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\test\FOROM Dec (attempt at expanding countries)\"/>
    </mc:Choice>
  </mc:AlternateContent>
  <xr:revisionPtr revIDLastSave="0" documentId="13_ncr:1_{5B2F98AD-B242-49E4-9927-EC92554C8E49}" xr6:coauthVersionLast="46" xr6:coauthVersionMax="46" xr10:uidLastSave="{00000000-0000-0000-0000-000000000000}"/>
  <bookViews>
    <workbookView xWindow="-108" yWindow="-108" windowWidth="23256" windowHeight="12720" firstSheet="36" activeTab="37" xr2:uid="{00000000-000D-0000-FFFF-FFFF00000000}"/>
  </bookViews>
  <sheets>
    <sheet name="Countries" sheetId="27" r:id="rId1"/>
    <sheet name="Keep" sheetId="28" r:id="rId2"/>
    <sheet name="Industrial.roundwood.C" sheetId="1" r:id="rId3"/>
    <sheet name="Industrial.roundwood.NC" sheetId="2" r:id="rId4"/>
    <sheet name="Other.industrial.roundwood" sheetId="3" r:id="rId5"/>
    <sheet name="Roundwood" sheetId="4" r:id="rId6"/>
    <sheet name="Wood.chips.and.particles" sheetId="5" r:id="rId7"/>
    <sheet name="Wood.fuel" sheetId="6" r:id="rId8"/>
    <sheet name="Sawnwood.C" sheetId="7" r:id="rId9"/>
    <sheet name="Sawnwood.NC" sheetId="8" r:id="rId10"/>
    <sheet name="Veneer.sheets" sheetId="9" r:id="rId11"/>
    <sheet name="Plywood" sheetId="10" r:id="rId12"/>
    <sheet name="Particle.board.and.OSB" sheetId="11" r:id="rId13"/>
    <sheet name="Fibreboard" sheetId="12" r:id="rId14"/>
    <sheet name="Mechanical.wood.pulp" sheetId="13" r:id="rId15"/>
    <sheet name="Chemical.wood.pulp" sheetId="14" r:id="rId16"/>
    <sheet name="Other.Pulp" sheetId="15" r:id="rId17"/>
    <sheet name="Recovered.paper" sheetId="16" r:id="rId18"/>
    <sheet name="Newsprint" sheetId="17" r:id="rId19"/>
    <sheet name="Printing.and.writing.papers" sheetId="18" r:id="rId20"/>
    <sheet name="Other.paper.and.paperboard" sheetId="19" r:id="rId21"/>
    <sheet name="Wood.pellets" sheetId="20" r:id="rId22"/>
    <sheet name="Other.industrial.roundwood.C" sheetId="21" r:id="rId23"/>
    <sheet name="Other.industrial.roundwood.NC" sheetId="22" r:id="rId24"/>
    <sheet name="Fuelwood.C" sheetId="29" r:id="rId25"/>
    <sheet name="Fuelwood.NC" sheetId="30" r:id="rId26"/>
    <sheet name="POP1" sheetId="41" r:id="rId27"/>
    <sheet name="POP2" sheetId="38" r:id="rId28"/>
    <sheet name="POP3" sheetId="39" r:id="rId29"/>
    <sheet name="POP4" sheetId="40" r:id="rId30"/>
    <sheet name="POP5" sheetId="37" r:id="rId31"/>
    <sheet name="GDP1" sheetId="36" r:id="rId32"/>
    <sheet name="GDP2" sheetId="32" r:id="rId33"/>
    <sheet name="GDP3" sheetId="35" r:id="rId34"/>
    <sheet name="GDP4" sheetId="34" r:id="rId35"/>
    <sheet name="GDP5" sheetId="33" r:id="rId36"/>
    <sheet name="Forest" sheetId="43" r:id="rId37"/>
    <sheet name="Stock" sheetId="49" r:id="rId38"/>
    <sheet name="Area" sheetId="50" r:id="rId39"/>
    <sheet name="Forest.Planted" sheetId="46" r:id="rId40"/>
    <sheet name="Forest.Natural" sheetId="48" r:id="rId41"/>
    <sheet name="Forest.Primary" sheetId="45" r:id="rId42"/>
    <sheet name="Forest_FAOSTAT" sheetId="47" r:id="rId43"/>
    <sheet name="Stock_FRA_FAO" sheetId="44" r:id="rId44"/>
    <sheet name="GDP_DEFAULT" sheetId="31" r:id="rId45"/>
    <sheet name="Forest_GFPM" sheetId="42" r:id="rId46"/>
  </sheets>
  <externalReferences>
    <externalReference r:id="rId47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00" i="50" l="1"/>
  <c r="X200" i="50"/>
  <c r="W200" i="50"/>
  <c r="V200" i="50"/>
  <c r="U200" i="50"/>
  <c r="T200" i="50"/>
  <c r="S200" i="50"/>
  <c r="R200" i="50"/>
  <c r="Q200" i="50"/>
  <c r="P200" i="50"/>
  <c r="O200" i="50"/>
  <c r="N200" i="50"/>
  <c r="M200" i="50"/>
  <c r="L200" i="50"/>
  <c r="K200" i="50"/>
  <c r="J200" i="50"/>
  <c r="I200" i="50"/>
  <c r="H200" i="50"/>
  <c r="G200" i="50"/>
  <c r="F200" i="50"/>
  <c r="E200" i="50"/>
  <c r="D200" i="50"/>
  <c r="C200" i="50"/>
  <c r="B200" i="50"/>
  <c r="Y199" i="50"/>
  <c r="X199" i="50"/>
  <c r="W199" i="50"/>
  <c r="V199" i="50"/>
  <c r="U199" i="50"/>
  <c r="T199" i="50"/>
  <c r="S199" i="50"/>
  <c r="R199" i="50"/>
  <c r="Q199" i="50"/>
  <c r="P199" i="50"/>
  <c r="O199" i="50"/>
  <c r="N199" i="50"/>
  <c r="M199" i="50"/>
  <c r="L199" i="50"/>
  <c r="K199" i="50"/>
  <c r="J199" i="50"/>
  <c r="I199" i="50"/>
  <c r="H199" i="50"/>
  <c r="G199" i="50"/>
  <c r="F199" i="50"/>
  <c r="E199" i="50"/>
  <c r="D199" i="50"/>
  <c r="C199" i="50"/>
  <c r="B199" i="50"/>
  <c r="Y198" i="50"/>
  <c r="X198" i="50"/>
  <c r="W198" i="50"/>
  <c r="V198" i="50"/>
  <c r="U198" i="50"/>
  <c r="T198" i="50"/>
  <c r="S198" i="50"/>
  <c r="R198" i="50"/>
  <c r="Q198" i="50"/>
  <c r="P198" i="50"/>
  <c r="O198" i="50"/>
  <c r="N198" i="50"/>
  <c r="M198" i="50"/>
  <c r="L198" i="50"/>
  <c r="K198" i="50"/>
  <c r="J198" i="50"/>
  <c r="I198" i="50"/>
  <c r="H198" i="50"/>
  <c r="G198" i="50"/>
  <c r="F198" i="50"/>
  <c r="E198" i="50"/>
  <c r="D198" i="50"/>
  <c r="C198" i="50"/>
  <c r="B198" i="50"/>
  <c r="Y197" i="50"/>
  <c r="X197" i="50"/>
  <c r="W197" i="50"/>
  <c r="V197" i="50"/>
  <c r="U197" i="50"/>
  <c r="T197" i="50"/>
  <c r="S197" i="50"/>
  <c r="R197" i="50"/>
  <c r="Q197" i="50"/>
  <c r="P197" i="50"/>
  <c r="O197" i="50"/>
  <c r="N197" i="50"/>
  <c r="M197" i="50"/>
  <c r="L197" i="50"/>
  <c r="K197" i="50"/>
  <c r="J197" i="50"/>
  <c r="I197" i="50"/>
  <c r="H197" i="50"/>
  <c r="G197" i="50"/>
  <c r="F197" i="50"/>
  <c r="E197" i="50"/>
  <c r="D197" i="50"/>
  <c r="C197" i="50"/>
  <c r="B197" i="50"/>
  <c r="Y196" i="50"/>
  <c r="X196" i="50"/>
  <c r="W196" i="50"/>
  <c r="V196" i="50"/>
  <c r="U196" i="50"/>
  <c r="T196" i="50"/>
  <c r="S196" i="50"/>
  <c r="R196" i="50"/>
  <c r="Q196" i="50"/>
  <c r="P196" i="50"/>
  <c r="O196" i="50"/>
  <c r="N196" i="50"/>
  <c r="M196" i="50"/>
  <c r="L196" i="50"/>
  <c r="K196" i="50"/>
  <c r="J196" i="50"/>
  <c r="I196" i="50"/>
  <c r="H196" i="50"/>
  <c r="G196" i="50"/>
  <c r="F196" i="50"/>
  <c r="E196" i="50"/>
  <c r="D196" i="50"/>
  <c r="C196" i="50"/>
  <c r="B196" i="50"/>
  <c r="Y195" i="50"/>
  <c r="X195" i="50"/>
  <c r="W195" i="50"/>
  <c r="V195" i="50"/>
  <c r="U195" i="50"/>
  <c r="T195" i="50"/>
  <c r="S195" i="50"/>
  <c r="R195" i="50"/>
  <c r="Q195" i="50"/>
  <c r="P195" i="50"/>
  <c r="O195" i="50"/>
  <c r="N195" i="50"/>
  <c r="M195" i="50"/>
  <c r="L195" i="50"/>
  <c r="K195" i="50"/>
  <c r="J195" i="50"/>
  <c r="I195" i="50"/>
  <c r="H195" i="50"/>
  <c r="G195" i="50"/>
  <c r="F195" i="50"/>
  <c r="E195" i="50"/>
  <c r="D195" i="50"/>
  <c r="C195" i="50"/>
  <c r="B195" i="50"/>
  <c r="Y194" i="50"/>
  <c r="X194" i="50"/>
  <c r="W194" i="50"/>
  <c r="V194" i="50"/>
  <c r="U194" i="50"/>
  <c r="T194" i="50"/>
  <c r="S194" i="50"/>
  <c r="R194" i="50"/>
  <c r="Q194" i="50"/>
  <c r="P194" i="50"/>
  <c r="O194" i="50"/>
  <c r="N194" i="50"/>
  <c r="M194" i="50"/>
  <c r="L194" i="50"/>
  <c r="K194" i="50"/>
  <c r="J194" i="50"/>
  <c r="I194" i="50"/>
  <c r="H194" i="50"/>
  <c r="G194" i="50"/>
  <c r="F194" i="50"/>
  <c r="E194" i="50"/>
  <c r="D194" i="50"/>
  <c r="C194" i="50"/>
  <c r="B194" i="50"/>
  <c r="Y193" i="50"/>
  <c r="X193" i="50"/>
  <c r="W193" i="50"/>
  <c r="V193" i="50"/>
  <c r="U193" i="50"/>
  <c r="T193" i="50"/>
  <c r="S193" i="50"/>
  <c r="R193" i="50"/>
  <c r="Q193" i="50"/>
  <c r="P193" i="50"/>
  <c r="O193" i="50"/>
  <c r="N193" i="50"/>
  <c r="M193" i="50"/>
  <c r="L193" i="50"/>
  <c r="K193" i="50"/>
  <c r="J193" i="50"/>
  <c r="I193" i="50"/>
  <c r="H193" i="50"/>
  <c r="G193" i="50"/>
  <c r="F193" i="50"/>
  <c r="E193" i="50"/>
  <c r="D193" i="50"/>
  <c r="C193" i="50"/>
  <c r="B193" i="50"/>
  <c r="Y192" i="50"/>
  <c r="X192" i="50"/>
  <c r="W192" i="50"/>
  <c r="V192" i="50"/>
  <c r="U192" i="50"/>
  <c r="T192" i="50"/>
  <c r="S192" i="50"/>
  <c r="R192" i="50"/>
  <c r="Q192" i="50"/>
  <c r="P192" i="50"/>
  <c r="O192" i="50"/>
  <c r="N192" i="50"/>
  <c r="M192" i="50"/>
  <c r="L192" i="50"/>
  <c r="K192" i="50"/>
  <c r="J192" i="50"/>
  <c r="I192" i="50"/>
  <c r="H192" i="50"/>
  <c r="G192" i="50"/>
  <c r="F192" i="50"/>
  <c r="E192" i="50"/>
  <c r="D192" i="50"/>
  <c r="C192" i="50"/>
  <c r="B192" i="50"/>
  <c r="Y191" i="50"/>
  <c r="X191" i="50"/>
  <c r="W191" i="50"/>
  <c r="V191" i="50"/>
  <c r="U191" i="50"/>
  <c r="T191" i="50"/>
  <c r="S191" i="50"/>
  <c r="R191" i="50"/>
  <c r="Q191" i="50"/>
  <c r="P191" i="50"/>
  <c r="O191" i="50"/>
  <c r="N191" i="50"/>
  <c r="M191" i="50"/>
  <c r="L191" i="50"/>
  <c r="K191" i="50"/>
  <c r="J191" i="50"/>
  <c r="I191" i="50"/>
  <c r="H191" i="50"/>
  <c r="G191" i="50"/>
  <c r="F191" i="50"/>
  <c r="E191" i="50"/>
  <c r="D191" i="50"/>
  <c r="C191" i="50"/>
  <c r="B191" i="50"/>
  <c r="Y190" i="50"/>
  <c r="X190" i="50"/>
  <c r="W190" i="50"/>
  <c r="V190" i="50"/>
  <c r="U190" i="50"/>
  <c r="T190" i="50"/>
  <c r="S190" i="50"/>
  <c r="R190" i="50"/>
  <c r="Q190" i="50"/>
  <c r="P190" i="50"/>
  <c r="O190" i="50"/>
  <c r="N190" i="50"/>
  <c r="M190" i="50"/>
  <c r="L190" i="50"/>
  <c r="K190" i="50"/>
  <c r="J190" i="50"/>
  <c r="I190" i="50"/>
  <c r="H190" i="50"/>
  <c r="G190" i="50"/>
  <c r="F190" i="50"/>
  <c r="E190" i="50"/>
  <c r="D190" i="50"/>
  <c r="C190" i="50"/>
  <c r="B190" i="50"/>
  <c r="Y189" i="50"/>
  <c r="X189" i="50"/>
  <c r="W189" i="50"/>
  <c r="V189" i="50"/>
  <c r="U189" i="50"/>
  <c r="T189" i="50"/>
  <c r="S189" i="50"/>
  <c r="R189" i="50"/>
  <c r="Q189" i="50"/>
  <c r="P189" i="50"/>
  <c r="O189" i="50"/>
  <c r="N189" i="50"/>
  <c r="M189" i="50"/>
  <c r="L189" i="50"/>
  <c r="K189" i="50"/>
  <c r="J189" i="50"/>
  <c r="I189" i="50"/>
  <c r="H189" i="50"/>
  <c r="G189" i="50"/>
  <c r="F189" i="50"/>
  <c r="E189" i="50"/>
  <c r="D189" i="50"/>
  <c r="C189" i="50"/>
  <c r="B189" i="50"/>
  <c r="Y188" i="50"/>
  <c r="X188" i="50"/>
  <c r="W188" i="50"/>
  <c r="V188" i="50"/>
  <c r="U188" i="50"/>
  <c r="T188" i="50"/>
  <c r="S188" i="50"/>
  <c r="R188" i="50"/>
  <c r="Q188" i="50"/>
  <c r="P188" i="50"/>
  <c r="O188" i="50"/>
  <c r="N188" i="50"/>
  <c r="M188" i="50"/>
  <c r="L188" i="50"/>
  <c r="K188" i="50"/>
  <c r="J188" i="50"/>
  <c r="I188" i="50"/>
  <c r="H188" i="50"/>
  <c r="G188" i="50"/>
  <c r="F188" i="50"/>
  <c r="E188" i="50"/>
  <c r="D188" i="50"/>
  <c r="C188" i="50"/>
  <c r="B188" i="50"/>
  <c r="Y187" i="50"/>
  <c r="X187" i="50"/>
  <c r="W187" i="50"/>
  <c r="V187" i="50"/>
  <c r="U187" i="50"/>
  <c r="T187" i="50"/>
  <c r="S187" i="50"/>
  <c r="R187" i="50"/>
  <c r="Q187" i="50"/>
  <c r="P187" i="50"/>
  <c r="O187" i="50"/>
  <c r="N187" i="50"/>
  <c r="M187" i="50"/>
  <c r="L187" i="50"/>
  <c r="K187" i="50"/>
  <c r="J187" i="50"/>
  <c r="I187" i="50"/>
  <c r="H187" i="50"/>
  <c r="G187" i="50"/>
  <c r="F187" i="50"/>
  <c r="E187" i="50"/>
  <c r="D187" i="50"/>
  <c r="C187" i="50"/>
  <c r="B187" i="50"/>
  <c r="Y186" i="50"/>
  <c r="X186" i="50"/>
  <c r="W186" i="50"/>
  <c r="V186" i="50"/>
  <c r="U186" i="50"/>
  <c r="T186" i="50"/>
  <c r="S186" i="50"/>
  <c r="R186" i="50"/>
  <c r="Q186" i="50"/>
  <c r="P186" i="50"/>
  <c r="O186" i="50"/>
  <c r="N186" i="50"/>
  <c r="M186" i="50"/>
  <c r="L186" i="50"/>
  <c r="K186" i="50"/>
  <c r="J186" i="50"/>
  <c r="I186" i="50"/>
  <c r="H186" i="50"/>
  <c r="G186" i="50"/>
  <c r="F186" i="50"/>
  <c r="E186" i="50"/>
  <c r="D186" i="50"/>
  <c r="C186" i="50"/>
  <c r="B186" i="50"/>
  <c r="Y185" i="50"/>
  <c r="X185" i="50"/>
  <c r="W185" i="50"/>
  <c r="V185" i="50"/>
  <c r="U185" i="50"/>
  <c r="T185" i="50"/>
  <c r="S185" i="50"/>
  <c r="R185" i="50"/>
  <c r="Q185" i="50"/>
  <c r="P185" i="50"/>
  <c r="O185" i="50"/>
  <c r="N185" i="50"/>
  <c r="M185" i="50"/>
  <c r="L185" i="50"/>
  <c r="K185" i="50"/>
  <c r="J185" i="50"/>
  <c r="I185" i="50"/>
  <c r="H185" i="50"/>
  <c r="G185" i="50"/>
  <c r="F185" i="50"/>
  <c r="E185" i="50"/>
  <c r="D185" i="50"/>
  <c r="C185" i="50"/>
  <c r="B185" i="50"/>
  <c r="Y184" i="50"/>
  <c r="X184" i="50"/>
  <c r="W184" i="50"/>
  <c r="V184" i="50"/>
  <c r="U184" i="50"/>
  <c r="T184" i="50"/>
  <c r="S184" i="50"/>
  <c r="R184" i="50"/>
  <c r="Q184" i="50"/>
  <c r="P184" i="50"/>
  <c r="O184" i="50"/>
  <c r="N184" i="50"/>
  <c r="M184" i="50"/>
  <c r="L184" i="50"/>
  <c r="K184" i="50"/>
  <c r="J184" i="50"/>
  <c r="I184" i="50"/>
  <c r="H184" i="50"/>
  <c r="G184" i="50"/>
  <c r="F184" i="50"/>
  <c r="E184" i="50"/>
  <c r="D184" i="50"/>
  <c r="C184" i="50"/>
  <c r="B184" i="50"/>
  <c r="Y183" i="50"/>
  <c r="X183" i="50"/>
  <c r="W183" i="50"/>
  <c r="V183" i="50"/>
  <c r="U183" i="50"/>
  <c r="T183" i="50"/>
  <c r="S183" i="50"/>
  <c r="R183" i="50"/>
  <c r="Q183" i="50"/>
  <c r="P183" i="50"/>
  <c r="O183" i="50"/>
  <c r="N183" i="50"/>
  <c r="M183" i="50"/>
  <c r="L183" i="50"/>
  <c r="K183" i="50"/>
  <c r="J183" i="50"/>
  <c r="I183" i="50"/>
  <c r="H183" i="50"/>
  <c r="G183" i="50"/>
  <c r="F183" i="50"/>
  <c r="E183" i="50"/>
  <c r="D183" i="50"/>
  <c r="C183" i="50"/>
  <c r="B183" i="50"/>
  <c r="Y182" i="50"/>
  <c r="X182" i="50"/>
  <c r="W182" i="50"/>
  <c r="V182" i="50"/>
  <c r="U182" i="50"/>
  <c r="T182" i="50"/>
  <c r="S182" i="50"/>
  <c r="R182" i="50"/>
  <c r="Q182" i="50"/>
  <c r="P182" i="50"/>
  <c r="O182" i="50"/>
  <c r="N182" i="50"/>
  <c r="M182" i="50"/>
  <c r="L182" i="50"/>
  <c r="K182" i="50"/>
  <c r="J182" i="50"/>
  <c r="I182" i="50"/>
  <c r="H182" i="50"/>
  <c r="G182" i="50"/>
  <c r="F182" i="50"/>
  <c r="E182" i="50"/>
  <c r="D182" i="50"/>
  <c r="C182" i="50"/>
  <c r="B182" i="50"/>
  <c r="Y181" i="50"/>
  <c r="X181" i="50"/>
  <c r="W181" i="50"/>
  <c r="V181" i="50"/>
  <c r="U181" i="50"/>
  <c r="T181" i="50"/>
  <c r="S181" i="50"/>
  <c r="R181" i="50"/>
  <c r="Q181" i="50"/>
  <c r="P181" i="50"/>
  <c r="O181" i="50"/>
  <c r="N181" i="50"/>
  <c r="M181" i="50"/>
  <c r="L181" i="50"/>
  <c r="K181" i="50"/>
  <c r="J181" i="50"/>
  <c r="I181" i="50"/>
  <c r="H181" i="50"/>
  <c r="G181" i="50"/>
  <c r="F181" i="50"/>
  <c r="E181" i="50"/>
  <c r="D181" i="50"/>
  <c r="C181" i="50"/>
  <c r="B181" i="50"/>
  <c r="Y180" i="50"/>
  <c r="X180" i="50"/>
  <c r="W180" i="50"/>
  <c r="V180" i="50"/>
  <c r="U180" i="50"/>
  <c r="T180" i="50"/>
  <c r="S180" i="50"/>
  <c r="R180" i="50"/>
  <c r="Q180" i="50"/>
  <c r="P180" i="50"/>
  <c r="O180" i="50"/>
  <c r="N180" i="50"/>
  <c r="M180" i="50"/>
  <c r="L180" i="50"/>
  <c r="K180" i="50"/>
  <c r="J180" i="50"/>
  <c r="I180" i="50"/>
  <c r="H180" i="50"/>
  <c r="G180" i="50"/>
  <c r="F180" i="50"/>
  <c r="E180" i="50"/>
  <c r="D180" i="50"/>
  <c r="C180" i="50"/>
  <c r="B180" i="50"/>
  <c r="Y179" i="50"/>
  <c r="X179" i="50"/>
  <c r="W179" i="50"/>
  <c r="V179" i="50"/>
  <c r="U179" i="50"/>
  <c r="T179" i="50"/>
  <c r="S179" i="50"/>
  <c r="R179" i="50"/>
  <c r="Q179" i="50"/>
  <c r="P179" i="50"/>
  <c r="O179" i="50"/>
  <c r="N179" i="50"/>
  <c r="M179" i="50"/>
  <c r="L179" i="50"/>
  <c r="K179" i="50"/>
  <c r="J179" i="50"/>
  <c r="I179" i="50"/>
  <c r="H179" i="50"/>
  <c r="G179" i="50"/>
  <c r="F179" i="50"/>
  <c r="E179" i="50"/>
  <c r="D179" i="50"/>
  <c r="C179" i="50"/>
  <c r="B179" i="50"/>
  <c r="Y178" i="50"/>
  <c r="X178" i="50"/>
  <c r="W178" i="50"/>
  <c r="V178" i="50"/>
  <c r="U178" i="50"/>
  <c r="T178" i="50"/>
  <c r="S178" i="50"/>
  <c r="R178" i="50"/>
  <c r="Q178" i="50"/>
  <c r="P178" i="50"/>
  <c r="O178" i="50"/>
  <c r="N178" i="50"/>
  <c r="M178" i="50"/>
  <c r="L178" i="50"/>
  <c r="K178" i="50"/>
  <c r="J178" i="50"/>
  <c r="I178" i="50"/>
  <c r="H178" i="50"/>
  <c r="G178" i="50"/>
  <c r="F178" i="50"/>
  <c r="E178" i="50"/>
  <c r="D178" i="50"/>
  <c r="C178" i="50"/>
  <c r="B178" i="50"/>
  <c r="Y177" i="50"/>
  <c r="X177" i="50"/>
  <c r="W177" i="50"/>
  <c r="V177" i="50"/>
  <c r="U177" i="50"/>
  <c r="T177" i="50"/>
  <c r="S177" i="50"/>
  <c r="R177" i="50"/>
  <c r="Q177" i="50"/>
  <c r="P177" i="50"/>
  <c r="O177" i="50"/>
  <c r="N177" i="50"/>
  <c r="M177" i="50"/>
  <c r="L177" i="50"/>
  <c r="K177" i="50"/>
  <c r="J177" i="50"/>
  <c r="I177" i="50"/>
  <c r="H177" i="50"/>
  <c r="G177" i="50"/>
  <c r="F177" i="50"/>
  <c r="E177" i="50"/>
  <c r="D177" i="50"/>
  <c r="C177" i="50"/>
  <c r="B177" i="50"/>
  <c r="Y176" i="50"/>
  <c r="X176" i="50"/>
  <c r="W176" i="50"/>
  <c r="V176" i="50"/>
  <c r="U176" i="50"/>
  <c r="T176" i="50"/>
  <c r="S176" i="50"/>
  <c r="R176" i="50"/>
  <c r="Q176" i="50"/>
  <c r="P176" i="50"/>
  <c r="O176" i="50"/>
  <c r="N176" i="50"/>
  <c r="M176" i="50"/>
  <c r="L176" i="50"/>
  <c r="K176" i="50"/>
  <c r="J176" i="50"/>
  <c r="I176" i="50"/>
  <c r="H176" i="50"/>
  <c r="G176" i="50"/>
  <c r="F176" i="50"/>
  <c r="E176" i="50"/>
  <c r="D176" i="50"/>
  <c r="C176" i="50"/>
  <c r="B176" i="50"/>
  <c r="Y175" i="50"/>
  <c r="X175" i="50"/>
  <c r="W175" i="50"/>
  <c r="V175" i="50"/>
  <c r="U175" i="50"/>
  <c r="T175" i="50"/>
  <c r="S175" i="50"/>
  <c r="R175" i="50"/>
  <c r="Q175" i="50"/>
  <c r="P175" i="50"/>
  <c r="O175" i="50"/>
  <c r="N175" i="50"/>
  <c r="M175" i="50"/>
  <c r="L175" i="50"/>
  <c r="K175" i="50"/>
  <c r="J175" i="50"/>
  <c r="I175" i="50"/>
  <c r="H175" i="50"/>
  <c r="G175" i="50"/>
  <c r="F175" i="50"/>
  <c r="E175" i="50"/>
  <c r="D175" i="50"/>
  <c r="C175" i="50"/>
  <c r="B175" i="50"/>
  <c r="Y174" i="50"/>
  <c r="X174" i="50"/>
  <c r="W174" i="50"/>
  <c r="V174" i="50"/>
  <c r="U174" i="50"/>
  <c r="T174" i="50"/>
  <c r="S174" i="50"/>
  <c r="R174" i="50"/>
  <c r="Q174" i="50"/>
  <c r="P174" i="50"/>
  <c r="O174" i="50"/>
  <c r="N174" i="50"/>
  <c r="M174" i="50"/>
  <c r="L174" i="50"/>
  <c r="K174" i="50"/>
  <c r="J174" i="50"/>
  <c r="I174" i="50"/>
  <c r="H174" i="50"/>
  <c r="G174" i="50"/>
  <c r="F174" i="50"/>
  <c r="E174" i="50"/>
  <c r="D174" i="50"/>
  <c r="C174" i="50"/>
  <c r="B174" i="50"/>
  <c r="Y173" i="50"/>
  <c r="X173" i="50"/>
  <c r="W173" i="50"/>
  <c r="V173" i="50"/>
  <c r="U173" i="50"/>
  <c r="T173" i="50"/>
  <c r="S173" i="50"/>
  <c r="R173" i="50"/>
  <c r="Q173" i="50"/>
  <c r="P173" i="50"/>
  <c r="O173" i="50"/>
  <c r="N173" i="50"/>
  <c r="M173" i="50"/>
  <c r="L173" i="50"/>
  <c r="K173" i="50"/>
  <c r="J173" i="50"/>
  <c r="I173" i="50"/>
  <c r="H173" i="50"/>
  <c r="G173" i="50"/>
  <c r="F173" i="50"/>
  <c r="E173" i="50"/>
  <c r="D173" i="50"/>
  <c r="C173" i="50"/>
  <c r="B173" i="50"/>
  <c r="Y172" i="50"/>
  <c r="X172" i="50"/>
  <c r="W172" i="50"/>
  <c r="V172" i="50"/>
  <c r="U172" i="50"/>
  <c r="T172" i="50"/>
  <c r="S172" i="50"/>
  <c r="R172" i="50"/>
  <c r="Q172" i="50"/>
  <c r="P172" i="50"/>
  <c r="O172" i="50"/>
  <c r="N172" i="50"/>
  <c r="M172" i="50"/>
  <c r="L172" i="50"/>
  <c r="K172" i="50"/>
  <c r="J172" i="50"/>
  <c r="I172" i="50"/>
  <c r="H172" i="50"/>
  <c r="G172" i="50"/>
  <c r="F172" i="50"/>
  <c r="E172" i="50"/>
  <c r="D172" i="50"/>
  <c r="C172" i="50"/>
  <c r="B172" i="50"/>
  <c r="Y171" i="50"/>
  <c r="X171" i="50"/>
  <c r="W171" i="50"/>
  <c r="V171" i="50"/>
  <c r="U171" i="50"/>
  <c r="T171" i="50"/>
  <c r="S171" i="50"/>
  <c r="R171" i="50"/>
  <c r="Q171" i="50"/>
  <c r="P171" i="50"/>
  <c r="O171" i="50"/>
  <c r="N171" i="50"/>
  <c r="M171" i="50"/>
  <c r="L171" i="50"/>
  <c r="K171" i="50"/>
  <c r="J171" i="50"/>
  <c r="I171" i="50"/>
  <c r="H171" i="50"/>
  <c r="G171" i="50"/>
  <c r="F171" i="50"/>
  <c r="E171" i="50"/>
  <c r="D171" i="50"/>
  <c r="C171" i="50"/>
  <c r="B171" i="50"/>
  <c r="Y170" i="50"/>
  <c r="X170" i="50"/>
  <c r="W170" i="50"/>
  <c r="V170" i="50"/>
  <c r="U170" i="50"/>
  <c r="T170" i="50"/>
  <c r="S170" i="50"/>
  <c r="R170" i="50"/>
  <c r="Q170" i="50"/>
  <c r="P170" i="50"/>
  <c r="O170" i="50"/>
  <c r="N170" i="50"/>
  <c r="M170" i="50"/>
  <c r="L170" i="50"/>
  <c r="K170" i="50"/>
  <c r="J170" i="50"/>
  <c r="I170" i="50"/>
  <c r="H170" i="50"/>
  <c r="G170" i="50"/>
  <c r="F170" i="50"/>
  <c r="E170" i="50"/>
  <c r="D170" i="50"/>
  <c r="C170" i="50"/>
  <c r="B170" i="50"/>
  <c r="Y169" i="50"/>
  <c r="X169" i="50"/>
  <c r="W169" i="50"/>
  <c r="V169" i="50"/>
  <c r="U169" i="50"/>
  <c r="T169" i="50"/>
  <c r="S169" i="50"/>
  <c r="R169" i="50"/>
  <c r="Q169" i="50"/>
  <c r="P169" i="50"/>
  <c r="O169" i="50"/>
  <c r="N169" i="50"/>
  <c r="M169" i="50"/>
  <c r="L169" i="50"/>
  <c r="K169" i="50"/>
  <c r="J169" i="50"/>
  <c r="I169" i="50"/>
  <c r="H169" i="50"/>
  <c r="G169" i="50"/>
  <c r="F169" i="50"/>
  <c r="E169" i="50"/>
  <c r="D169" i="50"/>
  <c r="C169" i="50"/>
  <c r="B169" i="50"/>
  <c r="Y168" i="50"/>
  <c r="X168" i="50"/>
  <c r="W168" i="50"/>
  <c r="V168" i="50"/>
  <c r="U168" i="50"/>
  <c r="T168" i="50"/>
  <c r="S168" i="50"/>
  <c r="R168" i="50"/>
  <c r="Q168" i="50"/>
  <c r="P168" i="50"/>
  <c r="O168" i="50"/>
  <c r="N168" i="50"/>
  <c r="M168" i="50"/>
  <c r="L168" i="50"/>
  <c r="K168" i="50"/>
  <c r="J168" i="50"/>
  <c r="I168" i="50"/>
  <c r="H168" i="50"/>
  <c r="G168" i="50"/>
  <c r="F168" i="50"/>
  <c r="E168" i="50"/>
  <c r="D168" i="50"/>
  <c r="C168" i="50"/>
  <c r="B168" i="50"/>
  <c r="Y167" i="50"/>
  <c r="X167" i="50"/>
  <c r="W167" i="50"/>
  <c r="V167" i="50"/>
  <c r="U167" i="50"/>
  <c r="T167" i="50"/>
  <c r="S167" i="50"/>
  <c r="R167" i="50"/>
  <c r="Q167" i="50"/>
  <c r="P167" i="50"/>
  <c r="O167" i="50"/>
  <c r="N167" i="50"/>
  <c r="M167" i="50"/>
  <c r="L167" i="50"/>
  <c r="K167" i="50"/>
  <c r="J167" i="50"/>
  <c r="I167" i="50"/>
  <c r="H167" i="50"/>
  <c r="G167" i="50"/>
  <c r="F167" i="50"/>
  <c r="E167" i="50"/>
  <c r="D167" i="50"/>
  <c r="C167" i="50"/>
  <c r="B167" i="50"/>
  <c r="Y166" i="50"/>
  <c r="X166" i="50"/>
  <c r="W166" i="50"/>
  <c r="V166" i="50"/>
  <c r="U166" i="50"/>
  <c r="T166" i="50"/>
  <c r="S166" i="50"/>
  <c r="R166" i="50"/>
  <c r="Q166" i="50"/>
  <c r="P166" i="50"/>
  <c r="O166" i="50"/>
  <c r="N166" i="50"/>
  <c r="M166" i="50"/>
  <c r="L166" i="50"/>
  <c r="K166" i="50"/>
  <c r="J166" i="50"/>
  <c r="I166" i="50"/>
  <c r="H166" i="50"/>
  <c r="G166" i="50"/>
  <c r="F166" i="50"/>
  <c r="E166" i="50"/>
  <c r="D166" i="50"/>
  <c r="C166" i="50"/>
  <c r="B166" i="50"/>
  <c r="Y165" i="50"/>
  <c r="X165" i="50"/>
  <c r="W165" i="50"/>
  <c r="V165" i="50"/>
  <c r="U165" i="50"/>
  <c r="T165" i="50"/>
  <c r="S165" i="50"/>
  <c r="R165" i="50"/>
  <c r="Q165" i="50"/>
  <c r="P165" i="50"/>
  <c r="O165" i="50"/>
  <c r="N165" i="50"/>
  <c r="M165" i="50"/>
  <c r="L165" i="50"/>
  <c r="K165" i="50"/>
  <c r="J165" i="50"/>
  <c r="I165" i="50"/>
  <c r="H165" i="50"/>
  <c r="G165" i="50"/>
  <c r="F165" i="50"/>
  <c r="E165" i="50"/>
  <c r="D165" i="50"/>
  <c r="C165" i="50"/>
  <c r="B165" i="50"/>
  <c r="Y164" i="50"/>
  <c r="X164" i="50"/>
  <c r="W164" i="50"/>
  <c r="V164" i="50"/>
  <c r="U164" i="50"/>
  <c r="T164" i="50"/>
  <c r="S164" i="50"/>
  <c r="R164" i="50"/>
  <c r="Q164" i="50"/>
  <c r="P164" i="50"/>
  <c r="O164" i="50"/>
  <c r="N164" i="50"/>
  <c r="M164" i="50"/>
  <c r="L164" i="50"/>
  <c r="K164" i="50"/>
  <c r="J164" i="50"/>
  <c r="I164" i="50"/>
  <c r="H164" i="50"/>
  <c r="G164" i="50"/>
  <c r="F164" i="50"/>
  <c r="E164" i="50"/>
  <c r="D164" i="50"/>
  <c r="C164" i="50"/>
  <c r="B164" i="50"/>
  <c r="Y163" i="50"/>
  <c r="X163" i="50"/>
  <c r="W163" i="50"/>
  <c r="V163" i="50"/>
  <c r="U163" i="50"/>
  <c r="T163" i="50"/>
  <c r="S163" i="50"/>
  <c r="R163" i="50"/>
  <c r="Q163" i="50"/>
  <c r="P163" i="50"/>
  <c r="O163" i="50"/>
  <c r="N163" i="50"/>
  <c r="M163" i="50"/>
  <c r="L163" i="50"/>
  <c r="K163" i="50"/>
  <c r="J163" i="50"/>
  <c r="I163" i="50"/>
  <c r="H163" i="50"/>
  <c r="G163" i="50"/>
  <c r="F163" i="50"/>
  <c r="E163" i="50"/>
  <c r="D163" i="50"/>
  <c r="C163" i="50"/>
  <c r="B163" i="50"/>
  <c r="Y162" i="50"/>
  <c r="X162" i="50"/>
  <c r="W162" i="50"/>
  <c r="V162" i="50"/>
  <c r="U162" i="50"/>
  <c r="T162" i="50"/>
  <c r="S162" i="50"/>
  <c r="R162" i="50"/>
  <c r="Q162" i="50"/>
  <c r="P162" i="50"/>
  <c r="O162" i="50"/>
  <c r="N162" i="50"/>
  <c r="M162" i="50"/>
  <c r="L162" i="50"/>
  <c r="K162" i="50"/>
  <c r="J162" i="50"/>
  <c r="I162" i="50"/>
  <c r="H162" i="50"/>
  <c r="G162" i="50"/>
  <c r="F162" i="50"/>
  <c r="E162" i="50"/>
  <c r="D162" i="50"/>
  <c r="C162" i="50"/>
  <c r="B162" i="50"/>
  <c r="Y161" i="50"/>
  <c r="X161" i="50"/>
  <c r="W161" i="50"/>
  <c r="V161" i="50"/>
  <c r="U161" i="50"/>
  <c r="T161" i="50"/>
  <c r="S161" i="50"/>
  <c r="R161" i="50"/>
  <c r="Q161" i="50"/>
  <c r="P161" i="50"/>
  <c r="O161" i="50"/>
  <c r="N161" i="50"/>
  <c r="M161" i="50"/>
  <c r="L161" i="50"/>
  <c r="K161" i="50"/>
  <c r="J161" i="50"/>
  <c r="I161" i="50"/>
  <c r="H161" i="50"/>
  <c r="G161" i="50"/>
  <c r="F161" i="50"/>
  <c r="E161" i="50"/>
  <c r="D161" i="50"/>
  <c r="C161" i="50"/>
  <c r="B161" i="50"/>
  <c r="Y160" i="50"/>
  <c r="X160" i="50"/>
  <c r="W160" i="50"/>
  <c r="V160" i="50"/>
  <c r="U160" i="50"/>
  <c r="T160" i="50"/>
  <c r="S160" i="50"/>
  <c r="R160" i="50"/>
  <c r="Q160" i="50"/>
  <c r="P160" i="50"/>
  <c r="O160" i="50"/>
  <c r="N160" i="50"/>
  <c r="M160" i="50"/>
  <c r="L160" i="50"/>
  <c r="K160" i="50"/>
  <c r="J160" i="50"/>
  <c r="I160" i="50"/>
  <c r="H160" i="50"/>
  <c r="G160" i="50"/>
  <c r="F160" i="50"/>
  <c r="E160" i="50"/>
  <c r="D160" i="50"/>
  <c r="C160" i="50"/>
  <c r="B160" i="50"/>
  <c r="Y159" i="50"/>
  <c r="X159" i="50"/>
  <c r="W159" i="50"/>
  <c r="V159" i="50"/>
  <c r="U159" i="50"/>
  <c r="T159" i="50"/>
  <c r="S159" i="50"/>
  <c r="R159" i="50"/>
  <c r="Q159" i="50"/>
  <c r="P159" i="50"/>
  <c r="O159" i="50"/>
  <c r="N159" i="50"/>
  <c r="M159" i="50"/>
  <c r="L159" i="50"/>
  <c r="K159" i="50"/>
  <c r="J159" i="50"/>
  <c r="I159" i="50"/>
  <c r="H159" i="50"/>
  <c r="G159" i="50"/>
  <c r="F159" i="50"/>
  <c r="E159" i="50"/>
  <c r="D159" i="50"/>
  <c r="C159" i="50"/>
  <c r="B159" i="50"/>
  <c r="Y158" i="50"/>
  <c r="X158" i="50"/>
  <c r="W158" i="50"/>
  <c r="V158" i="50"/>
  <c r="U158" i="50"/>
  <c r="T158" i="50"/>
  <c r="S158" i="50"/>
  <c r="R158" i="50"/>
  <c r="Q158" i="50"/>
  <c r="P158" i="50"/>
  <c r="O158" i="50"/>
  <c r="N158" i="50"/>
  <c r="M158" i="50"/>
  <c r="L158" i="50"/>
  <c r="K158" i="50"/>
  <c r="J158" i="50"/>
  <c r="I158" i="50"/>
  <c r="H158" i="50"/>
  <c r="G158" i="50"/>
  <c r="F158" i="50"/>
  <c r="E158" i="50"/>
  <c r="D158" i="50"/>
  <c r="C158" i="50"/>
  <c r="B158" i="50"/>
  <c r="Y157" i="50"/>
  <c r="X157" i="50"/>
  <c r="W157" i="50"/>
  <c r="V157" i="50"/>
  <c r="U157" i="50"/>
  <c r="T157" i="50"/>
  <c r="S157" i="50"/>
  <c r="R157" i="50"/>
  <c r="Q157" i="50"/>
  <c r="P157" i="50"/>
  <c r="O157" i="50"/>
  <c r="N157" i="50"/>
  <c r="M157" i="50"/>
  <c r="L157" i="50"/>
  <c r="K157" i="50"/>
  <c r="J157" i="50"/>
  <c r="I157" i="50"/>
  <c r="H157" i="50"/>
  <c r="G157" i="50"/>
  <c r="F157" i="50"/>
  <c r="E157" i="50"/>
  <c r="D157" i="50"/>
  <c r="C157" i="50"/>
  <c r="B157" i="50"/>
  <c r="Y156" i="50"/>
  <c r="X156" i="50"/>
  <c r="W156" i="50"/>
  <c r="V156" i="50"/>
  <c r="U156" i="50"/>
  <c r="T156" i="50"/>
  <c r="S156" i="50"/>
  <c r="R156" i="50"/>
  <c r="Q156" i="50"/>
  <c r="P156" i="50"/>
  <c r="O156" i="50"/>
  <c r="N156" i="50"/>
  <c r="M156" i="50"/>
  <c r="L156" i="50"/>
  <c r="K156" i="50"/>
  <c r="J156" i="50"/>
  <c r="I156" i="50"/>
  <c r="H156" i="50"/>
  <c r="G156" i="50"/>
  <c r="F156" i="50"/>
  <c r="E156" i="50"/>
  <c r="D156" i="50"/>
  <c r="C156" i="50"/>
  <c r="B156" i="50"/>
  <c r="Y155" i="50"/>
  <c r="X155" i="50"/>
  <c r="W155" i="50"/>
  <c r="V155" i="50"/>
  <c r="U155" i="50"/>
  <c r="T155" i="50"/>
  <c r="S155" i="50"/>
  <c r="R155" i="50"/>
  <c r="Q155" i="50"/>
  <c r="P155" i="50"/>
  <c r="O155" i="50"/>
  <c r="N155" i="50"/>
  <c r="M155" i="50"/>
  <c r="L155" i="50"/>
  <c r="K155" i="50"/>
  <c r="J155" i="50"/>
  <c r="I155" i="50"/>
  <c r="H155" i="50"/>
  <c r="G155" i="50"/>
  <c r="F155" i="50"/>
  <c r="E155" i="50"/>
  <c r="D155" i="50"/>
  <c r="C155" i="50"/>
  <c r="B155" i="50"/>
  <c r="Y154" i="50"/>
  <c r="X154" i="50"/>
  <c r="W154" i="50"/>
  <c r="V154" i="50"/>
  <c r="U154" i="50"/>
  <c r="T154" i="50"/>
  <c r="S154" i="50"/>
  <c r="R154" i="50"/>
  <c r="Q154" i="50"/>
  <c r="P154" i="50"/>
  <c r="O154" i="50"/>
  <c r="N154" i="50"/>
  <c r="M154" i="50"/>
  <c r="L154" i="50"/>
  <c r="K154" i="50"/>
  <c r="J154" i="50"/>
  <c r="I154" i="50"/>
  <c r="H154" i="50"/>
  <c r="G154" i="50"/>
  <c r="F154" i="50"/>
  <c r="E154" i="50"/>
  <c r="D154" i="50"/>
  <c r="C154" i="50"/>
  <c r="B154" i="50"/>
  <c r="Y153" i="50"/>
  <c r="X153" i="50"/>
  <c r="W153" i="50"/>
  <c r="V153" i="50"/>
  <c r="U153" i="50"/>
  <c r="T153" i="50"/>
  <c r="S153" i="50"/>
  <c r="R153" i="50"/>
  <c r="Q153" i="50"/>
  <c r="P153" i="50"/>
  <c r="O153" i="50"/>
  <c r="N153" i="50"/>
  <c r="M153" i="50"/>
  <c r="L153" i="50"/>
  <c r="K153" i="50"/>
  <c r="J153" i="50"/>
  <c r="I153" i="50"/>
  <c r="H153" i="50"/>
  <c r="G153" i="50"/>
  <c r="F153" i="50"/>
  <c r="E153" i="50"/>
  <c r="D153" i="50"/>
  <c r="C153" i="50"/>
  <c r="B153" i="50"/>
  <c r="Y152" i="50"/>
  <c r="X152" i="50"/>
  <c r="W152" i="50"/>
  <c r="V152" i="50"/>
  <c r="U152" i="50"/>
  <c r="T152" i="50"/>
  <c r="S152" i="50"/>
  <c r="R152" i="50"/>
  <c r="Q152" i="50"/>
  <c r="P152" i="50"/>
  <c r="O152" i="50"/>
  <c r="N152" i="50"/>
  <c r="M152" i="50"/>
  <c r="L152" i="50"/>
  <c r="K152" i="50"/>
  <c r="J152" i="50"/>
  <c r="I152" i="50"/>
  <c r="H152" i="50"/>
  <c r="G152" i="50"/>
  <c r="F152" i="50"/>
  <c r="E152" i="50"/>
  <c r="D152" i="50"/>
  <c r="C152" i="50"/>
  <c r="B152" i="50"/>
  <c r="Y151" i="50"/>
  <c r="X151" i="50"/>
  <c r="W151" i="50"/>
  <c r="V151" i="50"/>
  <c r="U151" i="50"/>
  <c r="T151" i="50"/>
  <c r="S151" i="50"/>
  <c r="R151" i="50"/>
  <c r="Q151" i="50"/>
  <c r="P151" i="50"/>
  <c r="O151" i="50"/>
  <c r="N151" i="50"/>
  <c r="M151" i="50"/>
  <c r="L151" i="50"/>
  <c r="K151" i="50"/>
  <c r="J151" i="50"/>
  <c r="I151" i="50"/>
  <c r="H151" i="50"/>
  <c r="G151" i="50"/>
  <c r="F151" i="50"/>
  <c r="E151" i="50"/>
  <c r="D151" i="50"/>
  <c r="C151" i="50"/>
  <c r="B151" i="50"/>
  <c r="Y150" i="50"/>
  <c r="X150" i="50"/>
  <c r="W150" i="50"/>
  <c r="V150" i="50"/>
  <c r="U150" i="50"/>
  <c r="T150" i="50"/>
  <c r="S150" i="50"/>
  <c r="R150" i="50"/>
  <c r="Q150" i="50"/>
  <c r="P150" i="50"/>
  <c r="O150" i="50"/>
  <c r="N150" i="50"/>
  <c r="M150" i="50"/>
  <c r="L150" i="50"/>
  <c r="K150" i="50"/>
  <c r="J150" i="50"/>
  <c r="I150" i="50"/>
  <c r="H150" i="50"/>
  <c r="G150" i="50"/>
  <c r="F150" i="50"/>
  <c r="E150" i="50"/>
  <c r="D150" i="50"/>
  <c r="C150" i="50"/>
  <c r="B150" i="50"/>
  <c r="Y149" i="50"/>
  <c r="X149" i="50"/>
  <c r="W149" i="50"/>
  <c r="V149" i="50"/>
  <c r="U149" i="50"/>
  <c r="T149" i="50"/>
  <c r="S149" i="50"/>
  <c r="R149" i="50"/>
  <c r="Q149" i="50"/>
  <c r="P149" i="50"/>
  <c r="O149" i="50"/>
  <c r="N149" i="50"/>
  <c r="M149" i="50"/>
  <c r="L149" i="50"/>
  <c r="K149" i="50"/>
  <c r="J149" i="50"/>
  <c r="I149" i="50"/>
  <c r="H149" i="50"/>
  <c r="G149" i="50"/>
  <c r="F149" i="50"/>
  <c r="E149" i="50"/>
  <c r="D149" i="50"/>
  <c r="C149" i="50"/>
  <c r="B149" i="50"/>
  <c r="Y148" i="50"/>
  <c r="X148" i="50"/>
  <c r="W148" i="50"/>
  <c r="V148" i="50"/>
  <c r="U148" i="50"/>
  <c r="T148" i="50"/>
  <c r="S148" i="50"/>
  <c r="R148" i="50"/>
  <c r="Q148" i="50"/>
  <c r="P148" i="50"/>
  <c r="O148" i="50"/>
  <c r="N148" i="50"/>
  <c r="M148" i="50"/>
  <c r="L148" i="50"/>
  <c r="K148" i="50"/>
  <c r="J148" i="50"/>
  <c r="I148" i="50"/>
  <c r="H148" i="50"/>
  <c r="G148" i="50"/>
  <c r="F148" i="50"/>
  <c r="E148" i="50"/>
  <c r="D148" i="50"/>
  <c r="C148" i="50"/>
  <c r="B148" i="50"/>
  <c r="Y147" i="50"/>
  <c r="X147" i="50"/>
  <c r="W147" i="50"/>
  <c r="V147" i="50"/>
  <c r="U147" i="50"/>
  <c r="T147" i="50"/>
  <c r="S147" i="50"/>
  <c r="R147" i="50"/>
  <c r="Q147" i="50"/>
  <c r="P147" i="50"/>
  <c r="O147" i="50"/>
  <c r="N147" i="50"/>
  <c r="M147" i="50"/>
  <c r="L147" i="50"/>
  <c r="K147" i="50"/>
  <c r="J147" i="50"/>
  <c r="I147" i="50"/>
  <c r="H147" i="50"/>
  <c r="G147" i="50"/>
  <c r="F147" i="50"/>
  <c r="E147" i="50"/>
  <c r="D147" i="50"/>
  <c r="C147" i="50"/>
  <c r="B147" i="50"/>
  <c r="Y146" i="50"/>
  <c r="X146" i="50"/>
  <c r="W146" i="50"/>
  <c r="V146" i="50"/>
  <c r="U146" i="50"/>
  <c r="T146" i="50"/>
  <c r="S146" i="50"/>
  <c r="R146" i="50"/>
  <c r="Q146" i="50"/>
  <c r="P146" i="50"/>
  <c r="O146" i="50"/>
  <c r="N146" i="50"/>
  <c r="M146" i="50"/>
  <c r="L146" i="50"/>
  <c r="K146" i="50"/>
  <c r="J146" i="50"/>
  <c r="I146" i="50"/>
  <c r="H146" i="50"/>
  <c r="G146" i="50"/>
  <c r="F146" i="50"/>
  <c r="E146" i="50"/>
  <c r="D146" i="50"/>
  <c r="C146" i="50"/>
  <c r="B146" i="50"/>
  <c r="Y145" i="50"/>
  <c r="X145" i="50"/>
  <c r="W145" i="50"/>
  <c r="V145" i="50"/>
  <c r="U145" i="50"/>
  <c r="T145" i="50"/>
  <c r="S145" i="50"/>
  <c r="R145" i="50"/>
  <c r="Q145" i="50"/>
  <c r="P145" i="50"/>
  <c r="O145" i="50"/>
  <c r="N145" i="50"/>
  <c r="M145" i="50"/>
  <c r="L145" i="50"/>
  <c r="K145" i="50"/>
  <c r="J145" i="50"/>
  <c r="I145" i="50"/>
  <c r="H145" i="50"/>
  <c r="G145" i="50"/>
  <c r="F145" i="50"/>
  <c r="E145" i="50"/>
  <c r="D145" i="50"/>
  <c r="C145" i="50"/>
  <c r="B145" i="50"/>
  <c r="Y144" i="50"/>
  <c r="X144" i="50"/>
  <c r="W144" i="50"/>
  <c r="V144" i="50"/>
  <c r="U144" i="50"/>
  <c r="T144" i="50"/>
  <c r="S144" i="50"/>
  <c r="R144" i="50"/>
  <c r="Q144" i="50"/>
  <c r="P144" i="50"/>
  <c r="O144" i="50"/>
  <c r="N144" i="50"/>
  <c r="M144" i="50"/>
  <c r="L144" i="50"/>
  <c r="K144" i="50"/>
  <c r="J144" i="50"/>
  <c r="I144" i="50"/>
  <c r="H144" i="50"/>
  <c r="G144" i="50"/>
  <c r="F144" i="50"/>
  <c r="E144" i="50"/>
  <c r="D144" i="50"/>
  <c r="C144" i="50"/>
  <c r="B144" i="50"/>
  <c r="Y143" i="50"/>
  <c r="X143" i="50"/>
  <c r="W143" i="50"/>
  <c r="V143" i="50"/>
  <c r="U143" i="50"/>
  <c r="T143" i="50"/>
  <c r="S143" i="50"/>
  <c r="R143" i="50"/>
  <c r="Q143" i="50"/>
  <c r="P143" i="50"/>
  <c r="O143" i="50"/>
  <c r="N143" i="50"/>
  <c r="M143" i="50"/>
  <c r="L143" i="50"/>
  <c r="K143" i="50"/>
  <c r="J143" i="50"/>
  <c r="I143" i="50"/>
  <c r="H143" i="50"/>
  <c r="G143" i="50"/>
  <c r="F143" i="50"/>
  <c r="E143" i="50"/>
  <c r="D143" i="50"/>
  <c r="C143" i="50"/>
  <c r="B143" i="50"/>
  <c r="Y142" i="50"/>
  <c r="X142" i="50"/>
  <c r="W142" i="50"/>
  <c r="V142" i="50"/>
  <c r="U142" i="50"/>
  <c r="T142" i="50"/>
  <c r="S142" i="50"/>
  <c r="R142" i="50"/>
  <c r="Q142" i="50"/>
  <c r="P142" i="50"/>
  <c r="O142" i="50"/>
  <c r="N142" i="50"/>
  <c r="M142" i="50"/>
  <c r="L142" i="50"/>
  <c r="K142" i="50"/>
  <c r="J142" i="50"/>
  <c r="I142" i="50"/>
  <c r="H142" i="50"/>
  <c r="G142" i="50"/>
  <c r="F142" i="50"/>
  <c r="E142" i="50"/>
  <c r="D142" i="50"/>
  <c r="C142" i="50"/>
  <c r="B142" i="50"/>
  <c r="Y141" i="50"/>
  <c r="X141" i="50"/>
  <c r="W141" i="50"/>
  <c r="V141" i="50"/>
  <c r="U141" i="50"/>
  <c r="T141" i="50"/>
  <c r="S141" i="50"/>
  <c r="R141" i="50"/>
  <c r="Q141" i="50"/>
  <c r="P141" i="50"/>
  <c r="O141" i="50"/>
  <c r="N141" i="50"/>
  <c r="M141" i="50"/>
  <c r="L141" i="50"/>
  <c r="K141" i="50"/>
  <c r="J141" i="50"/>
  <c r="I141" i="50"/>
  <c r="H141" i="50"/>
  <c r="G141" i="50"/>
  <c r="F141" i="50"/>
  <c r="E141" i="50"/>
  <c r="D141" i="50"/>
  <c r="C141" i="50"/>
  <c r="B141" i="50"/>
  <c r="Y140" i="50"/>
  <c r="X140" i="50"/>
  <c r="W140" i="50"/>
  <c r="V140" i="50"/>
  <c r="U140" i="50"/>
  <c r="T140" i="50"/>
  <c r="S140" i="50"/>
  <c r="R140" i="50"/>
  <c r="Q140" i="50"/>
  <c r="P140" i="50"/>
  <c r="O140" i="50"/>
  <c r="N140" i="50"/>
  <c r="M140" i="50"/>
  <c r="L140" i="50"/>
  <c r="K140" i="50"/>
  <c r="J140" i="50"/>
  <c r="I140" i="50"/>
  <c r="H140" i="50"/>
  <c r="G140" i="50"/>
  <c r="F140" i="50"/>
  <c r="E140" i="50"/>
  <c r="D140" i="50"/>
  <c r="C140" i="50"/>
  <c r="B140" i="50"/>
  <c r="Y139" i="50"/>
  <c r="X139" i="50"/>
  <c r="W139" i="50"/>
  <c r="V139" i="50"/>
  <c r="U139" i="50"/>
  <c r="T139" i="50"/>
  <c r="S139" i="50"/>
  <c r="R139" i="50"/>
  <c r="Q139" i="50"/>
  <c r="P139" i="50"/>
  <c r="O139" i="50"/>
  <c r="N139" i="50"/>
  <c r="M139" i="50"/>
  <c r="L139" i="50"/>
  <c r="K139" i="50"/>
  <c r="J139" i="50"/>
  <c r="I139" i="50"/>
  <c r="H139" i="50"/>
  <c r="G139" i="50"/>
  <c r="F139" i="50"/>
  <c r="E139" i="50"/>
  <c r="D139" i="50"/>
  <c r="C139" i="50"/>
  <c r="B139" i="50"/>
  <c r="Y138" i="50"/>
  <c r="X138" i="50"/>
  <c r="W138" i="50"/>
  <c r="V138" i="50"/>
  <c r="U138" i="50"/>
  <c r="T138" i="50"/>
  <c r="S138" i="50"/>
  <c r="R138" i="50"/>
  <c r="Q138" i="50"/>
  <c r="P138" i="50"/>
  <c r="O138" i="50"/>
  <c r="N138" i="50"/>
  <c r="M138" i="50"/>
  <c r="L138" i="50"/>
  <c r="K138" i="50"/>
  <c r="J138" i="50"/>
  <c r="I138" i="50"/>
  <c r="H138" i="50"/>
  <c r="G138" i="50"/>
  <c r="F138" i="50"/>
  <c r="E138" i="50"/>
  <c r="D138" i="50"/>
  <c r="C138" i="50"/>
  <c r="B138" i="50"/>
  <c r="Y137" i="50"/>
  <c r="X137" i="50"/>
  <c r="W137" i="50"/>
  <c r="V137" i="50"/>
  <c r="U137" i="50"/>
  <c r="T137" i="50"/>
  <c r="S137" i="50"/>
  <c r="R137" i="50"/>
  <c r="Q137" i="50"/>
  <c r="P137" i="50"/>
  <c r="O137" i="50"/>
  <c r="N137" i="50"/>
  <c r="M137" i="50"/>
  <c r="L137" i="50"/>
  <c r="K137" i="50"/>
  <c r="J137" i="50"/>
  <c r="I137" i="50"/>
  <c r="H137" i="50"/>
  <c r="G137" i="50"/>
  <c r="F137" i="50"/>
  <c r="E137" i="50"/>
  <c r="D137" i="50"/>
  <c r="C137" i="50"/>
  <c r="B137" i="50"/>
  <c r="Y136" i="50"/>
  <c r="X136" i="50"/>
  <c r="W136" i="50"/>
  <c r="V136" i="50"/>
  <c r="U136" i="50"/>
  <c r="T136" i="50"/>
  <c r="S136" i="50"/>
  <c r="R136" i="50"/>
  <c r="Q136" i="50"/>
  <c r="P136" i="50"/>
  <c r="O136" i="50"/>
  <c r="N136" i="50"/>
  <c r="M136" i="50"/>
  <c r="L136" i="50"/>
  <c r="K136" i="50"/>
  <c r="J136" i="50"/>
  <c r="I136" i="50"/>
  <c r="H136" i="50"/>
  <c r="G136" i="50"/>
  <c r="F136" i="50"/>
  <c r="E136" i="50"/>
  <c r="D136" i="50"/>
  <c r="C136" i="50"/>
  <c r="B136" i="50"/>
  <c r="Y135" i="50"/>
  <c r="X135" i="50"/>
  <c r="W135" i="50"/>
  <c r="V135" i="50"/>
  <c r="U135" i="50"/>
  <c r="T135" i="50"/>
  <c r="S135" i="50"/>
  <c r="R135" i="50"/>
  <c r="Q135" i="50"/>
  <c r="P135" i="50"/>
  <c r="O135" i="50"/>
  <c r="N135" i="50"/>
  <c r="M135" i="50"/>
  <c r="L135" i="50"/>
  <c r="K135" i="50"/>
  <c r="J135" i="50"/>
  <c r="I135" i="50"/>
  <c r="H135" i="50"/>
  <c r="G135" i="50"/>
  <c r="F135" i="50"/>
  <c r="E135" i="50"/>
  <c r="D135" i="50"/>
  <c r="C135" i="50"/>
  <c r="B135" i="50"/>
  <c r="Y134" i="50"/>
  <c r="X134" i="50"/>
  <c r="W134" i="50"/>
  <c r="V134" i="50"/>
  <c r="U134" i="50"/>
  <c r="T134" i="50"/>
  <c r="S134" i="50"/>
  <c r="R134" i="50"/>
  <c r="Q134" i="50"/>
  <c r="P134" i="50"/>
  <c r="O134" i="50"/>
  <c r="N134" i="50"/>
  <c r="M134" i="50"/>
  <c r="L134" i="50"/>
  <c r="K134" i="50"/>
  <c r="J134" i="50"/>
  <c r="I134" i="50"/>
  <c r="H134" i="50"/>
  <c r="G134" i="50"/>
  <c r="F134" i="50"/>
  <c r="E134" i="50"/>
  <c r="D134" i="50"/>
  <c r="C134" i="50"/>
  <c r="B134" i="50"/>
  <c r="Y133" i="50"/>
  <c r="X133" i="50"/>
  <c r="W133" i="50"/>
  <c r="V133" i="50"/>
  <c r="U133" i="50"/>
  <c r="T133" i="50"/>
  <c r="S133" i="50"/>
  <c r="R133" i="50"/>
  <c r="Q133" i="50"/>
  <c r="P133" i="50"/>
  <c r="O133" i="50"/>
  <c r="N133" i="50"/>
  <c r="M133" i="50"/>
  <c r="L133" i="50"/>
  <c r="K133" i="50"/>
  <c r="J133" i="50"/>
  <c r="I133" i="50"/>
  <c r="H133" i="50"/>
  <c r="G133" i="50"/>
  <c r="F133" i="50"/>
  <c r="E133" i="50"/>
  <c r="D133" i="50"/>
  <c r="C133" i="50"/>
  <c r="B133" i="50"/>
  <c r="Y132" i="50"/>
  <c r="X132" i="50"/>
  <c r="W132" i="50"/>
  <c r="V132" i="50"/>
  <c r="U132" i="50"/>
  <c r="T132" i="50"/>
  <c r="S132" i="50"/>
  <c r="R132" i="50"/>
  <c r="Q132" i="50"/>
  <c r="P132" i="50"/>
  <c r="O132" i="50"/>
  <c r="N132" i="50"/>
  <c r="M132" i="50"/>
  <c r="L132" i="50"/>
  <c r="K132" i="50"/>
  <c r="J132" i="50"/>
  <c r="I132" i="50"/>
  <c r="H132" i="50"/>
  <c r="G132" i="50"/>
  <c r="F132" i="50"/>
  <c r="E132" i="50"/>
  <c r="D132" i="50"/>
  <c r="C132" i="50"/>
  <c r="B132" i="50"/>
  <c r="Y131" i="50"/>
  <c r="X131" i="50"/>
  <c r="W131" i="50"/>
  <c r="V131" i="50"/>
  <c r="U131" i="50"/>
  <c r="T131" i="50"/>
  <c r="S131" i="50"/>
  <c r="R131" i="50"/>
  <c r="Q131" i="50"/>
  <c r="P131" i="50"/>
  <c r="O131" i="50"/>
  <c r="N131" i="50"/>
  <c r="M131" i="50"/>
  <c r="L131" i="50"/>
  <c r="K131" i="50"/>
  <c r="J131" i="50"/>
  <c r="I131" i="50"/>
  <c r="H131" i="50"/>
  <c r="G131" i="50"/>
  <c r="F131" i="50"/>
  <c r="E131" i="50"/>
  <c r="D131" i="50"/>
  <c r="C131" i="50"/>
  <c r="B131" i="50"/>
  <c r="Y130" i="50"/>
  <c r="X130" i="50"/>
  <c r="W130" i="50"/>
  <c r="V130" i="50"/>
  <c r="U130" i="50"/>
  <c r="T130" i="50"/>
  <c r="S130" i="50"/>
  <c r="R130" i="50"/>
  <c r="Q130" i="50"/>
  <c r="P130" i="50"/>
  <c r="O130" i="50"/>
  <c r="N130" i="50"/>
  <c r="M130" i="50"/>
  <c r="L130" i="50"/>
  <c r="K130" i="50"/>
  <c r="J130" i="50"/>
  <c r="I130" i="50"/>
  <c r="H130" i="50"/>
  <c r="G130" i="50"/>
  <c r="F130" i="50"/>
  <c r="E130" i="50"/>
  <c r="D130" i="50"/>
  <c r="C130" i="50"/>
  <c r="B130" i="50"/>
  <c r="Y129" i="50"/>
  <c r="X129" i="50"/>
  <c r="W129" i="50"/>
  <c r="V129" i="50"/>
  <c r="U129" i="50"/>
  <c r="T129" i="50"/>
  <c r="S129" i="50"/>
  <c r="R129" i="50"/>
  <c r="Q129" i="50"/>
  <c r="P129" i="50"/>
  <c r="O129" i="50"/>
  <c r="N129" i="50"/>
  <c r="M129" i="50"/>
  <c r="L129" i="50"/>
  <c r="K129" i="50"/>
  <c r="J129" i="50"/>
  <c r="I129" i="50"/>
  <c r="H129" i="50"/>
  <c r="G129" i="50"/>
  <c r="F129" i="50"/>
  <c r="E129" i="50"/>
  <c r="D129" i="50"/>
  <c r="C129" i="50"/>
  <c r="B129" i="50"/>
  <c r="Y128" i="50"/>
  <c r="X128" i="50"/>
  <c r="W128" i="50"/>
  <c r="V128" i="50"/>
  <c r="U128" i="50"/>
  <c r="T128" i="50"/>
  <c r="S128" i="50"/>
  <c r="R128" i="50"/>
  <c r="Q128" i="50"/>
  <c r="P128" i="50"/>
  <c r="O128" i="50"/>
  <c r="N128" i="50"/>
  <c r="M128" i="50"/>
  <c r="L128" i="50"/>
  <c r="K128" i="50"/>
  <c r="J128" i="50"/>
  <c r="I128" i="50"/>
  <c r="H128" i="50"/>
  <c r="G128" i="50"/>
  <c r="F128" i="50"/>
  <c r="E128" i="50"/>
  <c r="D128" i="50"/>
  <c r="C128" i="50"/>
  <c r="B128" i="50"/>
  <c r="Y127" i="50"/>
  <c r="X127" i="50"/>
  <c r="W127" i="50"/>
  <c r="V127" i="50"/>
  <c r="U127" i="50"/>
  <c r="T127" i="50"/>
  <c r="S127" i="50"/>
  <c r="R127" i="50"/>
  <c r="Q127" i="50"/>
  <c r="P127" i="50"/>
  <c r="O127" i="50"/>
  <c r="N127" i="50"/>
  <c r="M127" i="50"/>
  <c r="L127" i="50"/>
  <c r="K127" i="50"/>
  <c r="J127" i="50"/>
  <c r="I127" i="50"/>
  <c r="H127" i="50"/>
  <c r="G127" i="50"/>
  <c r="F127" i="50"/>
  <c r="E127" i="50"/>
  <c r="D127" i="50"/>
  <c r="C127" i="50"/>
  <c r="B127" i="50"/>
  <c r="Y126" i="50"/>
  <c r="X126" i="50"/>
  <c r="W126" i="50"/>
  <c r="V126" i="50"/>
  <c r="U126" i="50"/>
  <c r="T126" i="50"/>
  <c r="S126" i="50"/>
  <c r="R126" i="50"/>
  <c r="Q126" i="50"/>
  <c r="P126" i="50"/>
  <c r="O126" i="50"/>
  <c r="N126" i="50"/>
  <c r="M126" i="50"/>
  <c r="L126" i="50"/>
  <c r="K126" i="50"/>
  <c r="J126" i="50"/>
  <c r="I126" i="50"/>
  <c r="H126" i="50"/>
  <c r="G126" i="50"/>
  <c r="F126" i="50"/>
  <c r="E126" i="50"/>
  <c r="D126" i="50"/>
  <c r="C126" i="50"/>
  <c r="B126" i="50"/>
  <c r="Y125" i="50"/>
  <c r="X125" i="50"/>
  <c r="W125" i="50"/>
  <c r="V125" i="50"/>
  <c r="U125" i="50"/>
  <c r="T125" i="50"/>
  <c r="S125" i="50"/>
  <c r="R125" i="50"/>
  <c r="Q125" i="50"/>
  <c r="P125" i="50"/>
  <c r="O125" i="50"/>
  <c r="N125" i="50"/>
  <c r="M125" i="50"/>
  <c r="L125" i="50"/>
  <c r="K125" i="50"/>
  <c r="J125" i="50"/>
  <c r="I125" i="50"/>
  <c r="H125" i="50"/>
  <c r="G125" i="50"/>
  <c r="F125" i="50"/>
  <c r="E125" i="50"/>
  <c r="D125" i="50"/>
  <c r="C125" i="50"/>
  <c r="B125" i="50"/>
  <c r="Y124" i="50"/>
  <c r="X124" i="50"/>
  <c r="W124" i="50"/>
  <c r="V124" i="50"/>
  <c r="U124" i="50"/>
  <c r="T124" i="50"/>
  <c r="S124" i="50"/>
  <c r="R124" i="50"/>
  <c r="Q124" i="50"/>
  <c r="P124" i="50"/>
  <c r="O124" i="50"/>
  <c r="N124" i="50"/>
  <c r="M124" i="50"/>
  <c r="L124" i="50"/>
  <c r="K124" i="50"/>
  <c r="J124" i="50"/>
  <c r="I124" i="50"/>
  <c r="H124" i="50"/>
  <c r="G124" i="50"/>
  <c r="F124" i="50"/>
  <c r="E124" i="50"/>
  <c r="D124" i="50"/>
  <c r="C124" i="50"/>
  <c r="B124" i="50"/>
  <c r="Y123" i="50"/>
  <c r="X123" i="50"/>
  <c r="W123" i="50"/>
  <c r="V123" i="50"/>
  <c r="U123" i="50"/>
  <c r="T123" i="50"/>
  <c r="S123" i="50"/>
  <c r="R123" i="50"/>
  <c r="Q123" i="50"/>
  <c r="P123" i="50"/>
  <c r="O123" i="50"/>
  <c r="N123" i="50"/>
  <c r="M123" i="50"/>
  <c r="L123" i="50"/>
  <c r="K123" i="50"/>
  <c r="J123" i="50"/>
  <c r="I123" i="50"/>
  <c r="H123" i="50"/>
  <c r="G123" i="50"/>
  <c r="F123" i="50"/>
  <c r="E123" i="50"/>
  <c r="D123" i="50"/>
  <c r="C123" i="50"/>
  <c r="B123" i="50"/>
  <c r="Y122" i="50"/>
  <c r="X122" i="50"/>
  <c r="W122" i="50"/>
  <c r="V122" i="50"/>
  <c r="U122" i="50"/>
  <c r="T122" i="50"/>
  <c r="S122" i="50"/>
  <c r="R122" i="50"/>
  <c r="Q122" i="50"/>
  <c r="P122" i="50"/>
  <c r="O122" i="50"/>
  <c r="N122" i="50"/>
  <c r="M122" i="50"/>
  <c r="L122" i="50"/>
  <c r="K122" i="50"/>
  <c r="J122" i="50"/>
  <c r="I122" i="50"/>
  <c r="H122" i="50"/>
  <c r="G122" i="50"/>
  <c r="F122" i="50"/>
  <c r="E122" i="50"/>
  <c r="D122" i="50"/>
  <c r="C122" i="50"/>
  <c r="B122" i="50"/>
  <c r="Y121" i="50"/>
  <c r="X121" i="50"/>
  <c r="W121" i="50"/>
  <c r="V121" i="50"/>
  <c r="U121" i="50"/>
  <c r="T121" i="50"/>
  <c r="S121" i="50"/>
  <c r="R121" i="50"/>
  <c r="Q121" i="50"/>
  <c r="P121" i="50"/>
  <c r="O121" i="50"/>
  <c r="N121" i="50"/>
  <c r="M121" i="50"/>
  <c r="L121" i="50"/>
  <c r="K121" i="50"/>
  <c r="J121" i="50"/>
  <c r="I121" i="50"/>
  <c r="H121" i="50"/>
  <c r="G121" i="50"/>
  <c r="F121" i="50"/>
  <c r="E121" i="50"/>
  <c r="D121" i="50"/>
  <c r="C121" i="50"/>
  <c r="B121" i="50"/>
  <c r="Y120" i="50"/>
  <c r="X120" i="50"/>
  <c r="W120" i="50"/>
  <c r="V120" i="50"/>
  <c r="U120" i="50"/>
  <c r="T120" i="50"/>
  <c r="S120" i="50"/>
  <c r="R120" i="50"/>
  <c r="Q120" i="50"/>
  <c r="P120" i="50"/>
  <c r="O120" i="50"/>
  <c r="N120" i="50"/>
  <c r="M120" i="50"/>
  <c r="L120" i="50"/>
  <c r="K120" i="50"/>
  <c r="J120" i="50"/>
  <c r="I120" i="50"/>
  <c r="H120" i="50"/>
  <c r="G120" i="50"/>
  <c r="F120" i="50"/>
  <c r="E120" i="50"/>
  <c r="D120" i="50"/>
  <c r="C120" i="50"/>
  <c r="B120" i="50"/>
  <c r="Y119" i="50"/>
  <c r="X119" i="50"/>
  <c r="W119" i="50"/>
  <c r="V119" i="50"/>
  <c r="U119" i="50"/>
  <c r="T119" i="50"/>
  <c r="S119" i="50"/>
  <c r="R119" i="50"/>
  <c r="Q119" i="50"/>
  <c r="P119" i="50"/>
  <c r="O119" i="50"/>
  <c r="N119" i="50"/>
  <c r="M119" i="50"/>
  <c r="L119" i="50"/>
  <c r="K119" i="50"/>
  <c r="J119" i="50"/>
  <c r="I119" i="50"/>
  <c r="H119" i="50"/>
  <c r="G119" i="50"/>
  <c r="F119" i="50"/>
  <c r="E119" i="50"/>
  <c r="D119" i="50"/>
  <c r="C119" i="50"/>
  <c r="B119" i="50"/>
  <c r="Y118" i="50"/>
  <c r="X118" i="50"/>
  <c r="W118" i="50"/>
  <c r="V118" i="50"/>
  <c r="U118" i="50"/>
  <c r="T118" i="50"/>
  <c r="S118" i="50"/>
  <c r="R118" i="50"/>
  <c r="Q118" i="50"/>
  <c r="P118" i="50"/>
  <c r="O118" i="50"/>
  <c r="N118" i="50"/>
  <c r="M118" i="50"/>
  <c r="L118" i="50"/>
  <c r="K118" i="50"/>
  <c r="J118" i="50"/>
  <c r="I118" i="50"/>
  <c r="H118" i="50"/>
  <c r="G118" i="50"/>
  <c r="F118" i="50"/>
  <c r="E118" i="50"/>
  <c r="D118" i="50"/>
  <c r="C118" i="50"/>
  <c r="B118" i="50"/>
  <c r="Y117" i="50"/>
  <c r="X117" i="50"/>
  <c r="W117" i="50"/>
  <c r="V117" i="50"/>
  <c r="U117" i="50"/>
  <c r="T117" i="50"/>
  <c r="S117" i="50"/>
  <c r="R117" i="50"/>
  <c r="Q117" i="50"/>
  <c r="P117" i="50"/>
  <c r="O117" i="50"/>
  <c r="N117" i="50"/>
  <c r="M117" i="50"/>
  <c r="L117" i="50"/>
  <c r="K117" i="50"/>
  <c r="J117" i="50"/>
  <c r="I117" i="50"/>
  <c r="H117" i="50"/>
  <c r="G117" i="50"/>
  <c r="F117" i="50"/>
  <c r="E117" i="50"/>
  <c r="D117" i="50"/>
  <c r="C117" i="50"/>
  <c r="B117" i="50"/>
  <c r="Y116" i="50"/>
  <c r="X116" i="50"/>
  <c r="W116" i="50"/>
  <c r="V116" i="50"/>
  <c r="U116" i="50"/>
  <c r="T116" i="50"/>
  <c r="S116" i="50"/>
  <c r="R116" i="50"/>
  <c r="Q116" i="50"/>
  <c r="P116" i="50"/>
  <c r="O116" i="50"/>
  <c r="N116" i="50"/>
  <c r="M116" i="50"/>
  <c r="L116" i="50"/>
  <c r="K116" i="50"/>
  <c r="J116" i="50"/>
  <c r="I116" i="50"/>
  <c r="H116" i="50"/>
  <c r="G116" i="50"/>
  <c r="F116" i="50"/>
  <c r="E116" i="50"/>
  <c r="D116" i="50"/>
  <c r="C116" i="50"/>
  <c r="B116" i="50"/>
  <c r="Y115" i="50"/>
  <c r="X115" i="50"/>
  <c r="W115" i="50"/>
  <c r="V115" i="50"/>
  <c r="U115" i="50"/>
  <c r="T115" i="50"/>
  <c r="S115" i="50"/>
  <c r="R115" i="50"/>
  <c r="Q115" i="50"/>
  <c r="P115" i="50"/>
  <c r="O115" i="50"/>
  <c r="N115" i="50"/>
  <c r="M115" i="50"/>
  <c r="L115" i="50"/>
  <c r="K115" i="50"/>
  <c r="J115" i="50"/>
  <c r="I115" i="50"/>
  <c r="H115" i="50"/>
  <c r="G115" i="50"/>
  <c r="F115" i="50"/>
  <c r="E115" i="50"/>
  <c r="D115" i="50"/>
  <c r="C115" i="50"/>
  <c r="B115" i="50"/>
  <c r="Y114" i="50"/>
  <c r="X114" i="50"/>
  <c r="W114" i="50"/>
  <c r="V114" i="50"/>
  <c r="U114" i="50"/>
  <c r="T114" i="50"/>
  <c r="S114" i="50"/>
  <c r="R114" i="50"/>
  <c r="Q114" i="50"/>
  <c r="P114" i="50"/>
  <c r="O114" i="50"/>
  <c r="N114" i="50"/>
  <c r="M114" i="50"/>
  <c r="L114" i="50"/>
  <c r="K114" i="50"/>
  <c r="J114" i="50"/>
  <c r="I114" i="50"/>
  <c r="H114" i="50"/>
  <c r="G114" i="50"/>
  <c r="F114" i="50"/>
  <c r="E114" i="50"/>
  <c r="D114" i="50"/>
  <c r="C114" i="50"/>
  <c r="B114" i="50"/>
  <c r="Y113" i="50"/>
  <c r="X113" i="50"/>
  <c r="W113" i="50"/>
  <c r="V113" i="50"/>
  <c r="U113" i="50"/>
  <c r="T113" i="50"/>
  <c r="S113" i="50"/>
  <c r="R113" i="50"/>
  <c r="Q113" i="50"/>
  <c r="P113" i="50"/>
  <c r="O113" i="50"/>
  <c r="N113" i="50"/>
  <c r="M113" i="50"/>
  <c r="L113" i="50"/>
  <c r="K113" i="50"/>
  <c r="J113" i="50"/>
  <c r="I113" i="50"/>
  <c r="H113" i="50"/>
  <c r="G113" i="50"/>
  <c r="F113" i="50"/>
  <c r="E113" i="50"/>
  <c r="D113" i="50"/>
  <c r="C113" i="50"/>
  <c r="B113" i="50"/>
  <c r="Y112" i="50"/>
  <c r="X112" i="50"/>
  <c r="W112" i="50"/>
  <c r="V112" i="50"/>
  <c r="U112" i="50"/>
  <c r="T112" i="50"/>
  <c r="S112" i="50"/>
  <c r="R112" i="50"/>
  <c r="Q112" i="50"/>
  <c r="P112" i="50"/>
  <c r="O112" i="50"/>
  <c r="N112" i="50"/>
  <c r="M112" i="50"/>
  <c r="L112" i="50"/>
  <c r="K112" i="50"/>
  <c r="J112" i="50"/>
  <c r="I112" i="50"/>
  <c r="H112" i="50"/>
  <c r="G112" i="50"/>
  <c r="F112" i="50"/>
  <c r="E112" i="50"/>
  <c r="D112" i="50"/>
  <c r="C112" i="50"/>
  <c r="B112" i="50"/>
  <c r="Y111" i="50"/>
  <c r="X111" i="50"/>
  <c r="W111" i="50"/>
  <c r="V111" i="50"/>
  <c r="U111" i="50"/>
  <c r="T111" i="50"/>
  <c r="S111" i="50"/>
  <c r="R111" i="50"/>
  <c r="Q111" i="50"/>
  <c r="P111" i="50"/>
  <c r="O111" i="50"/>
  <c r="N111" i="50"/>
  <c r="M111" i="50"/>
  <c r="L111" i="50"/>
  <c r="K111" i="50"/>
  <c r="J111" i="50"/>
  <c r="I111" i="50"/>
  <c r="H111" i="50"/>
  <c r="G111" i="50"/>
  <c r="F111" i="50"/>
  <c r="E111" i="50"/>
  <c r="D111" i="50"/>
  <c r="C111" i="50"/>
  <c r="B111" i="50"/>
  <c r="Y110" i="50"/>
  <c r="X110" i="50"/>
  <c r="W110" i="50"/>
  <c r="V110" i="50"/>
  <c r="U110" i="50"/>
  <c r="T110" i="50"/>
  <c r="S110" i="50"/>
  <c r="R110" i="50"/>
  <c r="Q110" i="50"/>
  <c r="P110" i="50"/>
  <c r="O110" i="50"/>
  <c r="N110" i="50"/>
  <c r="M110" i="50"/>
  <c r="L110" i="50"/>
  <c r="K110" i="50"/>
  <c r="J110" i="50"/>
  <c r="I110" i="50"/>
  <c r="H110" i="50"/>
  <c r="G110" i="50"/>
  <c r="F110" i="50"/>
  <c r="E110" i="50"/>
  <c r="D110" i="50"/>
  <c r="C110" i="50"/>
  <c r="B110" i="50"/>
  <c r="Y109" i="50"/>
  <c r="X109" i="50"/>
  <c r="W109" i="50"/>
  <c r="V109" i="50"/>
  <c r="U109" i="50"/>
  <c r="T109" i="50"/>
  <c r="S109" i="50"/>
  <c r="R109" i="50"/>
  <c r="Q109" i="50"/>
  <c r="P109" i="50"/>
  <c r="O109" i="50"/>
  <c r="N109" i="50"/>
  <c r="M109" i="50"/>
  <c r="L109" i="50"/>
  <c r="K109" i="50"/>
  <c r="J109" i="50"/>
  <c r="I109" i="50"/>
  <c r="H109" i="50"/>
  <c r="G109" i="50"/>
  <c r="F109" i="50"/>
  <c r="E109" i="50"/>
  <c r="D109" i="50"/>
  <c r="C109" i="50"/>
  <c r="B109" i="50"/>
  <c r="Y108" i="50"/>
  <c r="X108" i="50"/>
  <c r="W108" i="50"/>
  <c r="V108" i="50"/>
  <c r="U108" i="50"/>
  <c r="T108" i="50"/>
  <c r="S108" i="50"/>
  <c r="R108" i="50"/>
  <c r="Q108" i="50"/>
  <c r="P108" i="50"/>
  <c r="O108" i="50"/>
  <c r="N108" i="50"/>
  <c r="M108" i="50"/>
  <c r="L108" i="50"/>
  <c r="K108" i="50"/>
  <c r="J108" i="50"/>
  <c r="I108" i="50"/>
  <c r="H108" i="50"/>
  <c r="G108" i="50"/>
  <c r="F108" i="50"/>
  <c r="E108" i="50"/>
  <c r="D108" i="50"/>
  <c r="C108" i="50"/>
  <c r="B108" i="50"/>
  <c r="Y107" i="50"/>
  <c r="X107" i="50"/>
  <c r="W107" i="50"/>
  <c r="V107" i="50"/>
  <c r="U107" i="50"/>
  <c r="T107" i="50"/>
  <c r="S107" i="50"/>
  <c r="R107" i="50"/>
  <c r="Q107" i="50"/>
  <c r="P107" i="50"/>
  <c r="O107" i="50"/>
  <c r="N107" i="50"/>
  <c r="M107" i="50"/>
  <c r="L107" i="50"/>
  <c r="K107" i="50"/>
  <c r="J107" i="50"/>
  <c r="I107" i="50"/>
  <c r="H107" i="50"/>
  <c r="G107" i="50"/>
  <c r="F107" i="50"/>
  <c r="E107" i="50"/>
  <c r="D107" i="50"/>
  <c r="C107" i="50"/>
  <c r="B107" i="50"/>
  <c r="Y106" i="50"/>
  <c r="X106" i="50"/>
  <c r="W106" i="50"/>
  <c r="V106" i="50"/>
  <c r="U106" i="50"/>
  <c r="T106" i="50"/>
  <c r="S106" i="50"/>
  <c r="R106" i="50"/>
  <c r="Q106" i="50"/>
  <c r="P106" i="50"/>
  <c r="O106" i="50"/>
  <c r="N106" i="50"/>
  <c r="M106" i="50"/>
  <c r="L106" i="50"/>
  <c r="K106" i="50"/>
  <c r="J106" i="50"/>
  <c r="I106" i="50"/>
  <c r="H106" i="50"/>
  <c r="G106" i="50"/>
  <c r="F106" i="50"/>
  <c r="E106" i="50"/>
  <c r="D106" i="50"/>
  <c r="C106" i="50"/>
  <c r="B106" i="50"/>
  <c r="Y105" i="50"/>
  <c r="X105" i="50"/>
  <c r="W105" i="50"/>
  <c r="V105" i="50"/>
  <c r="U105" i="50"/>
  <c r="T105" i="50"/>
  <c r="S105" i="50"/>
  <c r="R105" i="50"/>
  <c r="Q105" i="50"/>
  <c r="P105" i="50"/>
  <c r="O105" i="50"/>
  <c r="N105" i="50"/>
  <c r="M105" i="50"/>
  <c r="L105" i="50"/>
  <c r="K105" i="50"/>
  <c r="J105" i="50"/>
  <c r="I105" i="50"/>
  <c r="H105" i="50"/>
  <c r="G105" i="50"/>
  <c r="F105" i="50"/>
  <c r="E105" i="50"/>
  <c r="D105" i="50"/>
  <c r="C105" i="50"/>
  <c r="B105" i="50"/>
  <c r="Y104" i="50"/>
  <c r="X104" i="50"/>
  <c r="W104" i="50"/>
  <c r="V104" i="50"/>
  <c r="U104" i="50"/>
  <c r="T104" i="50"/>
  <c r="S104" i="50"/>
  <c r="R104" i="50"/>
  <c r="Q104" i="50"/>
  <c r="P104" i="50"/>
  <c r="O104" i="50"/>
  <c r="N104" i="50"/>
  <c r="M104" i="50"/>
  <c r="L104" i="50"/>
  <c r="K104" i="50"/>
  <c r="J104" i="50"/>
  <c r="I104" i="50"/>
  <c r="H104" i="50"/>
  <c r="G104" i="50"/>
  <c r="F104" i="50"/>
  <c r="E104" i="50"/>
  <c r="D104" i="50"/>
  <c r="C104" i="50"/>
  <c r="B104" i="50"/>
  <c r="Y103" i="50"/>
  <c r="X103" i="50"/>
  <c r="W103" i="50"/>
  <c r="V103" i="50"/>
  <c r="U103" i="50"/>
  <c r="T103" i="50"/>
  <c r="S103" i="50"/>
  <c r="R103" i="50"/>
  <c r="Q103" i="50"/>
  <c r="P103" i="50"/>
  <c r="O103" i="50"/>
  <c r="N103" i="50"/>
  <c r="M103" i="50"/>
  <c r="L103" i="50"/>
  <c r="K103" i="50"/>
  <c r="J103" i="50"/>
  <c r="I103" i="50"/>
  <c r="H103" i="50"/>
  <c r="G103" i="50"/>
  <c r="F103" i="50"/>
  <c r="E103" i="50"/>
  <c r="D103" i="50"/>
  <c r="C103" i="50"/>
  <c r="B103" i="50"/>
  <c r="Y102" i="50"/>
  <c r="X102" i="50"/>
  <c r="W102" i="50"/>
  <c r="V102" i="50"/>
  <c r="U102" i="50"/>
  <c r="T102" i="50"/>
  <c r="S102" i="50"/>
  <c r="R102" i="50"/>
  <c r="Q102" i="50"/>
  <c r="P102" i="50"/>
  <c r="O102" i="50"/>
  <c r="N102" i="50"/>
  <c r="M102" i="50"/>
  <c r="L102" i="50"/>
  <c r="K102" i="50"/>
  <c r="J102" i="50"/>
  <c r="I102" i="50"/>
  <c r="H102" i="50"/>
  <c r="G102" i="50"/>
  <c r="F102" i="50"/>
  <c r="E102" i="50"/>
  <c r="D102" i="50"/>
  <c r="C102" i="50"/>
  <c r="B102" i="50"/>
  <c r="Y101" i="50"/>
  <c r="X101" i="50"/>
  <c r="W101" i="50"/>
  <c r="V101" i="50"/>
  <c r="U101" i="50"/>
  <c r="T101" i="50"/>
  <c r="S101" i="50"/>
  <c r="R101" i="50"/>
  <c r="Q101" i="50"/>
  <c r="P101" i="50"/>
  <c r="O101" i="50"/>
  <c r="N101" i="50"/>
  <c r="M101" i="50"/>
  <c r="L101" i="50"/>
  <c r="K101" i="50"/>
  <c r="J101" i="50"/>
  <c r="I101" i="50"/>
  <c r="H101" i="50"/>
  <c r="G101" i="50"/>
  <c r="F101" i="50"/>
  <c r="E101" i="50"/>
  <c r="D101" i="50"/>
  <c r="C101" i="50"/>
  <c r="B101" i="50"/>
  <c r="Y100" i="50"/>
  <c r="X100" i="50"/>
  <c r="W100" i="50"/>
  <c r="V100" i="50"/>
  <c r="U100" i="50"/>
  <c r="T100" i="50"/>
  <c r="S100" i="50"/>
  <c r="R100" i="50"/>
  <c r="Q100" i="50"/>
  <c r="P100" i="50"/>
  <c r="O100" i="50"/>
  <c r="N100" i="50"/>
  <c r="M100" i="50"/>
  <c r="L100" i="50"/>
  <c r="K100" i="50"/>
  <c r="J100" i="50"/>
  <c r="I100" i="50"/>
  <c r="H100" i="50"/>
  <c r="G100" i="50"/>
  <c r="F100" i="50"/>
  <c r="E100" i="50"/>
  <c r="D100" i="50"/>
  <c r="C100" i="50"/>
  <c r="B100" i="50"/>
  <c r="Y99" i="50"/>
  <c r="X99" i="50"/>
  <c r="W99" i="50"/>
  <c r="V99" i="50"/>
  <c r="U99" i="50"/>
  <c r="T99" i="50"/>
  <c r="S99" i="50"/>
  <c r="R99" i="50"/>
  <c r="Q99" i="50"/>
  <c r="P99" i="50"/>
  <c r="O99" i="50"/>
  <c r="N99" i="50"/>
  <c r="M99" i="50"/>
  <c r="L99" i="50"/>
  <c r="K99" i="50"/>
  <c r="J99" i="50"/>
  <c r="I99" i="50"/>
  <c r="H99" i="50"/>
  <c r="G99" i="50"/>
  <c r="F99" i="50"/>
  <c r="E99" i="50"/>
  <c r="D99" i="50"/>
  <c r="C99" i="50"/>
  <c r="B99" i="50"/>
  <c r="Y98" i="50"/>
  <c r="X98" i="50"/>
  <c r="W98" i="50"/>
  <c r="V98" i="50"/>
  <c r="U98" i="50"/>
  <c r="T98" i="50"/>
  <c r="S98" i="50"/>
  <c r="R98" i="50"/>
  <c r="Q98" i="50"/>
  <c r="P98" i="50"/>
  <c r="O98" i="50"/>
  <c r="N98" i="50"/>
  <c r="M98" i="50"/>
  <c r="L98" i="50"/>
  <c r="K98" i="50"/>
  <c r="J98" i="50"/>
  <c r="I98" i="50"/>
  <c r="H98" i="50"/>
  <c r="G98" i="50"/>
  <c r="F98" i="50"/>
  <c r="E98" i="50"/>
  <c r="D98" i="50"/>
  <c r="C98" i="50"/>
  <c r="B98" i="50"/>
  <c r="Y97" i="50"/>
  <c r="X97" i="50"/>
  <c r="W97" i="50"/>
  <c r="V97" i="50"/>
  <c r="U97" i="50"/>
  <c r="T97" i="50"/>
  <c r="S97" i="50"/>
  <c r="R97" i="50"/>
  <c r="Q97" i="50"/>
  <c r="P97" i="50"/>
  <c r="O97" i="50"/>
  <c r="N97" i="50"/>
  <c r="M97" i="50"/>
  <c r="L97" i="50"/>
  <c r="K97" i="50"/>
  <c r="J97" i="50"/>
  <c r="I97" i="50"/>
  <c r="H97" i="50"/>
  <c r="G97" i="50"/>
  <c r="F97" i="50"/>
  <c r="E97" i="50"/>
  <c r="D97" i="50"/>
  <c r="C97" i="50"/>
  <c r="B97" i="50"/>
  <c r="Y96" i="50"/>
  <c r="X96" i="50"/>
  <c r="W96" i="50"/>
  <c r="V96" i="50"/>
  <c r="U96" i="50"/>
  <c r="T96" i="50"/>
  <c r="S96" i="50"/>
  <c r="R96" i="50"/>
  <c r="Q96" i="50"/>
  <c r="P96" i="50"/>
  <c r="O96" i="50"/>
  <c r="N96" i="50"/>
  <c r="M96" i="50"/>
  <c r="L96" i="50"/>
  <c r="K96" i="50"/>
  <c r="J96" i="50"/>
  <c r="I96" i="50"/>
  <c r="H96" i="50"/>
  <c r="G96" i="50"/>
  <c r="F96" i="50"/>
  <c r="E96" i="50"/>
  <c r="D96" i="50"/>
  <c r="C96" i="50"/>
  <c r="B96" i="50"/>
  <c r="Y95" i="50"/>
  <c r="X95" i="50"/>
  <c r="W95" i="50"/>
  <c r="V95" i="50"/>
  <c r="U95" i="50"/>
  <c r="T95" i="50"/>
  <c r="S95" i="50"/>
  <c r="R95" i="50"/>
  <c r="Q95" i="50"/>
  <c r="P95" i="50"/>
  <c r="O95" i="50"/>
  <c r="N95" i="50"/>
  <c r="M95" i="50"/>
  <c r="L95" i="50"/>
  <c r="K95" i="50"/>
  <c r="J95" i="50"/>
  <c r="I95" i="50"/>
  <c r="H95" i="50"/>
  <c r="G95" i="50"/>
  <c r="F95" i="50"/>
  <c r="E95" i="50"/>
  <c r="D95" i="50"/>
  <c r="C95" i="50"/>
  <c r="B95" i="50"/>
  <c r="Y94" i="50"/>
  <c r="X94" i="50"/>
  <c r="W94" i="50"/>
  <c r="V94" i="50"/>
  <c r="U94" i="50"/>
  <c r="T94" i="50"/>
  <c r="S94" i="50"/>
  <c r="R94" i="50"/>
  <c r="Q94" i="50"/>
  <c r="P94" i="50"/>
  <c r="O94" i="50"/>
  <c r="N94" i="50"/>
  <c r="M94" i="50"/>
  <c r="L94" i="50"/>
  <c r="K94" i="50"/>
  <c r="J94" i="50"/>
  <c r="I94" i="50"/>
  <c r="H94" i="50"/>
  <c r="G94" i="50"/>
  <c r="F94" i="50"/>
  <c r="E94" i="50"/>
  <c r="D94" i="50"/>
  <c r="C94" i="50"/>
  <c r="B94" i="50"/>
  <c r="Y93" i="50"/>
  <c r="X93" i="50"/>
  <c r="W93" i="50"/>
  <c r="V93" i="50"/>
  <c r="U93" i="50"/>
  <c r="T93" i="50"/>
  <c r="S93" i="50"/>
  <c r="R93" i="50"/>
  <c r="Q93" i="50"/>
  <c r="P93" i="50"/>
  <c r="O93" i="50"/>
  <c r="N93" i="50"/>
  <c r="M93" i="50"/>
  <c r="L93" i="50"/>
  <c r="K93" i="50"/>
  <c r="J93" i="50"/>
  <c r="I93" i="50"/>
  <c r="H93" i="50"/>
  <c r="G93" i="50"/>
  <c r="F93" i="50"/>
  <c r="E93" i="50"/>
  <c r="D93" i="50"/>
  <c r="C93" i="50"/>
  <c r="B93" i="50"/>
  <c r="Y92" i="50"/>
  <c r="X92" i="50"/>
  <c r="W92" i="50"/>
  <c r="V92" i="50"/>
  <c r="U92" i="50"/>
  <c r="T92" i="50"/>
  <c r="S92" i="50"/>
  <c r="R92" i="50"/>
  <c r="Q92" i="50"/>
  <c r="P92" i="50"/>
  <c r="O92" i="50"/>
  <c r="N92" i="50"/>
  <c r="M92" i="50"/>
  <c r="L92" i="50"/>
  <c r="K92" i="50"/>
  <c r="J92" i="50"/>
  <c r="I92" i="50"/>
  <c r="H92" i="50"/>
  <c r="G92" i="50"/>
  <c r="F92" i="50"/>
  <c r="E92" i="50"/>
  <c r="D92" i="50"/>
  <c r="C92" i="50"/>
  <c r="B92" i="50"/>
  <c r="Y91" i="50"/>
  <c r="X91" i="50"/>
  <c r="W91" i="50"/>
  <c r="V91" i="50"/>
  <c r="U91" i="50"/>
  <c r="T91" i="50"/>
  <c r="S91" i="50"/>
  <c r="R91" i="50"/>
  <c r="Q91" i="50"/>
  <c r="P91" i="50"/>
  <c r="O91" i="50"/>
  <c r="N91" i="50"/>
  <c r="M91" i="50"/>
  <c r="L91" i="50"/>
  <c r="K91" i="50"/>
  <c r="J91" i="50"/>
  <c r="I91" i="50"/>
  <c r="H91" i="50"/>
  <c r="G91" i="50"/>
  <c r="F91" i="50"/>
  <c r="E91" i="50"/>
  <c r="D91" i="50"/>
  <c r="C91" i="50"/>
  <c r="B91" i="50"/>
  <c r="Y90" i="50"/>
  <c r="X90" i="50"/>
  <c r="W90" i="50"/>
  <c r="V90" i="50"/>
  <c r="U90" i="50"/>
  <c r="T90" i="50"/>
  <c r="S90" i="50"/>
  <c r="R90" i="50"/>
  <c r="Q90" i="50"/>
  <c r="P90" i="50"/>
  <c r="O90" i="50"/>
  <c r="N90" i="50"/>
  <c r="M90" i="50"/>
  <c r="L90" i="50"/>
  <c r="K90" i="50"/>
  <c r="J90" i="50"/>
  <c r="I90" i="50"/>
  <c r="H90" i="50"/>
  <c r="G90" i="50"/>
  <c r="F90" i="50"/>
  <c r="E90" i="50"/>
  <c r="D90" i="50"/>
  <c r="C90" i="50"/>
  <c r="B90" i="50"/>
  <c r="Y89" i="50"/>
  <c r="X89" i="50"/>
  <c r="W89" i="50"/>
  <c r="V89" i="50"/>
  <c r="U89" i="50"/>
  <c r="T89" i="50"/>
  <c r="S89" i="50"/>
  <c r="R89" i="50"/>
  <c r="Q89" i="50"/>
  <c r="P89" i="50"/>
  <c r="O89" i="50"/>
  <c r="N89" i="50"/>
  <c r="M89" i="50"/>
  <c r="L89" i="50"/>
  <c r="K89" i="50"/>
  <c r="J89" i="50"/>
  <c r="I89" i="50"/>
  <c r="H89" i="50"/>
  <c r="G89" i="50"/>
  <c r="F89" i="50"/>
  <c r="E89" i="50"/>
  <c r="D89" i="50"/>
  <c r="C89" i="50"/>
  <c r="B89" i="50"/>
  <c r="Y88" i="50"/>
  <c r="X88" i="50"/>
  <c r="W88" i="50"/>
  <c r="V88" i="50"/>
  <c r="U88" i="50"/>
  <c r="T88" i="50"/>
  <c r="S88" i="50"/>
  <c r="R88" i="50"/>
  <c r="Q88" i="50"/>
  <c r="P88" i="50"/>
  <c r="O88" i="50"/>
  <c r="N88" i="50"/>
  <c r="M88" i="50"/>
  <c r="L88" i="50"/>
  <c r="K88" i="50"/>
  <c r="J88" i="50"/>
  <c r="I88" i="50"/>
  <c r="H88" i="50"/>
  <c r="G88" i="50"/>
  <c r="F88" i="50"/>
  <c r="E88" i="50"/>
  <c r="D88" i="50"/>
  <c r="C88" i="50"/>
  <c r="B88" i="50"/>
  <c r="Y87" i="50"/>
  <c r="X87" i="50"/>
  <c r="W87" i="50"/>
  <c r="V87" i="50"/>
  <c r="U87" i="50"/>
  <c r="T87" i="50"/>
  <c r="S87" i="50"/>
  <c r="R87" i="50"/>
  <c r="Q87" i="50"/>
  <c r="P87" i="50"/>
  <c r="O87" i="50"/>
  <c r="N87" i="50"/>
  <c r="M87" i="50"/>
  <c r="L87" i="50"/>
  <c r="K87" i="50"/>
  <c r="J87" i="50"/>
  <c r="I87" i="50"/>
  <c r="H87" i="50"/>
  <c r="G87" i="50"/>
  <c r="F87" i="50"/>
  <c r="E87" i="50"/>
  <c r="D87" i="50"/>
  <c r="C87" i="50"/>
  <c r="B87" i="50"/>
  <c r="Y86" i="50"/>
  <c r="X86" i="50"/>
  <c r="W86" i="50"/>
  <c r="V86" i="50"/>
  <c r="U86" i="50"/>
  <c r="T86" i="50"/>
  <c r="S86" i="50"/>
  <c r="R86" i="50"/>
  <c r="Q86" i="50"/>
  <c r="P86" i="50"/>
  <c r="O86" i="50"/>
  <c r="N86" i="50"/>
  <c r="M86" i="50"/>
  <c r="L86" i="50"/>
  <c r="K86" i="50"/>
  <c r="J86" i="50"/>
  <c r="I86" i="50"/>
  <c r="H86" i="50"/>
  <c r="G86" i="50"/>
  <c r="F86" i="50"/>
  <c r="E86" i="50"/>
  <c r="D86" i="50"/>
  <c r="C86" i="50"/>
  <c r="B86" i="50"/>
  <c r="Y85" i="50"/>
  <c r="X85" i="50"/>
  <c r="W85" i="50"/>
  <c r="V85" i="50"/>
  <c r="U85" i="50"/>
  <c r="T85" i="50"/>
  <c r="S85" i="50"/>
  <c r="R85" i="50"/>
  <c r="Q85" i="50"/>
  <c r="P85" i="50"/>
  <c r="O85" i="50"/>
  <c r="N85" i="50"/>
  <c r="M85" i="50"/>
  <c r="L85" i="50"/>
  <c r="K85" i="50"/>
  <c r="J85" i="50"/>
  <c r="I85" i="50"/>
  <c r="H85" i="50"/>
  <c r="G85" i="50"/>
  <c r="F85" i="50"/>
  <c r="E85" i="50"/>
  <c r="D85" i="50"/>
  <c r="C85" i="50"/>
  <c r="B85" i="50"/>
  <c r="Y84" i="50"/>
  <c r="X84" i="50"/>
  <c r="W84" i="50"/>
  <c r="V84" i="50"/>
  <c r="U84" i="50"/>
  <c r="T84" i="50"/>
  <c r="S84" i="50"/>
  <c r="R84" i="50"/>
  <c r="Q84" i="50"/>
  <c r="P84" i="50"/>
  <c r="O84" i="50"/>
  <c r="N84" i="50"/>
  <c r="M84" i="50"/>
  <c r="L84" i="50"/>
  <c r="K84" i="50"/>
  <c r="J84" i="50"/>
  <c r="I84" i="50"/>
  <c r="H84" i="50"/>
  <c r="G84" i="50"/>
  <c r="F84" i="50"/>
  <c r="E84" i="50"/>
  <c r="D84" i="50"/>
  <c r="C84" i="50"/>
  <c r="B84" i="50"/>
  <c r="Y83" i="50"/>
  <c r="X83" i="50"/>
  <c r="W83" i="50"/>
  <c r="V83" i="50"/>
  <c r="U83" i="50"/>
  <c r="T83" i="50"/>
  <c r="S83" i="50"/>
  <c r="R83" i="50"/>
  <c r="Q83" i="50"/>
  <c r="P83" i="50"/>
  <c r="O83" i="50"/>
  <c r="N83" i="50"/>
  <c r="M83" i="50"/>
  <c r="L83" i="50"/>
  <c r="K83" i="50"/>
  <c r="J83" i="50"/>
  <c r="I83" i="50"/>
  <c r="H83" i="50"/>
  <c r="G83" i="50"/>
  <c r="F83" i="50"/>
  <c r="E83" i="50"/>
  <c r="D83" i="50"/>
  <c r="C83" i="50"/>
  <c r="B83" i="50"/>
  <c r="Y82" i="50"/>
  <c r="X82" i="50"/>
  <c r="W82" i="50"/>
  <c r="V82" i="50"/>
  <c r="U82" i="50"/>
  <c r="T82" i="50"/>
  <c r="S82" i="50"/>
  <c r="R82" i="50"/>
  <c r="Q82" i="50"/>
  <c r="P82" i="50"/>
  <c r="O82" i="50"/>
  <c r="N82" i="50"/>
  <c r="M82" i="50"/>
  <c r="L82" i="50"/>
  <c r="K82" i="50"/>
  <c r="J82" i="50"/>
  <c r="I82" i="50"/>
  <c r="H82" i="50"/>
  <c r="G82" i="50"/>
  <c r="F82" i="50"/>
  <c r="E82" i="50"/>
  <c r="D82" i="50"/>
  <c r="C82" i="50"/>
  <c r="B82" i="50"/>
  <c r="Y81" i="50"/>
  <c r="X81" i="50"/>
  <c r="W81" i="50"/>
  <c r="V81" i="50"/>
  <c r="U81" i="50"/>
  <c r="T81" i="50"/>
  <c r="S81" i="50"/>
  <c r="R81" i="50"/>
  <c r="Q81" i="50"/>
  <c r="P81" i="50"/>
  <c r="O81" i="50"/>
  <c r="N81" i="50"/>
  <c r="M81" i="50"/>
  <c r="L81" i="50"/>
  <c r="K81" i="50"/>
  <c r="J81" i="50"/>
  <c r="I81" i="50"/>
  <c r="H81" i="50"/>
  <c r="G81" i="50"/>
  <c r="F81" i="50"/>
  <c r="E81" i="50"/>
  <c r="D81" i="50"/>
  <c r="C81" i="50"/>
  <c r="B81" i="50"/>
  <c r="Y80" i="50"/>
  <c r="X80" i="50"/>
  <c r="W80" i="50"/>
  <c r="V80" i="50"/>
  <c r="U80" i="50"/>
  <c r="T80" i="50"/>
  <c r="S80" i="50"/>
  <c r="R80" i="50"/>
  <c r="Q80" i="50"/>
  <c r="P80" i="50"/>
  <c r="O80" i="50"/>
  <c r="N80" i="50"/>
  <c r="M80" i="50"/>
  <c r="L80" i="50"/>
  <c r="K80" i="50"/>
  <c r="J80" i="50"/>
  <c r="I80" i="50"/>
  <c r="H80" i="50"/>
  <c r="G80" i="50"/>
  <c r="F80" i="50"/>
  <c r="E80" i="50"/>
  <c r="D80" i="50"/>
  <c r="C80" i="50"/>
  <c r="B80" i="50"/>
  <c r="Y79" i="50"/>
  <c r="X79" i="50"/>
  <c r="W79" i="50"/>
  <c r="V79" i="50"/>
  <c r="U79" i="50"/>
  <c r="T79" i="50"/>
  <c r="S79" i="50"/>
  <c r="R79" i="50"/>
  <c r="Q79" i="50"/>
  <c r="P79" i="50"/>
  <c r="O79" i="50"/>
  <c r="N79" i="50"/>
  <c r="M79" i="50"/>
  <c r="L79" i="50"/>
  <c r="K79" i="50"/>
  <c r="J79" i="50"/>
  <c r="I79" i="50"/>
  <c r="H79" i="50"/>
  <c r="G79" i="50"/>
  <c r="F79" i="50"/>
  <c r="E79" i="50"/>
  <c r="D79" i="50"/>
  <c r="C79" i="50"/>
  <c r="B79" i="50"/>
  <c r="Y78" i="50"/>
  <c r="X78" i="50"/>
  <c r="W78" i="50"/>
  <c r="V78" i="50"/>
  <c r="U78" i="50"/>
  <c r="T78" i="50"/>
  <c r="S78" i="50"/>
  <c r="R78" i="50"/>
  <c r="Q78" i="50"/>
  <c r="P78" i="50"/>
  <c r="O78" i="50"/>
  <c r="N78" i="50"/>
  <c r="M78" i="50"/>
  <c r="L78" i="50"/>
  <c r="K78" i="50"/>
  <c r="J78" i="50"/>
  <c r="I78" i="50"/>
  <c r="H78" i="50"/>
  <c r="G78" i="50"/>
  <c r="F78" i="50"/>
  <c r="E78" i="50"/>
  <c r="D78" i="50"/>
  <c r="C78" i="50"/>
  <c r="B78" i="50"/>
  <c r="Y77" i="50"/>
  <c r="X77" i="50"/>
  <c r="W77" i="50"/>
  <c r="V77" i="50"/>
  <c r="U77" i="50"/>
  <c r="T77" i="50"/>
  <c r="S77" i="50"/>
  <c r="R77" i="50"/>
  <c r="Q77" i="50"/>
  <c r="P77" i="50"/>
  <c r="O77" i="50"/>
  <c r="N77" i="50"/>
  <c r="M77" i="50"/>
  <c r="L77" i="50"/>
  <c r="K77" i="50"/>
  <c r="J77" i="50"/>
  <c r="I77" i="50"/>
  <c r="H77" i="50"/>
  <c r="G77" i="50"/>
  <c r="F77" i="50"/>
  <c r="E77" i="50"/>
  <c r="D77" i="50"/>
  <c r="C77" i="50"/>
  <c r="B77" i="50"/>
  <c r="Y76" i="50"/>
  <c r="X76" i="50"/>
  <c r="W76" i="50"/>
  <c r="V76" i="50"/>
  <c r="U76" i="50"/>
  <c r="T76" i="50"/>
  <c r="S76" i="50"/>
  <c r="R76" i="50"/>
  <c r="Q76" i="50"/>
  <c r="P76" i="50"/>
  <c r="O76" i="50"/>
  <c r="N76" i="50"/>
  <c r="M76" i="50"/>
  <c r="L76" i="50"/>
  <c r="K76" i="50"/>
  <c r="J76" i="50"/>
  <c r="I76" i="50"/>
  <c r="H76" i="50"/>
  <c r="G76" i="50"/>
  <c r="F76" i="50"/>
  <c r="E76" i="50"/>
  <c r="D76" i="50"/>
  <c r="C76" i="50"/>
  <c r="B76" i="50"/>
  <c r="Y75" i="50"/>
  <c r="X75" i="50"/>
  <c r="W75" i="50"/>
  <c r="V75" i="50"/>
  <c r="U75" i="50"/>
  <c r="T75" i="50"/>
  <c r="S75" i="50"/>
  <c r="R75" i="50"/>
  <c r="Q75" i="50"/>
  <c r="P75" i="50"/>
  <c r="O75" i="50"/>
  <c r="N75" i="50"/>
  <c r="M75" i="50"/>
  <c r="L75" i="50"/>
  <c r="K75" i="50"/>
  <c r="J75" i="50"/>
  <c r="I75" i="50"/>
  <c r="H75" i="50"/>
  <c r="G75" i="50"/>
  <c r="F75" i="50"/>
  <c r="E75" i="50"/>
  <c r="D75" i="50"/>
  <c r="C75" i="50"/>
  <c r="B75" i="50"/>
  <c r="Y74" i="50"/>
  <c r="X74" i="50"/>
  <c r="W74" i="50"/>
  <c r="V74" i="50"/>
  <c r="U74" i="50"/>
  <c r="T74" i="50"/>
  <c r="S74" i="50"/>
  <c r="R74" i="50"/>
  <c r="Q74" i="50"/>
  <c r="P74" i="50"/>
  <c r="O74" i="50"/>
  <c r="N74" i="50"/>
  <c r="M74" i="50"/>
  <c r="L74" i="50"/>
  <c r="K74" i="50"/>
  <c r="J74" i="50"/>
  <c r="I74" i="50"/>
  <c r="H74" i="50"/>
  <c r="G74" i="50"/>
  <c r="F74" i="50"/>
  <c r="E74" i="50"/>
  <c r="D74" i="50"/>
  <c r="C74" i="50"/>
  <c r="B74" i="50"/>
  <c r="Y73" i="50"/>
  <c r="X73" i="50"/>
  <c r="W73" i="50"/>
  <c r="V73" i="50"/>
  <c r="U73" i="50"/>
  <c r="T73" i="50"/>
  <c r="S73" i="50"/>
  <c r="R73" i="50"/>
  <c r="Q73" i="50"/>
  <c r="P73" i="50"/>
  <c r="O73" i="50"/>
  <c r="N73" i="50"/>
  <c r="M73" i="50"/>
  <c r="L73" i="50"/>
  <c r="K73" i="50"/>
  <c r="J73" i="50"/>
  <c r="I73" i="50"/>
  <c r="H73" i="50"/>
  <c r="G73" i="50"/>
  <c r="F73" i="50"/>
  <c r="E73" i="50"/>
  <c r="D73" i="50"/>
  <c r="C73" i="50"/>
  <c r="B73" i="50"/>
  <c r="Y72" i="50"/>
  <c r="X72" i="50"/>
  <c r="W72" i="50"/>
  <c r="V72" i="50"/>
  <c r="U72" i="50"/>
  <c r="T72" i="50"/>
  <c r="S72" i="50"/>
  <c r="R72" i="50"/>
  <c r="Q72" i="50"/>
  <c r="P72" i="50"/>
  <c r="O72" i="50"/>
  <c r="N72" i="50"/>
  <c r="M72" i="50"/>
  <c r="L72" i="50"/>
  <c r="K72" i="50"/>
  <c r="J72" i="50"/>
  <c r="I72" i="50"/>
  <c r="H72" i="50"/>
  <c r="G72" i="50"/>
  <c r="F72" i="50"/>
  <c r="E72" i="50"/>
  <c r="D72" i="50"/>
  <c r="C72" i="50"/>
  <c r="B72" i="50"/>
  <c r="Y71" i="50"/>
  <c r="X71" i="50"/>
  <c r="W71" i="50"/>
  <c r="V71" i="50"/>
  <c r="U71" i="50"/>
  <c r="T71" i="50"/>
  <c r="S71" i="50"/>
  <c r="R71" i="50"/>
  <c r="Q71" i="50"/>
  <c r="P71" i="50"/>
  <c r="O71" i="50"/>
  <c r="N71" i="50"/>
  <c r="M71" i="50"/>
  <c r="L71" i="50"/>
  <c r="K71" i="50"/>
  <c r="J71" i="50"/>
  <c r="I71" i="50"/>
  <c r="H71" i="50"/>
  <c r="G71" i="50"/>
  <c r="F71" i="50"/>
  <c r="E71" i="50"/>
  <c r="D71" i="50"/>
  <c r="C71" i="50"/>
  <c r="B71" i="50"/>
  <c r="Y70" i="50"/>
  <c r="X70" i="50"/>
  <c r="W70" i="50"/>
  <c r="V70" i="50"/>
  <c r="U70" i="50"/>
  <c r="T70" i="50"/>
  <c r="S70" i="50"/>
  <c r="R70" i="50"/>
  <c r="Q70" i="50"/>
  <c r="P70" i="50"/>
  <c r="O70" i="50"/>
  <c r="N70" i="50"/>
  <c r="M70" i="50"/>
  <c r="L70" i="50"/>
  <c r="K70" i="50"/>
  <c r="J70" i="50"/>
  <c r="I70" i="50"/>
  <c r="H70" i="50"/>
  <c r="G70" i="50"/>
  <c r="F70" i="50"/>
  <c r="E70" i="50"/>
  <c r="D70" i="50"/>
  <c r="C70" i="50"/>
  <c r="B70" i="50"/>
  <c r="Y69" i="50"/>
  <c r="X69" i="50"/>
  <c r="W69" i="50"/>
  <c r="V69" i="50"/>
  <c r="U69" i="50"/>
  <c r="T69" i="50"/>
  <c r="S69" i="50"/>
  <c r="R69" i="50"/>
  <c r="Q69" i="50"/>
  <c r="P69" i="50"/>
  <c r="O69" i="50"/>
  <c r="N69" i="50"/>
  <c r="M69" i="50"/>
  <c r="L69" i="50"/>
  <c r="K69" i="50"/>
  <c r="J69" i="50"/>
  <c r="I69" i="50"/>
  <c r="H69" i="50"/>
  <c r="G69" i="50"/>
  <c r="F69" i="50"/>
  <c r="E69" i="50"/>
  <c r="D69" i="50"/>
  <c r="C69" i="50"/>
  <c r="B69" i="50"/>
  <c r="Y68" i="50"/>
  <c r="X68" i="50"/>
  <c r="W68" i="50"/>
  <c r="V68" i="50"/>
  <c r="U68" i="50"/>
  <c r="T68" i="50"/>
  <c r="S68" i="50"/>
  <c r="R68" i="50"/>
  <c r="Q68" i="50"/>
  <c r="P68" i="50"/>
  <c r="O68" i="50"/>
  <c r="N68" i="50"/>
  <c r="M68" i="50"/>
  <c r="L68" i="50"/>
  <c r="K68" i="50"/>
  <c r="J68" i="50"/>
  <c r="I68" i="50"/>
  <c r="H68" i="50"/>
  <c r="G68" i="50"/>
  <c r="F68" i="50"/>
  <c r="E68" i="50"/>
  <c r="D68" i="50"/>
  <c r="C68" i="50"/>
  <c r="B68" i="50"/>
  <c r="Y67" i="50"/>
  <c r="X67" i="50"/>
  <c r="W67" i="50"/>
  <c r="V67" i="50"/>
  <c r="U67" i="50"/>
  <c r="T67" i="50"/>
  <c r="S67" i="50"/>
  <c r="R67" i="50"/>
  <c r="Q67" i="50"/>
  <c r="P67" i="50"/>
  <c r="O67" i="50"/>
  <c r="N67" i="50"/>
  <c r="M67" i="50"/>
  <c r="L67" i="50"/>
  <c r="K67" i="50"/>
  <c r="J67" i="50"/>
  <c r="I67" i="50"/>
  <c r="H67" i="50"/>
  <c r="G67" i="50"/>
  <c r="F67" i="50"/>
  <c r="E67" i="50"/>
  <c r="D67" i="50"/>
  <c r="C67" i="50"/>
  <c r="B67" i="50"/>
  <c r="Y66" i="50"/>
  <c r="X66" i="50"/>
  <c r="W66" i="50"/>
  <c r="V66" i="50"/>
  <c r="U66" i="50"/>
  <c r="T66" i="50"/>
  <c r="S66" i="50"/>
  <c r="R66" i="50"/>
  <c r="Q66" i="50"/>
  <c r="P66" i="50"/>
  <c r="O66" i="50"/>
  <c r="N66" i="50"/>
  <c r="M66" i="50"/>
  <c r="L66" i="50"/>
  <c r="K66" i="50"/>
  <c r="J66" i="50"/>
  <c r="I66" i="50"/>
  <c r="H66" i="50"/>
  <c r="G66" i="50"/>
  <c r="F66" i="50"/>
  <c r="E66" i="50"/>
  <c r="D66" i="50"/>
  <c r="C66" i="50"/>
  <c r="B66" i="50"/>
  <c r="Y65" i="50"/>
  <c r="X65" i="50"/>
  <c r="W65" i="50"/>
  <c r="V65" i="50"/>
  <c r="U65" i="50"/>
  <c r="T65" i="50"/>
  <c r="S65" i="50"/>
  <c r="R65" i="50"/>
  <c r="Q65" i="50"/>
  <c r="P65" i="50"/>
  <c r="O65" i="50"/>
  <c r="N65" i="50"/>
  <c r="M65" i="50"/>
  <c r="L65" i="50"/>
  <c r="K65" i="50"/>
  <c r="J65" i="50"/>
  <c r="I65" i="50"/>
  <c r="H65" i="50"/>
  <c r="G65" i="50"/>
  <c r="F65" i="50"/>
  <c r="E65" i="50"/>
  <c r="D65" i="50"/>
  <c r="C65" i="50"/>
  <c r="B65" i="50"/>
  <c r="Y64" i="50"/>
  <c r="X64" i="50"/>
  <c r="W64" i="50"/>
  <c r="V64" i="50"/>
  <c r="U64" i="50"/>
  <c r="T64" i="50"/>
  <c r="S64" i="50"/>
  <c r="R64" i="50"/>
  <c r="Q64" i="50"/>
  <c r="P64" i="50"/>
  <c r="O64" i="50"/>
  <c r="N64" i="50"/>
  <c r="M64" i="50"/>
  <c r="L64" i="50"/>
  <c r="K64" i="50"/>
  <c r="J64" i="50"/>
  <c r="I64" i="50"/>
  <c r="H64" i="50"/>
  <c r="G64" i="50"/>
  <c r="F64" i="50"/>
  <c r="E64" i="50"/>
  <c r="D64" i="50"/>
  <c r="C64" i="50"/>
  <c r="B64" i="50"/>
  <c r="Y63" i="50"/>
  <c r="X63" i="50"/>
  <c r="W63" i="50"/>
  <c r="V63" i="50"/>
  <c r="U63" i="50"/>
  <c r="T63" i="50"/>
  <c r="S63" i="50"/>
  <c r="R63" i="50"/>
  <c r="Q63" i="50"/>
  <c r="P63" i="50"/>
  <c r="O63" i="50"/>
  <c r="N63" i="50"/>
  <c r="M63" i="50"/>
  <c r="L63" i="50"/>
  <c r="K63" i="50"/>
  <c r="J63" i="50"/>
  <c r="I63" i="50"/>
  <c r="H63" i="50"/>
  <c r="G63" i="50"/>
  <c r="F63" i="50"/>
  <c r="E63" i="50"/>
  <c r="D63" i="50"/>
  <c r="C63" i="50"/>
  <c r="B63" i="50"/>
  <c r="Y62" i="50"/>
  <c r="X62" i="50"/>
  <c r="W62" i="50"/>
  <c r="V62" i="50"/>
  <c r="U62" i="50"/>
  <c r="T62" i="50"/>
  <c r="S62" i="50"/>
  <c r="R62" i="50"/>
  <c r="Q62" i="50"/>
  <c r="P62" i="50"/>
  <c r="O62" i="50"/>
  <c r="N62" i="50"/>
  <c r="M62" i="50"/>
  <c r="L62" i="50"/>
  <c r="K62" i="50"/>
  <c r="J62" i="50"/>
  <c r="I62" i="50"/>
  <c r="H62" i="50"/>
  <c r="G62" i="50"/>
  <c r="F62" i="50"/>
  <c r="E62" i="50"/>
  <c r="D62" i="50"/>
  <c r="C62" i="50"/>
  <c r="B62" i="50"/>
  <c r="Y61" i="50"/>
  <c r="X61" i="50"/>
  <c r="W61" i="50"/>
  <c r="V61" i="50"/>
  <c r="U61" i="50"/>
  <c r="T61" i="50"/>
  <c r="S61" i="50"/>
  <c r="R61" i="50"/>
  <c r="Q61" i="50"/>
  <c r="P61" i="50"/>
  <c r="O61" i="50"/>
  <c r="N61" i="50"/>
  <c r="M61" i="50"/>
  <c r="L61" i="50"/>
  <c r="K61" i="50"/>
  <c r="J61" i="50"/>
  <c r="I61" i="50"/>
  <c r="H61" i="50"/>
  <c r="G61" i="50"/>
  <c r="F61" i="50"/>
  <c r="E61" i="50"/>
  <c r="D61" i="50"/>
  <c r="C61" i="50"/>
  <c r="B61" i="50"/>
  <c r="Y60" i="50"/>
  <c r="X60" i="50"/>
  <c r="W60" i="50"/>
  <c r="V60" i="50"/>
  <c r="U60" i="50"/>
  <c r="T60" i="50"/>
  <c r="S60" i="50"/>
  <c r="R60" i="50"/>
  <c r="Q60" i="50"/>
  <c r="P60" i="50"/>
  <c r="O60" i="50"/>
  <c r="N60" i="50"/>
  <c r="M60" i="50"/>
  <c r="L60" i="50"/>
  <c r="K60" i="50"/>
  <c r="J60" i="50"/>
  <c r="I60" i="50"/>
  <c r="H60" i="50"/>
  <c r="G60" i="50"/>
  <c r="F60" i="50"/>
  <c r="E60" i="50"/>
  <c r="D60" i="50"/>
  <c r="C60" i="50"/>
  <c r="B60" i="50"/>
  <c r="Y59" i="50"/>
  <c r="X59" i="50"/>
  <c r="W59" i="50"/>
  <c r="V59" i="50"/>
  <c r="U59" i="50"/>
  <c r="T59" i="50"/>
  <c r="S59" i="50"/>
  <c r="R59" i="50"/>
  <c r="Q59" i="50"/>
  <c r="P59" i="50"/>
  <c r="O59" i="50"/>
  <c r="N59" i="50"/>
  <c r="M59" i="50"/>
  <c r="L59" i="50"/>
  <c r="K59" i="50"/>
  <c r="J59" i="50"/>
  <c r="I59" i="50"/>
  <c r="H59" i="50"/>
  <c r="G59" i="50"/>
  <c r="F59" i="50"/>
  <c r="E59" i="50"/>
  <c r="D59" i="50"/>
  <c r="C59" i="50"/>
  <c r="B59" i="50"/>
  <c r="Y58" i="50"/>
  <c r="X58" i="50"/>
  <c r="W58" i="50"/>
  <c r="V58" i="50"/>
  <c r="U58" i="50"/>
  <c r="T58" i="50"/>
  <c r="S58" i="50"/>
  <c r="R58" i="50"/>
  <c r="Q58" i="50"/>
  <c r="P58" i="50"/>
  <c r="O58" i="50"/>
  <c r="N58" i="50"/>
  <c r="M58" i="50"/>
  <c r="L58" i="50"/>
  <c r="K58" i="50"/>
  <c r="J58" i="50"/>
  <c r="I58" i="50"/>
  <c r="H58" i="50"/>
  <c r="G58" i="50"/>
  <c r="F58" i="50"/>
  <c r="E58" i="50"/>
  <c r="D58" i="50"/>
  <c r="C58" i="50"/>
  <c r="B58" i="50"/>
  <c r="Y57" i="50"/>
  <c r="X57" i="50"/>
  <c r="W57" i="50"/>
  <c r="V57" i="50"/>
  <c r="U57" i="50"/>
  <c r="T57" i="50"/>
  <c r="S57" i="50"/>
  <c r="R57" i="50"/>
  <c r="Q57" i="50"/>
  <c r="P57" i="50"/>
  <c r="O57" i="50"/>
  <c r="N57" i="50"/>
  <c r="M57" i="50"/>
  <c r="L57" i="50"/>
  <c r="K57" i="50"/>
  <c r="J57" i="50"/>
  <c r="I57" i="50"/>
  <c r="H57" i="50"/>
  <c r="G57" i="50"/>
  <c r="F57" i="50"/>
  <c r="E57" i="50"/>
  <c r="D57" i="50"/>
  <c r="C57" i="50"/>
  <c r="B57" i="50"/>
  <c r="Y56" i="50"/>
  <c r="X56" i="50"/>
  <c r="W56" i="50"/>
  <c r="V56" i="50"/>
  <c r="U56" i="50"/>
  <c r="T56" i="50"/>
  <c r="S56" i="50"/>
  <c r="R56" i="50"/>
  <c r="Q56" i="50"/>
  <c r="P56" i="50"/>
  <c r="O56" i="50"/>
  <c r="N56" i="50"/>
  <c r="M56" i="50"/>
  <c r="L56" i="50"/>
  <c r="K56" i="50"/>
  <c r="J56" i="50"/>
  <c r="I56" i="50"/>
  <c r="H56" i="50"/>
  <c r="G56" i="50"/>
  <c r="F56" i="50"/>
  <c r="E56" i="50"/>
  <c r="D56" i="50"/>
  <c r="C56" i="50"/>
  <c r="B56" i="50"/>
  <c r="Y55" i="50"/>
  <c r="X55" i="50"/>
  <c r="W55" i="50"/>
  <c r="V55" i="50"/>
  <c r="U55" i="50"/>
  <c r="T55" i="50"/>
  <c r="S55" i="50"/>
  <c r="R55" i="50"/>
  <c r="Q55" i="50"/>
  <c r="P55" i="50"/>
  <c r="O55" i="50"/>
  <c r="N55" i="50"/>
  <c r="M55" i="50"/>
  <c r="L55" i="50"/>
  <c r="K55" i="50"/>
  <c r="J55" i="50"/>
  <c r="I55" i="50"/>
  <c r="H55" i="50"/>
  <c r="G55" i="50"/>
  <c r="F55" i="50"/>
  <c r="E55" i="50"/>
  <c r="D55" i="50"/>
  <c r="C55" i="50"/>
  <c r="B55" i="50"/>
  <c r="Y54" i="50"/>
  <c r="X54" i="50"/>
  <c r="W54" i="50"/>
  <c r="V54" i="50"/>
  <c r="U54" i="50"/>
  <c r="T54" i="50"/>
  <c r="S54" i="50"/>
  <c r="R54" i="50"/>
  <c r="Q54" i="50"/>
  <c r="P54" i="50"/>
  <c r="O54" i="50"/>
  <c r="N54" i="50"/>
  <c r="M54" i="50"/>
  <c r="L54" i="50"/>
  <c r="K54" i="50"/>
  <c r="J54" i="50"/>
  <c r="I54" i="50"/>
  <c r="H54" i="50"/>
  <c r="G54" i="50"/>
  <c r="F54" i="50"/>
  <c r="E54" i="50"/>
  <c r="D54" i="50"/>
  <c r="C54" i="50"/>
  <c r="B54" i="50"/>
  <c r="Y53" i="50"/>
  <c r="X53" i="50"/>
  <c r="W53" i="50"/>
  <c r="V53" i="50"/>
  <c r="U53" i="50"/>
  <c r="T53" i="50"/>
  <c r="S53" i="50"/>
  <c r="R53" i="50"/>
  <c r="Q53" i="50"/>
  <c r="P53" i="50"/>
  <c r="O53" i="50"/>
  <c r="N53" i="50"/>
  <c r="M53" i="50"/>
  <c r="L53" i="50"/>
  <c r="K53" i="50"/>
  <c r="J53" i="50"/>
  <c r="I53" i="50"/>
  <c r="H53" i="50"/>
  <c r="G53" i="50"/>
  <c r="F53" i="50"/>
  <c r="E53" i="50"/>
  <c r="D53" i="50"/>
  <c r="C53" i="50"/>
  <c r="B53" i="50"/>
  <c r="Y52" i="50"/>
  <c r="X52" i="50"/>
  <c r="W52" i="50"/>
  <c r="V52" i="50"/>
  <c r="U52" i="50"/>
  <c r="T52" i="50"/>
  <c r="S52" i="50"/>
  <c r="R52" i="50"/>
  <c r="Q52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D52" i="50"/>
  <c r="C52" i="50"/>
  <c r="B52" i="50"/>
  <c r="Y51" i="50"/>
  <c r="X51" i="50"/>
  <c r="W51" i="50"/>
  <c r="V51" i="50"/>
  <c r="U51" i="50"/>
  <c r="T51" i="50"/>
  <c r="S51" i="50"/>
  <c r="R51" i="50"/>
  <c r="Q51" i="50"/>
  <c r="P51" i="50"/>
  <c r="O51" i="50"/>
  <c r="N51" i="50"/>
  <c r="M51" i="50"/>
  <c r="L51" i="50"/>
  <c r="K51" i="50"/>
  <c r="J51" i="50"/>
  <c r="I51" i="50"/>
  <c r="H51" i="50"/>
  <c r="G51" i="50"/>
  <c r="F51" i="50"/>
  <c r="E51" i="50"/>
  <c r="D51" i="50"/>
  <c r="C51" i="50"/>
  <c r="B51" i="50"/>
  <c r="Y50" i="50"/>
  <c r="X50" i="50"/>
  <c r="W50" i="50"/>
  <c r="V50" i="50"/>
  <c r="U50" i="50"/>
  <c r="T50" i="50"/>
  <c r="S50" i="50"/>
  <c r="R50" i="50"/>
  <c r="Q50" i="50"/>
  <c r="P50" i="50"/>
  <c r="O50" i="50"/>
  <c r="N50" i="50"/>
  <c r="M50" i="50"/>
  <c r="L50" i="50"/>
  <c r="K50" i="50"/>
  <c r="J50" i="50"/>
  <c r="I50" i="50"/>
  <c r="H50" i="50"/>
  <c r="G50" i="50"/>
  <c r="F50" i="50"/>
  <c r="E50" i="50"/>
  <c r="D50" i="50"/>
  <c r="C50" i="50"/>
  <c r="B50" i="50"/>
  <c r="Y49" i="50"/>
  <c r="X49" i="50"/>
  <c r="W49" i="50"/>
  <c r="V49" i="50"/>
  <c r="U49" i="50"/>
  <c r="T49" i="50"/>
  <c r="S49" i="50"/>
  <c r="R49" i="50"/>
  <c r="Q49" i="50"/>
  <c r="P49" i="50"/>
  <c r="O49" i="50"/>
  <c r="N49" i="50"/>
  <c r="M49" i="50"/>
  <c r="L49" i="50"/>
  <c r="K49" i="50"/>
  <c r="J49" i="50"/>
  <c r="I49" i="50"/>
  <c r="H49" i="50"/>
  <c r="G49" i="50"/>
  <c r="F49" i="50"/>
  <c r="E49" i="50"/>
  <c r="D49" i="50"/>
  <c r="C49" i="50"/>
  <c r="B49" i="50"/>
  <c r="Y48" i="50"/>
  <c r="X48" i="50"/>
  <c r="W48" i="50"/>
  <c r="V48" i="50"/>
  <c r="U48" i="50"/>
  <c r="T48" i="50"/>
  <c r="S48" i="50"/>
  <c r="R48" i="50"/>
  <c r="Q48" i="50"/>
  <c r="P48" i="50"/>
  <c r="O48" i="50"/>
  <c r="N48" i="50"/>
  <c r="M48" i="50"/>
  <c r="L48" i="50"/>
  <c r="K48" i="50"/>
  <c r="J48" i="50"/>
  <c r="I48" i="50"/>
  <c r="H48" i="50"/>
  <c r="G48" i="50"/>
  <c r="F48" i="50"/>
  <c r="E48" i="50"/>
  <c r="D48" i="50"/>
  <c r="C48" i="50"/>
  <c r="B48" i="50"/>
  <c r="Y47" i="50"/>
  <c r="X47" i="50"/>
  <c r="W47" i="50"/>
  <c r="V47" i="50"/>
  <c r="U47" i="50"/>
  <c r="T47" i="50"/>
  <c r="S47" i="50"/>
  <c r="R47" i="50"/>
  <c r="Q47" i="50"/>
  <c r="P47" i="50"/>
  <c r="O47" i="50"/>
  <c r="N47" i="50"/>
  <c r="M47" i="50"/>
  <c r="L47" i="50"/>
  <c r="K47" i="50"/>
  <c r="J47" i="50"/>
  <c r="I47" i="50"/>
  <c r="H47" i="50"/>
  <c r="G47" i="50"/>
  <c r="F47" i="50"/>
  <c r="E47" i="50"/>
  <c r="D47" i="50"/>
  <c r="C47" i="50"/>
  <c r="B47" i="50"/>
  <c r="Y46" i="50"/>
  <c r="X46" i="50"/>
  <c r="W46" i="50"/>
  <c r="V46" i="50"/>
  <c r="U46" i="50"/>
  <c r="T46" i="50"/>
  <c r="S46" i="50"/>
  <c r="R46" i="50"/>
  <c r="Q46" i="50"/>
  <c r="P46" i="50"/>
  <c r="O46" i="50"/>
  <c r="N46" i="50"/>
  <c r="M46" i="50"/>
  <c r="L46" i="50"/>
  <c r="K46" i="50"/>
  <c r="J46" i="50"/>
  <c r="I46" i="50"/>
  <c r="H46" i="50"/>
  <c r="G46" i="50"/>
  <c r="F46" i="50"/>
  <c r="E46" i="50"/>
  <c r="D46" i="50"/>
  <c r="C46" i="50"/>
  <c r="B46" i="50"/>
  <c r="Y45" i="50"/>
  <c r="X45" i="50"/>
  <c r="W45" i="50"/>
  <c r="V45" i="50"/>
  <c r="U45" i="50"/>
  <c r="T45" i="50"/>
  <c r="S45" i="50"/>
  <c r="R45" i="50"/>
  <c r="Q45" i="50"/>
  <c r="P45" i="50"/>
  <c r="O45" i="50"/>
  <c r="N45" i="50"/>
  <c r="M45" i="50"/>
  <c r="L45" i="50"/>
  <c r="K45" i="50"/>
  <c r="J45" i="50"/>
  <c r="I45" i="50"/>
  <c r="H45" i="50"/>
  <c r="G45" i="50"/>
  <c r="F45" i="50"/>
  <c r="E45" i="50"/>
  <c r="D45" i="50"/>
  <c r="C45" i="50"/>
  <c r="B45" i="50"/>
  <c r="Y44" i="50"/>
  <c r="X44" i="50"/>
  <c r="W44" i="50"/>
  <c r="V44" i="50"/>
  <c r="U44" i="50"/>
  <c r="T44" i="50"/>
  <c r="S44" i="50"/>
  <c r="R44" i="50"/>
  <c r="Q44" i="50"/>
  <c r="P44" i="50"/>
  <c r="O44" i="50"/>
  <c r="N44" i="50"/>
  <c r="M44" i="50"/>
  <c r="L44" i="50"/>
  <c r="K44" i="50"/>
  <c r="J44" i="50"/>
  <c r="I44" i="50"/>
  <c r="H44" i="50"/>
  <c r="G44" i="50"/>
  <c r="F44" i="50"/>
  <c r="E44" i="50"/>
  <c r="D44" i="50"/>
  <c r="C44" i="50"/>
  <c r="B44" i="50"/>
  <c r="Y43" i="50"/>
  <c r="X43" i="50"/>
  <c r="W43" i="50"/>
  <c r="V43" i="50"/>
  <c r="U43" i="50"/>
  <c r="T43" i="50"/>
  <c r="S43" i="50"/>
  <c r="R43" i="50"/>
  <c r="Q43" i="50"/>
  <c r="P43" i="50"/>
  <c r="O43" i="50"/>
  <c r="N43" i="50"/>
  <c r="M43" i="50"/>
  <c r="L43" i="50"/>
  <c r="K43" i="50"/>
  <c r="J43" i="50"/>
  <c r="I43" i="50"/>
  <c r="H43" i="50"/>
  <c r="G43" i="50"/>
  <c r="F43" i="50"/>
  <c r="E43" i="50"/>
  <c r="D43" i="50"/>
  <c r="C43" i="50"/>
  <c r="B43" i="50"/>
  <c r="Y42" i="50"/>
  <c r="X42" i="50"/>
  <c r="W42" i="50"/>
  <c r="V42" i="50"/>
  <c r="U42" i="50"/>
  <c r="T42" i="50"/>
  <c r="S42" i="50"/>
  <c r="R42" i="50"/>
  <c r="Q42" i="50"/>
  <c r="P42" i="50"/>
  <c r="O42" i="50"/>
  <c r="N42" i="50"/>
  <c r="M42" i="50"/>
  <c r="L42" i="50"/>
  <c r="K42" i="50"/>
  <c r="J42" i="50"/>
  <c r="I42" i="50"/>
  <c r="H42" i="50"/>
  <c r="G42" i="50"/>
  <c r="F42" i="50"/>
  <c r="E42" i="50"/>
  <c r="D42" i="50"/>
  <c r="C42" i="50"/>
  <c r="B42" i="50"/>
  <c r="Y41" i="50"/>
  <c r="X41" i="50"/>
  <c r="W41" i="50"/>
  <c r="V41" i="50"/>
  <c r="U41" i="50"/>
  <c r="T41" i="50"/>
  <c r="S41" i="50"/>
  <c r="R41" i="50"/>
  <c r="Q41" i="50"/>
  <c r="P41" i="50"/>
  <c r="O41" i="50"/>
  <c r="N41" i="50"/>
  <c r="M41" i="50"/>
  <c r="L41" i="50"/>
  <c r="K41" i="50"/>
  <c r="J41" i="50"/>
  <c r="I41" i="50"/>
  <c r="H41" i="50"/>
  <c r="G41" i="50"/>
  <c r="F41" i="50"/>
  <c r="E41" i="50"/>
  <c r="D41" i="50"/>
  <c r="C41" i="50"/>
  <c r="B41" i="50"/>
  <c r="Y40" i="50"/>
  <c r="X40" i="50"/>
  <c r="W40" i="50"/>
  <c r="V40" i="50"/>
  <c r="U40" i="50"/>
  <c r="T40" i="50"/>
  <c r="S40" i="50"/>
  <c r="R40" i="50"/>
  <c r="Q40" i="50"/>
  <c r="P40" i="50"/>
  <c r="O40" i="50"/>
  <c r="N40" i="50"/>
  <c r="M40" i="50"/>
  <c r="L40" i="50"/>
  <c r="K40" i="50"/>
  <c r="J40" i="50"/>
  <c r="I40" i="50"/>
  <c r="H40" i="50"/>
  <c r="G40" i="50"/>
  <c r="F40" i="50"/>
  <c r="E40" i="50"/>
  <c r="D40" i="50"/>
  <c r="C40" i="50"/>
  <c r="B40" i="50"/>
  <c r="Y39" i="50"/>
  <c r="X39" i="50"/>
  <c r="W39" i="50"/>
  <c r="V39" i="50"/>
  <c r="U39" i="50"/>
  <c r="T39" i="50"/>
  <c r="S39" i="50"/>
  <c r="R39" i="50"/>
  <c r="Q39" i="50"/>
  <c r="P39" i="50"/>
  <c r="O39" i="50"/>
  <c r="N39" i="50"/>
  <c r="M39" i="50"/>
  <c r="L39" i="50"/>
  <c r="K39" i="50"/>
  <c r="J39" i="50"/>
  <c r="I39" i="50"/>
  <c r="H39" i="50"/>
  <c r="G39" i="50"/>
  <c r="F39" i="50"/>
  <c r="E39" i="50"/>
  <c r="D39" i="50"/>
  <c r="C39" i="50"/>
  <c r="B39" i="50"/>
  <c r="Y38" i="50"/>
  <c r="X38" i="50"/>
  <c r="W38" i="50"/>
  <c r="V38" i="50"/>
  <c r="U38" i="50"/>
  <c r="T38" i="50"/>
  <c r="S38" i="50"/>
  <c r="R38" i="50"/>
  <c r="Q38" i="50"/>
  <c r="P38" i="50"/>
  <c r="O38" i="50"/>
  <c r="N38" i="50"/>
  <c r="M38" i="50"/>
  <c r="L38" i="50"/>
  <c r="K38" i="50"/>
  <c r="J38" i="50"/>
  <c r="I38" i="50"/>
  <c r="H38" i="50"/>
  <c r="G38" i="50"/>
  <c r="F38" i="50"/>
  <c r="E38" i="50"/>
  <c r="D38" i="50"/>
  <c r="C38" i="50"/>
  <c r="B38" i="50"/>
  <c r="Y37" i="50"/>
  <c r="X37" i="50"/>
  <c r="W37" i="50"/>
  <c r="V37" i="50"/>
  <c r="U37" i="50"/>
  <c r="T37" i="50"/>
  <c r="S37" i="50"/>
  <c r="R37" i="50"/>
  <c r="Q37" i="50"/>
  <c r="P37" i="50"/>
  <c r="O37" i="50"/>
  <c r="N37" i="50"/>
  <c r="M37" i="50"/>
  <c r="L37" i="50"/>
  <c r="K37" i="50"/>
  <c r="J37" i="50"/>
  <c r="I37" i="50"/>
  <c r="H37" i="50"/>
  <c r="G37" i="50"/>
  <c r="F37" i="50"/>
  <c r="E37" i="50"/>
  <c r="D37" i="50"/>
  <c r="C37" i="50"/>
  <c r="B37" i="50"/>
  <c r="Y36" i="50"/>
  <c r="X36" i="50"/>
  <c r="W36" i="50"/>
  <c r="V36" i="50"/>
  <c r="U36" i="50"/>
  <c r="T36" i="50"/>
  <c r="S36" i="50"/>
  <c r="R36" i="50"/>
  <c r="Q36" i="50"/>
  <c r="P36" i="50"/>
  <c r="O36" i="50"/>
  <c r="N36" i="50"/>
  <c r="M36" i="50"/>
  <c r="L36" i="50"/>
  <c r="K36" i="50"/>
  <c r="J36" i="50"/>
  <c r="I36" i="50"/>
  <c r="H36" i="50"/>
  <c r="G36" i="50"/>
  <c r="F36" i="50"/>
  <c r="E36" i="50"/>
  <c r="D36" i="50"/>
  <c r="C36" i="50"/>
  <c r="B36" i="50"/>
  <c r="Y35" i="50"/>
  <c r="X35" i="50"/>
  <c r="W35" i="50"/>
  <c r="V35" i="50"/>
  <c r="U35" i="50"/>
  <c r="T35" i="50"/>
  <c r="S35" i="50"/>
  <c r="R35" i="50"/>
  <c r="Q35" i="50"/>
  <c r="P35" i="50"/>
  <c r="O35" i="50"/>
  <c r="N35" i="50"/>
  <c r="M35" i="50"/>
  <c r="L35" i="50"/>
  <c r="K35" i="50"/>
  <c r="J35" i="50"/>
  <c r="I35" i="50"/>
  <c r="H35" i="50"/>
  <c r="G35" i="50"/>
  <c r="F35" i="50"/>
  <c r="E35" i="50"/>
  <c r="D35" i="50"/>
  <c r="C35" i="50"/>
  <c r="B35" i="50"/>
  <c r="Y34" i="50"/>
  <c r="X34" i="50"/>
  <c r="W34" i="50"/>
  <c r="V34" i="50"/>
  <c r="U34" i="50"/>
  <c r="T34" i="50"/>
  <c r="S34" i="50"/>
  <c r="R34" i="50"/>
  <c r="Q34" i="50"/>
  <c r="P34" i="50"/>
  <c r="O34" i="50"/>
  <c r="N34" i="50"/>
  <c r="M34" i="50"/>
  <c r="L34" i="50"/>
  <c r="K34" i="50"/>
  <c r="J34" i="50"/>
  <c r="I34" i="50"/>
  <c r="H34" i="50"/>
  <c r="G34" i="50"/>
  <c r="F34" i="50"/>
  <c r="E34" i="50"/>
  <c r="D34" i="50"/>
  <c r="C34" i="50"/>
  <c r="B34" i="50"/>
  <c r="Y33" i="50"/>
  <c r="X33" i="50"/>
  <c r="W33" i="50"/>
  <c r="V33" i="50"/>
  <c r="U33" i="50"/>
  <c r="T33" i="50"/>
  <c r="S33" i="50"/>
  <c r="R33" i="50"/>
  <c r="Q33" i="50"/>
  <c r="P33" i="50"/>
  <c r="O33" i="50"/>
  <c r="N33" i="50"/>
  <c r="M33" i="50"/>
  <c r="L33" i="50"/>
  <c r="K33" i="50"/>
  <c r="J33" i="50"/>
  <c r="I33" i="50"/>
  <c r="H33" i="50"/>
  <c r="G33" i="50"/>
  <c r="F33" i="50"/>
  <c r="E33" i="50"/>
  <c r="D33" i="50"/>
  <c r="C33" i="50"/>
  <c r="B33" i="50"/>
  <c r="Y32" i="50"/>
  <c r="X32" i="50"/>
  <c r="W32" i="50"/>
  <c r="V32" i="50"/>
  <c r="U32" i="50"/>
  <c r="T32" i="50"/>
  <c r="S32" i="50"/>
  <c r="R32" i="50"/>
  <c r="Q32" i="50"/>
  <c r="P32" i="50"/>
  <c r="O32" i="50"/>
  <c r="N32" i="50"/>
  <c r="M32" i="50"/>
  <c r="L32" i="50"/>
  <c r="K32" i="50"/>
  <c r="J32" i="50"/>
  <c r="I32" i="50"/>
  <c r="H32" i="50"/>
  <c r="G32" i="50"/>
  <c r="F32" i="50"/>
  <c r="E32" i="50"/>
  <c r="D32" i="50"/>
  <c r="C32" i="50"/>
  <c r="B32" i="50"/>
  <c r="Y31" i="50"/>
  <c r="X31" i="50"/>
  <c r="W31" i="50"/>
  <c r="V31" i="50"/>
  <c r="U31" i="50"/>
  <c r="T31" i="50"/>
  <c r="S31" i="50"/>
  <c r="R31" i="50"/>
  <c r="Q31" i="50"/>
  <c r="P31" i="50"/>
  <c r="O31" i="50"/>
  <c r="N31" i="50"/>
  <c r="M31" i="50"/>
  <c r="L31" i="50"/>
  <c r="K31" i="50"/>
  <c r="J31" i="50"/>
  <c r="I31" i="50"/>
  <c r="H31" i="50"/>
  <c r="G31" i="50"/>
  <c r="F31" i="50"/>
  <c r="E31" i="50"/>
  <c r="D31" i="50"/>
  <c r="C31" i="50"/>
  <c r="B31" i="50"/>
  <c r="Y30" i="50"/>
  <c r="X30" i="50"/>
  <c r="W30" i="50"/>
  <c r="V30" i="50"/>
  <c r="U30" i="50"/>
  <c r="T30" i="50"/>
  <c r="S30" i="50"/>
  <c r="R30" i="50"/>
  <c r="Q30" i="50"/>
  <c r="P30" i="50"/>
  <c r="O30" i="50"/>
  <c r="N30" i="50"/>
  <c r="M30" i="50"/>
  <c r="L30" i="50"/>
  <c r="K30" i="50"/>
  <c r="J30" i="50"/>
  <c r="I30" i="50"/>
  <c r="H30" i="50"/>
  <c r="G30" i="50"/>
  <c r="F30" i="50"/>
  <c r="E30" i="50"/>
  <c r="D30" i="50"/>
  <c r="C30" i="50"/>
  <c r="B30" i="50"/>
  <c r="Y29" i="50"/>
  <c r="X29" i="50"/>
  <c r="W29" i="50"/>
  <c r="V29" i="50"/>
  <c r="U29" i="50"/>
  <c r="T29" i="50"/>
  <c r="S29" i="50"/>
  <c r="R29" i="50"/>
  <c r="Q29" i="50"/>
  <c r="P29" i="50"/>
  <c r="O29" i="50"/>
  <c r="N29" i="50"/>
  <c r="M29" i="50"/>
  <c r="L29" i="50"/>
  <c r="K29" i="50"/>
  <c r="J29" i="50"/>
  <c r="I29" i="50"/>
  <c r="H29" i="50"/>
  <c r="G29" i="50"/>
  <c r="F29" i="50"/>
  <c r="E29" i="50"/>
  <c r="D29" i="50"/>
  <c r="C29" i="50"/>
  <c r="B29" i="50"/>
  <c r="Y28" i="50"/>
  <c r="X28" i="50"/>
  <c r="W28" i="50"/>
  <c r="V28" i="50"/>
  <c r="U28" i="50"/>
  <c r="T28" i="50"/>
  <c r="S28" i="50"/>
  <c r="R28" i="50"/>
  <c r="Q28" i="50"/>
  <c r="P28" i="50"/>
  <c r="O28" i="50"/>
  <c r="N28" i="50"/>
  <c r="M28" i="50"/>
  <c r="L28" i="50"/>
  <c r="K28" i="50"/>
  <c r="J28" i="50"/>
  <c r="I28" i="50"/>
  <c r="H28" i="50"/>
  <c r="G28" i="50"/>
  <c r="F28" i="50"/>
  <c r="E28" i="50"/>
  <c r="D28" i="50"/>
  <c r="C28" i="50"/>
  <c r="B28" i="50"/>
  <c r="Y27" i="50"/>
  <c r="X27" i="50"/>
  <c r="W27" i="50"/>
  <c r="V27" i="50"/>
  <c r="U27" i="50"/>
  <c r="T27" i="50"/>
  <c r="S27" i="50"/>
  <c r="R27" i="50"/>
  <c r="Q27" i="50"/>
  <c r="P27" i="50"/>
  <c r="O27" i="50"/>
  <c r="N27" i="50"/>
  <c r="M27" i="50"/>
  <c r="L27" i="50"/>
  <c r="K27" i="50"/>
  <c r="J27" i="50"/>
  <c r="I27" i="50"/>
  <c r="H27" i="50"/>
  <c r="G27" i="50"/>
  <c r="F27" i="50"/>
  <c r="E27" i="50"/>
  <c r="D27" i="50"/>
  <c r="C27" i="50"/>
  <c r="B27" i="50"/>
  <c r="Y26" i="50"/>
  <c r="X26" i="50"/>
  <c r="W26" i="50"/>
  <c r="V26" i="50"/>
  <c r="U26" i="50"/>
  <c r="T26" i="50"/>
  <c r="S26" i="50"/>
  <c r="R26" i="50"/>
  <c r="Q26" i="50"/>
  <c r="P26" i="50"/>
  <c r="O26" i="50"/>
  <c r="N26" i="50"/>
  <c r="M26" i="50"/>
  <c r="L26" i="50"/>
  <c r="K26" i="50"/>
  <c r="J26" i="50"/>
  <c r="I26" i="50"/>
  <c r="H26" i="50"/>
  <c r="G26" i="50"/>
  <c r="F26" i="50"/>
  <c r="E26" i="50"/>
  <c r="D26" i="50"/>
  <c r="C26" i="50"/>
  <c r="B26" i="50"/>
  <c r="Y25" i="50"/>
  <c r="X25" i="50"/>
  <c r="W25" i="50"/>
  <c r="V25" i="50"/>
  <c r="U25" i="50"/>
  <c r="T25" i="50"/>
  <c r="S25" i="50"/>
  <c r="R25" i="50"/>
  <c r="Q25" i="50"/>
  <c r="P25" i="50"/>
  <c r="O25" i="50"/>
  <c r="N25" i="50"/>
  <c r="M25" i="50"/>
  <c r="L25" i="50"/>
  <c r="K25" i="50"/>
  <c r="J25" i="50"/>
  <c r="I25" i="50"/>
  <c r="H25" i="50"/>
  <c r="G25" i="50"/>
  <c r="F25" i="50"/>
  <c r="E25" i="50"/>
  <c r="D25" i="50"/>
  <c r="C25" i="50"/>
  <c r="B25" i="50"/>
  <c r="Y24" i="50"/>
  <c r="X24" i="50"/>
  <c r="W24" i="50"/>
  <c r="V24" i="50"/>
  <c r="U24" i="50"/>
  <c r="T24" i="50"/>
  <c r="S24" i="50"/>
  <c r="R24" i="50"/>
  <c r="Q24" i="50"/>
  <c r="P24" i="50"/>
  <c r="O24" i="50"/>
  <c r="N24" i="50"/>
  <c r="M24" i="50"/>
  <c r="L24" i="50"/>
  <c r="K24" i="50"/>
  <c r="J24" i="50"/>
  <c r="I24" i="50"/>
  <c r="H24" i="50"/>
  <c r="G24" i="50"/>
  <c r="F24" i="50"/>
  <c r="E24" i="50"/>
  <c r="D24" i="50"/>
  <c r="C24" i="50"/>
  <c r="B24" i="50"/>
  <c r="Y23" i="50"/>
  <c r="X23" i="50"/>
  <c r="W23" i="50"/>
  <c r="V23" i="50"/>
  <c r="U23" i="50"/>
  <c r="T23" i="50"/>
  <c r="S23" i="50"/>
  <c r="R23" i="50"/>
  <c r="Q23" i="50"/>
  <c r="P23" i="50"/>
  <c r="O23" i="50"/>
  <c r="N23" i="50"/>
  <c r="M23" i="50"/>
  <c r="L23" i="50"/>
  <c r="K23" i="50"/>
  <c r="J23" i="50"/>
  <c r="I23" i="50"/>
  <c r="H23" i="50"/>
  <c r="G23" i="50"/>
  <c r="F23" i="50"/>
  <c r="E23" i="50"/>
  <c r="D23" i="50"/>
  <c r="C23" i="50"/>
  <c r="B23" i="50"/>
  <c r="Y22" i="50"/>
  <c r="X22" i="50"/>
  <c r="W22" i="50"/>
  <c r="V22" i="50"/>
  <c r="U22" i="50"/>
  <c r="T22" i="50"/>
  <c r="S22" i="50"/>
  <c r="R22" i="50"/>
  <c r="Q22" i="50"/>
  <c r="P22" i="50"/>
  <c r="O22" i="50"/>
  <c r="N22" i="50"/>
  <c r="M22" i="50"/>
  <c r="L22" i="50"/>
  <c r="K22" i="50"/>
  <c r="J22" i="50"/>
  <c r="I22" i="50"/>
  <c r="H22" i="50"/>
  <c r="G22" i="50"/>
  <c r="F22" i="50"/>
  <c r="E22" i="50"/>
  <c r="D22" i="50"/>
  <c r="C22" i="50"/>
  <c r="B22" i="50"/>
  <c r="Y21" i="50"/>
  <c r="X21" i="50"/>
  <c r="W21" i="50"/>
  <c r="V21" i="50"/>
  <c r="U21" i="50"/>
  <c r="T21" i="50"/>
  <c r="S21" i="50"/>
  <c r="R21" i="50"/>
  <c r="Q21" i="50"/>
  <c r="P21" i="50"/>
  <c r="O21" i="50"/>
  <c r="N21" i="50"/>
  <c r="M21" i="50"/>
  <c r="L21" i="50"/>
  <c r="K21" i="50"/>
  <c r="J21" i="50"/>
  <c r="I21" i="50"/>
  <c r="H21" i="50"/>
  <c r="G21" i="50"/>
  <c r="F21" i="50"/>
  <c r="E21" i="50"/>
  <c r="D21" i="50"/>
  <c r="C21" i="50"/>
  <c r="B21" i="50"/>
  <c r="Y20" i="50"/>
  <c r="X20" i="50"/>
  <c r="W20" i="50"/>
  <c r="V20" i="50"/>
  <c r="U20" i="50"/>
  <c r="T20" i="50"/>
  <c r="S20" i="50"/>
  <c r="R20" i="50"/>
  <c r="Q20" i="50"/>
  <c r="P20" i="50"/>
  <c r="O20" i="50"/>
  <c r="N20" i="50"/>
  <c r="M20" i="50"/>
  <c r="L20" i="50"/>
  <c r="K20" i="50"/>
  <c r="J20" i="50"/>
  <c r="I20" i="50"/>
  <c r="H20" i="50"/>
  <c r="G20" i="50"/>
  <c r="F20" i="50"/>
  <c r="E20" i="50"/>
  <c r="D20" i="50"/>
  <c r="C20" i="50"/>
  <c r="B20" i="50"/>
  <c r="Y19" i="50"/>
  <c r="X19" i="50"/>
  <c r="W19" i="50"/>
  <c r="V19" i="50"/>
  <c r="U19" i="50"/>
  <c r="T19" i="50"/>
  <c r="S19" i="50"/>
  <c r="R19" i="50"/>
  <c r="Q19" i="50"/>
  <c r="P19" i="50"/>
  <c r="O19" i="50"/>
  <c r="N19" i="50"/>
  <c r="M19" i="50"/>
  <c r="L19" i="50"/>
  <c r="K19" i="50"/>
  <c r="J19" i="50"/>
  <c r="I19" i="50"/>
  <c r="H19" i="50"/>
  <c r="G19" i="50"/>
  <c r="F19" i="50"/>
  <c r="E19" i="50"/>
  <c r="D19" i="50"/>
  <c r="C19" i="50"/>
  <c r="B19" i="50"/>
  <c r="Y18" i="50"/>
  <c r="X18" i="50"/>
  <c r="W18" i="50"/>
  <c r="V18" i="50"/>
  <c r="U18" i="50"/>
  <c r="T18" i="50"/>
  <c r="S18" i="50"/>
  <c r="R18" i="50"/>
  <c r="Q18" i="50"/>
  <c r="P18" i="50"/>
  <c r="O18" i="50"/>
  <c r="N18" i="50"/>
  <c r="M18" i="50"/>
  <c r="L18" i="50"/>
  <c r="K18" i="50"/>
  <c r="J18" i="50"/>
  <c r="I18" i="50"/>
  <c r="H18" i="50"/>
  <c r="G18" i="50"/>
  <c r="F18" i="50"/>
  <c r="E18" i="50"/>
  <c r="D18" i="50"/>
  <c r="C18" i="50"/>
  <c r="B18" i="50"/>
  <c r="Y17" i="50"/>
  <c r="X17" i="50"/>
  <c r="W17" i="50"/>
  <c r="V17" i="50"/>
  <c r="U17" i="50"/>
  <c r="T17" i="50"/>
  <c r="S17" i="50"/>
  <c r="R17" i="50"/>
  <c r="Q17" i="50"/>
  <c r="P17" i="50"/>
  <c r="O17" i="50"/>
  <c r="N17" i="50"/>
  <c r="M17" i="50"/>
  <c r="L17" i="50"/>
  <c r="K17" i="50"/>
  <c r="J17" i="50"/>
  <c r="I17" i="50"/>
  <c r="H17" i="50"/>
  <c r="G17" i="50"/>
  <c r="F17" i="50"/>
  <c r="E17" i="50"/>
  <c r="D17" i="50"/>
  <c r="C17" i="50"/>
  <c r="B17" i="50"/>
  <c r="Y16" i="50"/>
  <c r="X16" i="50"/>
  <c r="W16" i="50"/>
  <c r="V16" i="50"/>
  <c r="U16" i="50"/>
  <c r="T16" i="50"/>
  <c r="S16" i="50"/>
  <c r="R16" i="50"/>
  <c r="Q16" i="50"/>
  <c r="P16" i="50"/>
  <c r="O16" i="50"/>
  <c r="N16" i="50"/>
  <c r="M16" i="50"/>
  <c r="L16" i="50"/>
  <c r="K16" i="50"/>
  <c r="J16" i="50"/>
  <c r="I16" i="50"/>
  <c r="H16" i="50"/>
  <c r="G16" i="50"/>
  <c r="F16" i="50"/>
  <c r="E16" i="50"/>
  <c r="D16" i="50"/>
  <c r="C16" i="50"/>
  <c r="B16" i="50"/>
  <c r="Y15" i="50"/>
  <c r="X15" i="50"/>
  <c r="W15" i="50"/>
  <c r="V15" i="50"/>
  <c r="U15" i="50"/>
  <c r="T15" i="50"/>
  <c r="S15" i="50"/>
  <c r="R15" i="50"/>
  <c r="Q15" i="50"/>
  <c r="P15" i="50"/>
  <c r="O15" i="50"/>
  <c r="N15" i="50"/>
  <c r="M15" i="50"/>
  <c r="L15" i="50"/>
  <c r="K15" i="50"/>
  <c r="J15" i="50"/>
  <c r="I15" i="50"/>
  <c r="H15" i="50"/>
  <c r="G15" i="50"/>
  <c r="F15" i="50"/>
  <c r="E15" i="50"/>
  <c r="D15" i="50"/>
  <c r="C15" i="50"/>
  <c r="B15" i="50"/>
  <c r="Y14" i="50"/>
  <c r="X14" i="50"/>
  <c r="W14" i="50"/>
  <c r="V14" i="50"/>
  <c r="U14" i="50"/>
  <c r="T14" i="50"/>
  <c r="S14" i="50"/>
  <c r="R14" i="50"/>
  <c r="Q14" i="50"/>
  <c r="P14" i="50"/>
  <c r="O14" i="50"/>
  <c r="N14" i="50"/>
  <c r="M14" i="50"/>
  <c r="L14" i="50"/>
  <c r="K14" i="50"/>
  <c r="J14" i="50"/>
  <c r="I14" i="50"/>
  <c r="H14" i="50"/>
  <c r="G14" i="50"/>
  <c r="F14" i="50"/>
  <c r="E14" i="50"/>
  <c r="D14" i="50"/>
  <c r="C14" i="50"/>
  <c r="B14" i="50"/>
  <c r="Y13" i="50"/>
  <c r="X13" i="50"/>
  <c r="W13" i="50"/>
  <c r="V13" i="50"/>
  <c r="U13" i="50"/>
  <c r="T13" i="50"/>
  <c r="S13" i="50"/>
  <c r="R13" i="50"/>
  <c r="Q13" i="50"/>
  <c r="P13" i="50"/>
  <c r="O13" i="50"/>
  <c r="N13" i="50"/>
  <c r="M13" i="50"/>
  <c r="L13" i="50"/>
  <c r="K13" i="50"/>
  <c r="J13" i="50"/>
  <c r="I13" i="50"/>
  <c r="H13" i="50"/>
  <c r="G13" i="50"/>
  <c r="F13" i="50"/>
  <c r="E13" i="50"/>
  <c r="D13" i="50"/>
  <c r="C13" i="50"/>
  <c r="B13" i="50"/>
  <c r="Y12" i="50"/>
  <c r="X12" i="50"/>
  <c r="W12" i="50"/>
  <c r="V12" i="50"/>
  <c r="U12" i="50"/>
  <c r="T12" i="50"/>
  <c r="S12" i="50"/>
  <c r="R12" i="50"/>
  <c r="Q12" i="50"/>
  <c r="P12" i="50"/>
  <c r="O12" i="50"/>
  <c r="N12" i="50"/>
  <c r="M12" i="50"/>
  <c r="L12" i="50"/>
  <c r="K12" i="50"/>
  <c r="J12" i="50"/>
  <c r="I12" i="50"/>
  <c r="H12" i="50"/>
  <c r="G12" i="50"/>
  <c r="F12" i="50"/>
  <c r="E12" i="50"/>
  <c r="D12" i="50"/>
  <c r="C12" i="50"/>
  <c r="B12" i="50"/>
  <c r="Y11" i="50"/>
  <c r="X11" i="50"/>
  <c r="W11" i="50"/>
  <c r="V11" i="50"/>
  <c r="U11" i="50"/>
  <c r="T11" i="50"/>
  <c r="S11" i="50"/>
  <c r="R11" i="50"/>
  <c r="Q11" i="50"/>
  <c r="P11" i="50"/>
  <c r="O11" i="50"/>
  <c r="N11" i="50"/>
  <c r="M11" i="50"/>
  <c r="L11" i="50"/>
  <c r="K11" i="50"/>
  <c r="J11" i="50"/>
  <c r="I11" i="50"/>
  <c r="H11" i="50"/>
  <c r="G11" i="50"/>
  <c r="F11" i="50"/>
  <c r="E11" i="50"/>
  <c r="D11" i="50"/>
  <c r="C11" i="50"/>
  <c r="B11" i="50"/>
  <c r="Y10" i="50"/>
  <c r="X10" i="50"/>
  <c r="W10" i="50"/>
  <c r="V10" i="50"/>
  <c r="U10" i="50"/>
  <c r="T10" i="50"/>
  <c r="S10" i="50"/>
  <c r="R10" i="50"/>
  <c r="Q10" i="50"/>
  <c r="P10" i="50"/>
  <c r="O10" i="50"/>
  <c r="N10" i="50"/>
  <c r="M10" i="50"/>
  <c r="L10" i="50"/>
  <c r="K10" i="50"/>
  <c r="J10" i="50"/>
  <c r="I10" i="50"/>
  <c r="H10" i="50"/>
  <c r="G10" i="50"/>
  <c r="F10" i="50"/>
  <c r="E10" i="50"/>
  <c r="D10" i="50"/>
  <c r="C10" i="50"/>
  <c r="B10" i="50"/>
  <c r="Y9" i="50"/>
  <c r="X9" i="50"/>
  <c r="W9" i="50"/>
  <c r="V9" i="50"/>
  <c r="U9" i="50"/>
  <c r="T9" i="50"/>
  <c r="S9" i="50"/>
  <c r="R9" i="50"/>
  <c r="Q9" i="50"/>
  <c r="P9" i="50"/>
  <c r="O9" i="50"/>
  <c r="N9" i="50"/>
  <c r="M9" i="50"/>
  <c r="L9" i="50"/>
  <c r="K9" i="50"/>
  <c r="J9" i="50"/>
  <c r="I9" i="50"/>
  <c r="H9" i="50"/>
  <c r="G9" i="50"/>
  <c r="F9" i="50"/>
  <c r="E9" i="50"/>
  <c r="D9" i="50"/>
  <c r="C9" i="50"/>
  <c r="B9" i="50"/>
  <c r="Y8" i="50"/>
  <c r="X8" i="50"/>
  <c r="W8" i="50"/>
  <c r="V8" i="50"/>
  <c r="U8" i="50"/>
  <c r="T8" i="50"/>
  <c r="S8" i="50"/>
  <c r="R8" i="50"/>
  <c r="Q8" i="50"/>
  <c r="P8" i="50"/>
  <c r="O8" i="50"/>
  <c r="N8" i="50"/>
  <c r="M8" i="50"/>
  <c r="L8" i="50"/>
  <c r="K8" i="50"/>
  <c r="J8" i="50"/>
  <c r="I8" i="50"/>
  <c r="H8" i="50"/>
  <c r="G8" i="50"/>
  <c r="F8" i="50"/>
  <c r="E8" i="50"/>
  <c r="D8" i="50"/>
  <c r="C8" i="50"/>
  <c r="B8" i="50"/>
  <c r="Y7" i="50"/>
  <c r="X7" i="50"/>
  <c r="W7" i="50"/>
  <c r="V7" i="50"/>
  <c r="U7" i="50"/>
  <c r="T7" i="50"/>
  <c r="S7" i="50"/>
  <c r="R7" i="50"/>
  <c r="Q7" i="50"/>
  <c r="P7" i="50"/>
  <c r="O7" i="50"/>
  <c r="N7" i="50"/>
  <c r="M7" i="50"/>
  <c r="L7" i="50"/>
  <c r="K7" i="50"/>
  <c r="J7" i="50"/>
  <c r="I7" i="50"/>
  <c r="H7" i="50"/>
  <c r="G7" i="50"/>
  <c r="F7" i="50"/>
  <c r="E7" i="50"/>
  <c r="D7" i="50"/>
  <c r="C7" i="50"/>
  <c r="B7" i="50"/>
  <c r="Y6" i="50"/>
  <c r="X6" i="50"/>
  <c r="W6" i="50"/>
  <c r="V6" i="50"/>
  <c r="U6" i="50"/>
  <c r="T6" i="50"/>
  <c r="S6" i="50"/>
  <c r="R6" i="50"/>
  <c r="Q6" i="50"/>
  <c r="P6" i="50"/>
  <c r="O6" i="50"/>
  <c r="N6" i="50"/>
  <c r="M6" i="50"/>
  <c r="L6" i="50"/>
  <c r="K6" i="50"/>
  <c r="J6" i="50"/>
  <c r="I6" i="50"/>
  <c r="H6" i="50"/>
  <c r="G6" i="50"/>
  <c r="F6" i="50"/>
  <c r="E6" i="50"/>
  <c r="D6" i="50"/>
  <c r="C6" i="50"/>
  <c r="B6" i="50"/>
  <c r="Y5" i="50"/>
  <c r="X5" i="50"/>
  <c r="W5" i="50"/>
  <c r="V5" i="50"/>
  <c r="U5" i="50"/>
  <c r="T5" i="50"/>
  <c r="S5" i="50"/>
  <c r="R5" i="50"/>
  <c r="Q5" i="50"/>
  <c r="P5" i="50"/>
  <c r="O5" i="50"/>
  <c r="N5" i="50"/>
  <c r="M5" i="50"/>
  <c r="L5" i="50"/>
  <c r="K5" i="50"/>
  <c r="J5" i="50"/>
  <c r="I5" i="50"/>
  <c r="H5" i="50"/>
  <c r="G5" i="50"/>
  <c r="F5" i="50"/>
  <c r="E5" i="50"/>
  <c r="D5" i="50"/>
  <c r="C5" i="50"/>
  <c r="B5" i="50"/>
  <c r="Y4" i="50"/>
  <c r="X4" i="50"/>
  <c r="W4" i="50"/>
  <c r="V4" i="50"/>
  <c r="U4" i="50"/>
  <c r="T4" i="50"/>
  <c r="S4" i="50"/>
  <c r="R4" i="50"/>
  <c r="Q4" i="50"/>
  <c r="P4" i="50"/>
  <c r="O4" i="50"/>
  <c r="N4" i="50"/>
  <c r="M4" i="50"/>
  <c r="L4" i="50"/>
  <c r="K4" i="50"/>
  <c r="J4" i="50"/>
  <c r="I4" i="50"/>
  <c r="H4" i="50"/>
  <c r="G4" i="50"/>
  <c r="F4" i="50"/>
  <c r="E4" i="50"/>
  <c r="D4" i="50"/>
  <c r="C4" i="50"/>
  <c r="B4" i="50"/>
  <c r="Y3" i="50"/>
  <c r="X3" i="50"/>
  <c r="W3" i="50"/>
  <c r="V3" i="50"/>
  <c r="U3" i="50"/>
  <c r="T3" i="50"/>
  <c r="S3" i="50"/>
  <c r="R3" i="50"/>
  <c r="Q3" i="50"/>
  <c r="P3" i="50"/>
  <c r="O3" i="50"/>
  <c r="N3" i="50"/>
  <c r="M3" i="50"/>
  <c r="L3" i="50"/>
  <c r="K3" i="50"/>
  <c r="J3" i="50"/>
  <c r="I3" i="50"/>
  <c r="H3" i="50"/>
  <c r="G3" i="50"/>
  <c r="F3" i="50"/>
  <c r="E3" i="50"/>
  <c r="D3" i="50"/>
  <c r="C3" i="50"/>
  <c r="B3" i="50"/>
  <c r="Y2" i="50"/>
  <c r="X2" i="50"/>
  <c r="W2" i="50"/>
  <c r="V2" i="50"/>
  <c r="U2" i="50"/>
  <c r="T2" i="50"/>
  <c r="S2" i="50"/>
  <c r="R2" i="50"/>
  <c r="Q2" i="50"/>
  <c r="P2" i="50"/>
  <c r="O2" i="50"/>
  <c r="N2" i="50"/>
  <c r="M2" i="50"/>
  <c r="L2" i="50"/>
  <c r="K2" i="50"/>
  <c r="J2" i="50"/>
  <c r="I2" i="50"/>
  <c r="H2" i="50"/>
  <c r="G2" i="50"/>
  <c r="F2" i="50"/>
  <c r="E2" i="50"/>
  <c r="D2" i="50"/>
  <c r="C2" i="50"/>
  <c r="B2" i="50"/>
  <c r="B217" i="46"/>
  <c r="C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P217" i="46"/>
  <c r="Q217" i="46"/>
  <c r="R217" i="46"/>
  <c r="S217" i="46"/>
  <c r="T217" i="46"/>
  <c r="U217" i="46"/>
  <c r="V217" i="46"/>
  <c r="W217" i="46"/>
  <c r="X217" i="46"/>
  <c r="Y217" i="46"/>
  <c r="Z217" i="46"/>
  <c r="AA217" i="46"/>
  <c r="B218" i="46"/>
  <c r="C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P218" i="46"/>
  <c r="Q218" i="46"/>
  <c r="R218" i="46"/>
  <c r="S218" i="46"/>
  <c r="T218" i="46"/>
  <c r="U218" i="46"/>
  <c r="V218" i="46"/>
  <c r="W218" i="46"/>
  <c r="X218" i="46"/>
  <c r="Y218" i="46"/>
  <c r="Z218" i="46"/>
  <c r="AA218" i="46"/>
  <c r="B219" i="46"/>
  <c r="C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P219" i="46"/>
  <c r="Q219" i="46"/>
  <c r="R219" i="46"/>
  <c r="S219" i="46"/>
  <c r="T219" i="46"/>
  <c r="U219" i="46"/>
  <c r="V219" i="46"/>
  <c r="W219" i="46"/>
  <c r="X219" i="46"/>
  <c r="Y219" i="46"/>
  <c r="Z219" i="46"/>
  <c r="AA219" i="46"/>
  <c r="B220" i="46"/>
  <c r="C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P220" i="46"/>
  <c r="Q220" i="46"/>
  <c r="R220" i="46"/>
  <c r="S220" i="46"/>
  <c r="T220" i="46"/>
  <c r="U220" i="46"/>
  <c r="V220" i="46"/>
  <c r="W220" i="46"/>
  <c r="X220" i="46"/>
  <c r="Y220" i="46"/>
  <c r="Z220" i="46"/>
  <c r="AA220" i="46"/>
  <c r="B221" i="46"/>
  <c r="C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P221" i="46"/>
  <c r="Q221" i="46"/>
  <c r="R221" i="46"/>
  <c r="S221" i="46"/>
  <c r="T221" i="46"/>
  <c r="U221" i="46"/>
  <c r="V221" i="46"/>
  <c r="W221" i="46"/>
  <c r="X221" i="46"/>
  <c r="Y221" i="46"/>
  <c r="Z221" i="46"/>
  <c r="AA221" i="46"/>
  <c r="B222" i="46"/>
  <c r="C222" i="46"/>
  <c r="D222" i="46"/>
  <c r="E222" i="46"/>
  <c r="F222" i="46"/>
  <c r="G222" i="46"/>
  <c r="H222" i="46"/>
  <c r="I222" i="46"/>
  <c r="J222" i="46"/>
  <c r="K222" i="46"/>
  <c r="L222" i="46"/>
  <c r="M222" i="46"/>
  <c r="N222" i="46"/>
  <c r="O222" i="46"/>
  <c r="P222" i="46"/>
  <c r="Q222" i="46"/>
  <c r="R222" i="46"/>
  <c r="S222" i="46"/>
  <c r="T222" i="46"/>
  <c r="U222" i="46"/>
  <c r="V222" i="46"/>
  <c r="W222" i="46"/>
  <c r="X222" i="46"/>
  <c r="Y222" i="46"/>
  <c r="Z222" i="46"/>
  <c r="AA222" i="46"/>
  <c r="B223" i="46"/>
  <c r="C223" i="46"/>
  <c r="D223" i="46"/>
  <c r="E223" i="46"/>
  <c r="F223" i="46"/>
  <c r="G223" i="46"/>
  <c r="H223" i="46"/>
  <c r="I223" i="46"/>
  <c r="J223" i="46"/>
  <c r="K223" i="46"/>
  <c r="L223" i="46"/>
  <c r="M223" i="46"/>
  <c r="N223" i="46"/>
  <c r="O223" i="46"/>
  <c r="P223" i="46"/>
  <c r="Q223" i="46"/>
  <c r="R223" i="46"/>
  <c r="S223" i="46"/>
  <c r="T223" i="46"/>
  <c r="U223" i="46"/>
  <c r="V223" i="46"/>
  <c r="W223" i="46"/>
  <c r="X223" i="46"/>
  <c r="Y223" i="46"/>
  <c r="Z223" i="46"/>
  <c r="AA223" i="46"/>
  <c r="B224" i="46"/>
  <c r="C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P224" i="46"/>
  <c r="Q224" i="46"/>
  <c r="R224" i="46"/>
  <c r="S224" i="46"/>
  <c r="T224" i="46"/>
  <c r="U224" i="46"/>
  <c r="V224" i="46"/>
  <c r="W224" i="46"/>
  <c r="X224" i="46"/>
  <c r="Y224" i="46"/>
  <c r="Z224" i="46"/>
  <c r="AA224" i="46"/>
  <c r="B225" i="46"/>
  <c r="C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P225" i="46"/>
  <c r="Q225" i="46"/>
  <c r="R225" i="46"/>
  <c r="S225" i="46"/>
  <c r="T225" i="46"/>
  <c r="U225" i="46"/>
  <c r="V225" i="46"/>
  <c r="W225" i="46"/>
  <c r="X225" i="46"/>
  <c r="Y225" i="46"/>
  <c r="Z225" i="46"/>
  <c r="AA225" i="46"/>
  <c r="B226" i="46"/>
  <c r="C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P226" i="46"/>
  <c r="Q226" i="46"/>
  <c r="R226" i="46"/>
  <c r="S226" i="46"/>
  <c r="T226" i="46"/>
  <c r="U226" i="46"/>
  <c r="V226" i="46"/>
  <c r="W226" i="46"/>
  <c r="X226" i="46"/>
  <c r="Y226" i="46"/>
  <c r="Z226" i="46"/>
  <c r="AA226" i="46"/>
  <c r="AD3" i="43"/>
  <c r="AE3" i="43"/>
  <c r="AD4" i="43"/>
  <c r="AE4" i="43"/>
  <c r="AD5" i="43"/>
  <c r="AE5" i="43"/>
  <c r="AD6" i="43"/>
  <c r="AE6" i="43"/>
  <c r="AD7" i="43"/>
  <c r="AE7" i="43"/>
  <c r="AD8" i="43"/>
  <c r="AE8" i="43"/>
  <c r="AD9" i="43"/>
  <c r="AE9" i="43"/>
  <c r="AD10" i="43"/>
  <c r="AE10" i="43"/>
  <c r="AD11" i="43"/>
  <c r="AE11" i="43"/>
  <c r="AD12" i="43"/>
  <c r="AE12" i="43"/>
  <c r="AD13" i="43"/>
  <c r="AE13" i="43"/>
  <c r="AD14" i="43"/>
  <c r="AE14" i="43"/>
  <c r="AD15" i="43"/>
  <c r="AE15" i="43"/>
  <c r="AD16" i="43"/>
  <c r="AE16" i="43"/>
  <c r="AD17" i="43"/>
  <c r="AE17" i="43"/>
  <c r="AD18" i="43"/>
  <c r="AE18" i="43"/>
  <c r="AD19" i="43"/>
  <c r="AE19" i="43"/>
  <c r="AD20" i="43"/>
  <c r="AE20" i="43"/>
  <c r="AD21" i="43"/>
  <c r="AE21" i="43"/>
  <c r="AD22" i="43"/>
  <c r="AE22" i="43"/>
  <c r="AD23" i="43"/>
  <c r="AE23" i="43"/>
  <c r="AD24" i="43"/>
  <c r="AE24" i="43"/>
  <c r="AD25" i="43"/>
  <c r="AE25" i="43"/>
  <c r="AD26" i="43"/>
  <c r="AE26" i="43"/>
  <c r="AD27" i="43"/>
  <c r="AE27" i="43"/>
  <c r="AD28" i="43"/>
  <c r="AE28" i="43"/>
  <c r="AD29" i="43"/>
  <c r="AE29" i="43"/>
  <c r="AD30" i="43"/>
  <c r="AE30" i="43"/>
  <c r="AD31" i="43"/>
  <c r="AE31" i="43"/>
  <c r="AD32" i="43"/>
  <c r="AE32" i="43"/>
  <c r="AD33" i="43"/>
  <c r="AE33" i="43"/>
  <c r="AD34" i="43"/>
  <c r="AE34" i="43"/>
  <c r="AD35" i="43"/>
  <c r="AE35" i="43"/>
  <c r="AD36" i="43"/>
  <c r="AE36" i="43"/>
  <c r="AD37" i="43"/>
  <c r="AE37" i="43"/>
  <c r="AD38" i="43"/>
  <c r="AE38" i="43"/>
  <c r="AD39" i="43"/>
  <c r="AE39" i="43"/>
  <c r="AD40" i="43"/>
  <c r="AE40" i="43"/>
  <c r="AD41" i="43"/>
  <c r="AE41" i="43"/>
  <c r="AD42" i="43"/>
  <c r="AE42" i="43"/>
  <c r="AD43" i="43"/>
  <c r="AE43" i="43"/>
  <c r="AD44" i="43"/>
  <c r="AE44" i="43"/>
  <c r="AD45" i="43"/>
  <c r="AE45" i="43"/>
  <c r="AD46" i="43"/>
  <c r="AE46" i="43"/>
  <c r="AD47" i="43"/>
  <c r="AE47" i="43"/>
  <c r="AD48" i="43"/>
  <c r="AE48" i="43"/>
  <c r="AD49" i="43"/>
  <c r="AE49" i="43"/>
  <c r="AD50" i="43"/>
  <c r="AD51" i="43"/>
  <c r="AE51" i="43"/>
  <c r="AD52" i="43"/>
  <c r="AE52" i="43"/>
  <c r="AD53" i="43"/>
  <c r="AE53" i="43"/>
  <c r="AD54" i="43"/>
  <c r="AE54" i="43"/>
  <c r="AD55" i="43"/>
  <c r="AE55" i="43"/>
  <c r="AD56" i="43"/>
  <c r="AE56" i="43"/>
  <c r="AD57" i="43"/>
  <c r="AE57" i="43"/>
  <c r="AD58" i="43"/>
  <c r="AE58" i="43"/>
  <c r="AD59" i="43"/>
  <c r="AE59" i="43"/>
  <c r="AD60" i="43"/>
  <c r="AE60" i="43"/>
  <c r="AD61" i="43"/>
  <c r="AE61" i="43"/>
  <c r="AD62" i="43"/>
  <c r="AE62" i="43"/>
  <c r="AD63" i="43"/>
  <c r="AE63" i="43"/>
  <c r="AD64" i="43"/>
  <c r="AE64" i="43"/>
  <c r="AD65" i="43"/>
  <c r="AE65" i="43"/>
  <c r="AD66" i="43"/>
  <c r="AE66" i="43"/>
  <c r="AD67" i="43"/>
  <c r="AE67" i="43"/>
  <c r="AD68" i="43"/>
  <c r="AE68" i="43"/>
  <c r="AD69" i="43"/>
  <c r="AE69" i="43"/>
  <c r="AD70" i="43"/>
  <c r="AE70" i="43"/>
  <c r="AD71" i="43"/>
  <c r="AE71" i="43"/>
  <c r="AD72" i="43"/>
  <c r="AE72" i="43"/>
  <c r="AD73" i="43"/>
  <c r="AE73" i="43"/>
  <c r="AD74" i="43"/>
  <c r="AE74" i="43"/>
  <c r="AD75" i="43"/>
  <c r="AE75" i="43"/>
  <c r="AD76" i="43"/>
  <c r="AE76" i="43"/>
  <c r="AD77" i="43"/>
  <c r="AE77" i="43"/>
  <c r="AD78" i="43"/>
  <c r="AE78" i="43"/>
  <c r="AD79" i="43"/>
  <c r="AE79" i="43"/>
  <c r="AD80" i="43"/>
  <c r="AE80" i="43"/>
  <c r="AE81" i="43"/>
  <c r="AD82" i="43"/>
  <c r="AE82" i="43"/>
  <c r="AD83" i="43"/>
  <c r="AE83" i="43"/>
  <c r="AD84" i="43"/>
  <c r="AE84" i="43"/>
  <c r="AD85" i="43"/>
  <c r="AE85" i="43"/>
  <c r="AD86" i="43"/>
  <c r="AE86" i="43"/>
  <c r="AD87" i="43"/>
  <c r="AE87" i="43"/>
  <c r="AD88" i="43"/>
  <c r="AE88" i="43"/>
  <c r="AD90" i="43"/>
  <c r="AE90" i="43"/>
  <c r="AD91" i="43"/>
  <c r="AE91" i="43"/>
  <c r="AD92" i="43"/>
  <c r="AE92" i="43"/>
  <c r="AD93" i="43"/>
  <c r="AE93" i="43"/>
  <c r="AD94" i="43"/>
  <c r="AE94" i="43"/>
  <c r="AD95" i="43"/>
  <c r="AE95" i="43"/>
  <c r="AD96" i="43"/>
  <c r="AE96" i="43"/>
  <c r="AE97" i="43"/>
  <c r="AD98" i="43"/>
  <c r="AE98" i="43"/>
  <c r="AD99" i="43"/>
  <c r="AE99" i="43"/>
  <c r="AD100" i="43"/>
  <c r="AE100" i="43"/>
  <c r="AD101" i="43"/>
  <c r="AE101" i="43"/>
  <c r="AD102" i="43"/>
  <c r="AE102" i="43"/>
  <c r="AD103" i="43"/>
  <c r="AE103" i="43"/>
  <c r="AD104" i="43"/>
  <c r="AE104" i="43"/>
  <c r="AD105" i="43"/>
  <c r="AE105" i="43"/>
  <c r="AD106" i="43"/>
  <c r="AE106" i="43"/>
  <c r="AD107" i="43"/>
  <c r="AE107" i="43"/>
  <c r="AD108" i="43"/>
  <c r="AE108" i="43"/>
  <c r="AD109" i="43"/>
  <c r="AE109" i="43"/>
  <c r="AD110" i="43"/>
  <c r="AE110" i="43"/>
  <c r="AD111" i="43"/>
  <c r="AE111" i="43"/>
  <c r="AD112" i="43"/>
  <c r="AE112" i="43"/>
  <c r="AD113" i="43"/>
  <c r="AE113" i="43"/>
  <c r="AD114" i="43"/>
  <c r="AE114" i="43"/>
  <c r="AD115" i="43"/>
  <c r="AE115" i="43"/>
  <c r="AD116" i="43"/>
  <c r="AE116" i="43"/>
  <c r="AD117" i="43"/>
  <c r="AE117" i="43"/>
  <c r="AD118" i="43"/>
  <c r="AE118" i="43"/>
  <c r="AD119" i="43"/>
  <c r="AE119" i="43"/>
  <c r="AD120" i="43"/>
  <c r="AE120" i="43"/>
  <c r="AD121" i="43"/>
  <c r="AE121" i="43"/>
  <c r="AD122" i="43"/>
  <c r="AE122" i="43"/>
  <c r="AD123" i="43"/>
  <c r="AE123" i="43"/>
  <c r="AD124" i="43"/>
  <c r="AE124" i="43"/>
  <c r="AD125" i="43"/>
  <c r="AE125" i="43"/>
  <c r="AD126" i="43"/>
  <c r="AE126" i="43"/>
  <c r="AD127" i="43"/>
  <c r="AE127" i="43"/>
  <c r="AD128" i="43"/>
  <c r="AE128" i="43"/>
  <c r="AD129" i="43"/>
  <c r="AE129" i="43"/>
  <c r="AD130" i="43"/>
  <c r="AE130" i="43"/>
  <c r="AD131" i="43"/>
  <c r="AE131" i="43"/>
  <c r="AD132" i="43"/>
  <c r="AE132" i="43"/>
  <c r="AD133" i="43"/>
  <c r="AE133" i="43"/>
  <c r="AD134" i="43"/>
  <c r="AE134" i="43"/>
  <c r="AD135" i="43"/>
  <c r="AE135" i="43"/>
  <c r="AD136" i="43"/>
  <c r="AE136" i="43"/>
  <c r="AD137" i="43"/>
  <c r="AE137" i="43"/>
  <c r="AD138" i="43"/>
  <c r="AE138" i="43"/>
  <c r="AD139" i="43"/>
  <c r="AE139" i="43"/>
  <c r="AD140" i="43"/>
  <c r="AE140" i="43"/>
  <c r="AD141" i="43"/>
  <c r="AE141" i="43"/>
  <c r="AD142" i="43"/>
  <c r="AE142" i="43"/>
  <c r="AD143" i="43"/>
  <c r="AE143" i="43"/>
  <c r="AD144" i="43"/>
  <c r="AE144" i="43"/>
  <c r="AD145" i="43"/>
  <c r="AE145" i="43"/>
  <c r="AD146" i="43"/>
  <c r="AE146" i="43"/>
  <c r="AD147" i="43"/>
  <c r="AE147" i="43"/>
  <c r="AD148" i="43"/>
  <c r="AE148" i="43"/>
  <c r="AE149" i="43"/>
  <c r="AD150" i="43"/>
  <c r="AE150" i="43"/>
  <c r="AD151" i="43"/>
  <c r="AE151" i="43"/>
  <c r="AD152" i="43"/>
  <c r="AE152" i="43"/>
  <c r="AD153" i="43"/>
  <c r="AE153" i="43"/>
  <c r="AD154" i="43"/>
  <c r="AE154" i="43"/>
  <c r="AD155" i="43"/>
  <c r="AE155" i="43"/>
  <c r="AD156" i="43"/>
  <c r="AE156" i="43"/>
  <c r="AD157" i="43"/>
  <c r="AE157" i="43"/>
  <c r="AD158" i="43"/>
  <c r="AE158" i="43"/>
  <c r="AD159" i="43"/>
  <c r="AE159" i="43"/>
  <c r="AD160" i="43"/>
  <c r="AE160" i="43"/>
  <c r="AD161" i="43"/>
  <c r="AE161" i="43"/>
  <c r="AD162" i="43"/>
  <c r="AE162" i="43"/>
  <c r="AD163" i="43"/>
  <c r="AE163" i="43"/>
  <c r="AD164" i="43"/>
  <c r="AE164" i="43"/>
  <c r="AD165" i="43"/>
  <c r="AE165" i="43"/>
  <c r="AD166" i="43"/>
  <c r="AE166" i="43"/>
  <c r="AD167" i="43"/>
  <c r="AE167" i="43"/>
  <c r="AD168" i="43"/>
  <c r="AE168" i="43"/>
  <c r="AD169" i="43"/>
  <c r="AE169" i="43"/>
  <c r="AD170" i="43"/>
  <c r="AE170" i="43"/>
  <c r="AD171" i="43"/>
  <c r="AE171" i="43"/>
  <c r="AD172" i="43"/>
  <c r="AE172" i="43"/>
  <c r="AD173" i="43"/>
  <c r="AE173" i="43"/>
  <c r="AD174" i="43"/>
  <c r="AE174" i="43"/>
  <c r="AD175" i="43"/>
  <c r="AE175" i="43"/>
  <c r="AD176" i="43"/>
  <c r="AE176" i="43"/>
  <c r="AD177" i="43"/>
  <c r="AE177" i="43"/>
  <c r="AD178" i="43"/>
  <c r="AE178" i="43"/>
  <c r="AD179" i="43"/>
  <c r="AE179" i="43"/>
  <c r="AD180" i="43"/>
  <c r="AE180" i="43"/>
  <c r="AD181" i="43"/>
  <c r="AE181" i="43"/>
  <c r="AD182" i="43"/>
  <c r="AE182" i="43"/>
  <c r="AD183" i="43"/>
  <c r="AE183" i="43"/>
  <c r="AD184" i="43"/>
  <c r="AE184" i="43"/>
  <c r="AD185" i="43"/>
  <c r="AE185" i="43"/>
  <c r="AD186" i="43"/>
  <c r="AE186" i="43"/>
  <c r="AD187" i="43"/>
  <c r="AE187" i="43"/>
  <c r="AD188" i="43"/>
  <c r="AE188" i="43"/>
  <c r="AD189" i="43"/>
  <c r="AE189" i="43"/>
  <c r="AD190" i="43"/>
  <c r="AE190" i="43"/>
  <c r="AD191" i="43"/>
  <c r="AE191" i="43"/>
  <c r="AD192" i="43"/>
  <c r="AE192" i="43"/>
  <c r="AD193" i="43"/>
  <c r="AE193" i="43"/>
  <c r="AD194" i="43"/>
  <c r="AE194" i="43"/>
  <c r="AD195" i="43"/>
  <c r="AE195" i="43"/>
  <c r="AD196" i="43"/>
  <c r="AE196" i="43"/>
  <c r="AD197" i="43"/>
  <c r="AE197" i="43"/>
  <c r="AD198" i="43"/>
  <c r="AE198" i="43"/>
  <c r="AD199" i="43"/>
  <c r="AE199" i="43"/>
  <c r="AD200" i="43"/>
  <c r="AE200" i="43"/>
  <c r="AD201" i="43"/>
  <c r="AE201" i="43"/>
  <c r="AD202" i="43"/>
  <c r="AE202" i="43"/>
  <c r="AD203" i="43"/>
  <c r="AE203" i="43"/>
  <c r="AD204" i="43"/>
  <c r="AE204" i="43"/>
  <c r="AD205" i="43"/>
  <c r="AE205" i="43"/>
  <c r="AD206" i="43"/>
  <c r="AE206" i="43"/>
  <c r="AD207" i="43"/>
  <c r="AE207" i="43"/>
  <c r="AD208" i="43"/>
  <c r="AE208" i="43"/>
  <c r="AD209" i="43"/>
  <c r="AE209" i="43"/>
  <c r="AD210" i="43"/>
  <c r="AE210" i="43"/>
  <c r="AD211" i="43"/>
  <c r="AE211" i="43"/>
  <c r="AD212" i="43"/>
  <c r="AE212" i="43"/>
  <c r="AE213" i="43"/>
  <c r="AD214" i="43"/>
  <c r="AE214" i="43"/>
  <c r="AD215" i="43"/>
  <c r="AE215" i="43"/>
  <c r="AD216" i="43"/>
  <c r="AE216" i="43"/>
  <c r="AE2" i="43"/>
  <c r="AD2" i="43"/>
  <c r="AF5" i="43"/>
  <c r="AF6" i="43"/>
  <c r="AF7" i="43"/>
  <c r="AF8" i="43"/>
  <c r="AF9" i="43"/>
  <c r="AF10" i="43"/>
  <c r="AF11" i="43"/>
  <c r="AF12" i="43"/>
  <c r="AF13" i="43"/>
  <c r="AF14" i="43"/>
  <c r="AF15" i="43"/>
  <c r="AF16" i="43"/>
  <c r="AF17" i="43"/>
  <c r="AF18" i="43"/>
  <c r="AF19" i="43"/>
  <c r="AF20" i="43"/>
  <c r="AF21" i="43"/>
  <c r="AF22" i="43"/>
  <c r="AF23" i="43"/>
  <c r="AF24" i="43"/>
  <c r="AF25" i="43"/>
  <c r="AF26" i="43"/>
  <c r="AF27" i="43"/>
  <c r="AF28" i="43"/>
  <c r="AF29" i="43"/>
  <c r="AF30" i="43"/>
  <c r="AF31" i="43"/>
  <c r="AF32" i="43"/>
  <c r="AF33" i="43"/>
  <c r="AF34" i="43"/>
  <c r="AF35" i="43"/>
  <c r="AF36" i="43"/>
  <c r="AF37" i="43"/>
  <c r="AF38" i="43"/>
  <c r="AF39" i="43"/>
  <c r="AF40" i="43"/>
  <c r="AF41" i="43"/>
  <c r="AF42" i="43"/>
  <c r="AF43" i="43"/>
  <c r="AF44" i="43"/>
  <c r="AF45" i="43"/>
  <c r="AF46" i="43"/>
  <c r="AF47" i="43"/>
  <c r="AF48" i="43"/>
  <c r="AF49" i="43"/>
  <c r="AF50" i="43"/>
  <c r="AF51" i="43"/>
  <c r="AF52" i="43"/>
  <c r="AF53" i="43"/>
  <c r="AF54" i="43"/>
  <c r="AF55" i="43"/>
  <c r="AF56" i="43"/>
  <c r="AF57" i="43"/>
  <c r="AF58" i="43"/>
  <c r="AF59" i="43"/>
  <c r="AF60" i="43"/>
  <c r="AF61" i="43"/>
  <c r="AF62" i="43"/>
  <c r="AF63" i="43"/>
  <c r="AF64" i="43"/>
  <c r="AF65" i="43"/>
  <c r="AF66" i="43"/>
  <c r="AF67" i="43"/>
  <c r="AF68" i="43"/>
  <c r="AF69" i="43"/>
  <c r="AF70" i="43"/>
  <c r="AF71" i="43"/>
  <c r="AF72" i="43"/>
  <c r="AF73" i="43"/>
  <c r="AF74" i="43"/>
  <c r="AF75" i="43"/>
  <c r="AF76" i="43"/>
  <c r="AF77" i="43"/>
  <c r="AF78" i="43"/>
  <c r="AF79" i="43"/>
  <c r="AF80" i="43"/>
  <c r="AF81" i="43"/>
  <c r="AF82" i="43"/>
  <c r="AF83" i="43"/>
  <c r="AF84" i="43"/>
  <c r="AF85" i="43"/>
  <c r="AF86" i="43"/>
  <c r="AF87" i="43"/>
  <c r="AF88" i="43"/>
  <c r="AF89" i="43"/>
  <c r="AF90" i="43"/>
  <c r="AF91" i="43"/>
  <c r="AF92" i="43"/>
  <c r="AF93" i="43"/>
  <c r="AF94" i="43"/>
  <c r="AF95" i="43"/>
  <c r="AF96" i="43"/>
  <c r="AF97" i="43"/>
  <c r="AF98" i="43"/>
  <c r="AF99" i="43"/>
  <c r="AF100" i="43"/>
  <c r="AF101" i="43"/>
  <c r="AF102" i="43"/>
  <c r="AF103" i="43"/>
  <c r="AF104" i="43"/>
  <c r="AF105" i="43"/>
  <c r="AF106" i="43"/>
  <c r="AF107" i="43"/>
  <c r="AF108" i="43"/>
  <c r="AF109" i="43"/>
  <c r="AF110" i="43"/>
  <c r="AF111" i="43"/>
  <c r="AF112" i="43"/>
  <c r="AF113" i="43"/>
  <c r="AF114" i="43"/>
  <c r="AF115" i="43"/>
  <c r="AF116" i="43"/>
  <c r="AF117" i="43"/>
  <c r="AF118" i="43"/>
  <c r="AF119" i="43"/>
  <c r="AF120" i="43"/>
  <c r="AF121" i="43"/>
  <c r="AF122" i="43"/>
  <c r="AF123" i="43"/>
  <c r="AF124" i="43"/>
  <c r="AF125" i="43"/>
  <c r="AF126" i="43"/>
  <c r="AF127" i="43"/>
  <c r="AF128" i="43"/>
  <c r="AF129" i="43"/>
  <c r="AF130" i="43"/>
  <c r="AF131" i="43"/>
  <c r="AF132" i="43"/>
  <c r="AF133" i="43"/>
  <c r="AF134" i="43"/>
  <c r="AF135" i="43"/>
  <c r="AF136" i="43"/>
  <c r="AF137" i="43"/>
  <c r="AF138" i="43"/>
  <c r="AF139" i="43"/>
  <c r="AF140" i="43"/>
  <c r="AF141" i="43"/>
  <c r="AF142" i="43"/>
  <c r="AF143" i="43"/>
  <c r="AF144" i="43"/>
  <c r="AF145" i="43"/>
  <c r="AF146" i="43"/>
  <c r="AF147" i="43"/>
  <c r="AF148" i="43"/>
  <c r="AF149" i="43"/>
  <c r="AF150" i="43"/>
  <c r="AF151" i="43"/>
  <c r="AF152" i="43"/>
  <c r="AF153" i="43"/>
  <c r="AF154" i="43"/>
  <c r="AF155" i="43"/>
  <c r="AF156" i="43"/>
  <c r="AF157" i="43"/>
  <c r="AF158" i="43"/>
  <c r="AF159" i="43"/>
  <c r="AF160" i="43"/>
  <c r="AF161" i="43"/>
  <c r="AF162" i="43"/>
  <c r="AF163" i="43"/>
  <c r="AF164" i="43"/>
  <c r="AF165" i="43"/>
  <c r="AF166" i="43"/>
  <c r="AF167" i="43"/>
  <c r="AF168" i="43"/>
  <c r="AF169" i="43"/>
  <c r="AF170" i="43"/>
  <c r="AF171" i="43"/>
  <c r="AF172" i="43"/>
  <c r="AF173" i="43"/>
  <c r="AF174" i="43"/>
  <c r="AF175" i="43"/>
  <c r="AF176" i="43"/>
  <c r="AF177" i="43"/>
  <c r="AF178" i="43"/>
  <c r="AF179" i="43"/>
  <c r="AF180" i="43"/>
  <c r="AF181" i="43"/>
  <c r="AF182" i="43"/>
  <c r="AF183" i="43"/>
  <c r="AF184" i="43"/>
  <c r="AF185" i="43"/>
  <c r="AF186" i="43"/>
  <c r="AF187" i="43"/>
  <c r="AF188" i="43"/>
  <c r="AF189" i="43"/>
  <c r="AF190" i="43"/>
  <c r="AF191" i="43"/>
  <c r="AF192" i="43"/>
  <c r="AF193" i="43"/>
  <c r="AF194" i="43"/>
  <c r="AF195" i="43"/>
  <c r="AF196" i="43"/>
  <c r="AF197" i="43"/>
  <c r="AF198" i="43"/>
  <c r="AF199" i="43"/>
  <c r="AF200" i="43"/>
  <c r="AF201" i="43"/>
  <c r="AF202" i="43"/>
  <c r="AF203" i="43"/>
  <c r="AF204" i="43"/>
  <c r="AF205" i="43"/>
  <c r="AF206" i="43"/>
  <c r="AF207" i="43"/>
  <c r="AF208" i="43"/>
  <c r="AF209" i="43"/>
  <c r="AF210" i="43"/>
  <c r="AF211" i="43"/>
  <c r="AF212" i="43"/>
  <c r="AF213" i="43"/>
  <c r="AF214" i="43"/>
  <c r="AF215" i="43"/>
  <c r="AF216" i="43"/>
  <c r="AF3" i="43"/>
  <c r="AF4" i="43"/>
  <c r="AF2" i="43"/>
  <c r="B2" i="31"/>
  <c r="B3" i="31"/>
  <c r="C3" i="31"/>
  <c r="D3" i="31"/>
  <c r="E3" i="31"/>
  <c r="F3" i="31"/>
  <c r="G3" i="31"/>
  <c r="H3" i="31"/>
  <c r="I3" i="31"/>
  <c r="J3" i="31"/>
  <c r="K3" i="31"/>
  <c r="B4" i="31"/>
  <c r="C4" i="31"/>
  <c r="D4" i="31"/>
  <c r="E4" i="31"/>
  <c r="F4" i="31"/>
  <c r="G4" i="31"/>
  <c r="H4" i="31"/>
  <c r="I4" i="31"/>
  <c r="J4" i="31"/>
  <c r="K4" i="31"/>
  <c r="B5" i="31"/>
  <c r="C5" i="31"/>
  <c r="D5" i="31"/>
  <c r="E5" i="31"/>
  <c r="F5" i="31"/>
  <c r="G5" i="31"/>
  <c r="H5" i="31"/>
  <c r="I5" i="31"/>
  <c r="J5" i="31"/>
  <c r="K5" i="31"/>
  <c r="B6" i="31"/>
  <c r="C6" i="31"/>
  <c r="D6" i="31"/>
  <c r="E6" i="31"/>
  <c r="F6" i="31"/>
  <c r="G6" i="31"/>
  <c r="H6" i="31"/>
  <c r="I6" i="31"/>
  <c r="J6" i="31"/>
  <c r="K6" i="31"/>
  <c r="B7" i="31"/>
  <c r="C7" i="31"/>
  <c r="D7" i="31"/>
  <c r="E7" i="31"/>
  <c r="F7" i="31"/>
  <c r="G7" i="31"/>
  <c r="H7" i="31"/>
  <c r="I7" i="31"/>
  <c r="J7" i="31"/>
  <c r="K7" i="31"/>
  <c r="B8" i="31"/>
  <c r="C8" i="31"/>
  <c r="D8" i="31"/>
  <c r="E8" i="31"/>
  <c r="F8" i="31"/>
  <c r="G8" i="31"/>
  <c r="H8" i="31"/>
  <c r="I8" i="31"/>
  <c r="J8" i="31"/>
  <c r="K8" i="31"/>
  <c r="B9" i="31"/>
  <c r="C9" i="31"/>
  <c r="D9" i="31"/>
  <c r="E9" i="31"/>
  <c r="F9" i="31"/>
  <c r="G9" i="31"/>
  <c r="H9" i="31"/>
  <c r="I9" i="31"/>
  <c r="J9" i="31"/>
  <c r="K9" i="31"/>
  <c r="B10" i="31"/>
  <c r="C10" i="31"/>
  <c r="D10" i="31"/>
  <c r="E10" i="31"/>
  <c r="F10" i="31"/>
  <c r="G10" i="31"/>
  <c r="H10" i="31"/>
  <c r="I10" i="31"/>
  <c r="J10" i="31"/>
  <c r="K10" i="31"/>
  <c r="B11" i="31"/>
  <c r="C11" i="31"/>
  <c r="D11" i="31"/>
  <c r="E11" i="31"/>
  <c r="F11" i="31"/>
  <c r="G11" i="31"/>
  <c r="H11" i="31"/>
  <c r="I11" i="31"/>
  <c r="J11" i="31"/>
  <c r="K11" i="31"/>
  <c r="B12" i="31"/>
  <c r="C12" i="31"/>
  <c r="D12" i="31"/>
  <c r="E12" i="31"/>
  <c r="F12" i="31"/>
  <c r="G12" i="31"/>
  <c r="H12" i="31"/>
  <c r="I12" i="31"/>
  <c r="J12" i="31"/>
  <c r="K12" i="31"/>
  <c r="B13" i="31"/>
  <c r="C13" i="31"/>
  <c r="D13" i="31"/>
  <c r="E13" i="31"/>
  <c r="F13" i="31"/>
  <c r="G13" i="31"/>
  <c r="H13" i="31"/>
  <c r="I13" i="31"/>
  <c r="J13" i="31"/>
  <c r="K13" i="31"/>
  <c r="B14" i="31"/>
  <c r="C14" i="31"/>
  <c r="D14" i="31"/>
  <c r="E14" i="31"/>
  <c r="F14" i="31"/>
  <c r="G14" i="31"/>
  <c r="H14" i="31"/>
  <c r="I14" i="31"/>
  <c r="J14" i="31"/>
  <c r="K14" i="31"/>
  <c r="B15" i="31"/>
  <c r="C15" i="31"/>
  <c r="D15" i="31"/>
  <c r="E15" i="31"/>
  <c r="F15" i="31"/>
  <c r="G15" i="31"/>
  <c r="H15" i="31"/>
  <c r="I15" i="31"/>
  <c r="J15" i="31"/>
  <c r="K15" i="31"/>
  <c r="B16" i="31"/>
  <c r="C16" i="31"/>
  <c r="D16" i="31"/>
  <c r="E16" i="31"/>
  <c r="F16" i="31"/>
  <c r="G16" i="31"/>
  <c r="H16" i="31"/>
  <c r="I16" i="31"/>
  <c r="J16" i="31"/>
  <c r="K16" i="31"/>
  <c r="B17" i="31"/>
  <c r="C17" i="31"/>
  <c r="D17" i="31"/>
  <c r="E17" i="31"/>
  <c r="F17" i="31"/>
  <c r="G17" i="31"/>
  <c r="H17" i="31"/>
  <c r="I17" i="31"/>
  <c r="J17" i="31"/>
  <c r="K17" i="31"/>
  <c r="B18" i="31"/>
  <c r="C18" i="31"/>
  <c r="D18" i="31"/>
  <c r="E18" i="31"/>
  <c r="F18" i="31"/>
  <c r="G18" i="31"/>
  <c r="H18" i="31"/>
  <c r="I18" i="31"/>
  <c r="J18" i="31"/>
  <c r="K18" i="31"/>
  <c r="B19" i="31"/>
  <c r="C19" i="31"/>
  <c r="D19" i="31"/>
  <c r="E19" i="31"/>
  <c r="F19" i="31"/>
  <c r="G19" i="31"/>
  <c r="H19" i="31"/>
  <c r="I19" i="31"/>
  <c r="J19" i="31"/>
  <c r="K19" i="31"/>
  <c r="B20" i="31"/>
  <c r="C20" i="31"/>
  <c r="D20" i="31"/>
  <c r="E20" i="31"/>
  <c r="F20" i="31"/>
  <c r="G20" i="31"/>
  <c r="H20" i="31"/>
  <c r="I20" i="31"/>
  <c r="J20" i="31"/>
  <c r="K20" i="31"/>
  <c r="B21" i="31"/>
  <c r="C21" i="31"/>
  <c r="D21" i="31"/>
  <c r="E21" i="31"/>
  <c r="F21" i="31"/>
  <c r="G21" i="31"/>
  <c r="H21" i="31"/>
  <c r="I21" i="31"/>
  <c r="J21" i="31"/>
  <c r="K21" i="31"/>
  <c r="B22" i="31"/>
  <c r="C22" i="31"/>
  <c r="D22" i="31"/>
  <c r="E22" i="31"/>
  <c r="F22" i="31"/>
  <c r="G22" i="31"/>
  <c r="H22" i="31"/>
  <c r="I22" i="31"/>
  <c r="J22" i="31"/>
  <c r="K22" i="31"/>
  <c r="B23" i="31"/>
  <c r="C23" i="31"/>
  <c r="D23" i="31"/>
  <c r="E23" i="31"/>
  <c r="F23" i="31"/>
  <c r="G23" i="31"/>
  <c r="H23" i="31"/>
  <c r="I23" i="31"/>
  <c r="J23" i="31"/>
  <c r="K23" i="31"/>
  <c r="B24" i="31"/>
  <c r="C24" i="31"/>
  <c r="D24" i="31"/>
  <c r="E24" i="31"/>
  <c r="F24" i="31"/>
  <c r="G24" i="31"/>
  <c r="H24" i="31"/>
  <c r="I24" i="31"/>
  <c r="J24" i="31"/>
  <c r="K24" i="31"/>
  <c r="B25" i="31"/>
  <c r="C25" i="31"/>
  <c r="D25" i="31"/>
  <c r="E25" i="31"/>
  <c r="F25" i="31"/>
  <c r="G25" i="31"/>
  <c r="H25" i="31"/>
  <c r="I25" i="31"/>
  <c r="J25" i="31"/>
  <c r="K25" i="31"/>
  <c r="B26" i="31"/>
  <c r="C26" i="31"/>
  <c r="D26" i="31"/>
  <c r="E26" i="31"/>
  <c r="F26" i="31"/>
  <c r="G26" i="31"/>
  <c r="H26" i="31"/>
  <c r="I26" i="31"/>
  <c r="J26" i="31"/>
  <c r="K26" i="31"/>
  <c r="B27" i="31"/>
  <c r="C27" i="31"/>
  <c r="D27" i="31"/>
  <c r="E27" i="31"/>
  <c r="F27" i="31"/>
  <c r="G27" i="31"/>
  <c r="H27" i="31"/>
  <c r="I27" i="31"/>
  <c r="J27" i="31"/>
  <c r="K27" i="31"/>
  <c r="B28" i="31"/>
  <c r="C28" i="31"/>
  <c r="D28" i="31"/>
  <c r="E28" i="31"/>
  <c r="F28" i="31"/>
  <c r="G28" i="31"/>
  <c r="H28" i="31"/>
  <c r="I28" i="31"/>
  <c r="J28" i="31"/>
  <c r="K28" i="31"/>
  <c r="B29" i="31"/>
  <c r="C29" i="31"/>
  <c r="D29" i="31"/>
  <c r="E29" i="31"/>
  <c r="F29" i="31"/>
  <c r="G29" i="31"/>
  <c r="H29" i="31"/>
  <c r="I29" i="31"/>
  <c r="J29" i="31"/>
  <c r="K29" i="31"/>
  <c r="B30" i="31"/>
  <c r="C30" i="31"/>
  <c r="D30" i="31"/>
  <c r="E30" i="31"/>
  <c r="F30" i="31"/>
  <c r="G30" i="31"/>
  <c r="H30" i="31"/>
  <c r="I30" i="31"/>
  <c r="J30" i="31"/>
  <c r="K30" i="31"/>
  <c r="B31" i="31"/>
  <c r="C31" i="31"/>
  <c r="D31" i="31"/>
  <c r="E31" i="31"/>
  <c r="F31" i="31"/>
  <c r="G31" i="31"/>
  <c r="H31" i="31"/>
  <c r="I31" i="31"/>
  <c r="J31" i="31"/>
  <c r="K31" i="31"/>
  <c r="B32" i="31"/>
  <c r="C32" i="31"/>
  <c r="D32" i="31"/>
  <c r="E32" i="31"/>
  <c r="F32" i="31"/>
  <c r="G32" i="31"/>
  <c r="H32" i="31"/>
  <c r="I32" i="31"/>
  <c r="J32" i="31"/>
  <c r="K32" i="31"/>
  <c r="B33" i="31"/>
  <c r="C33" i="31"/>
  <c r="D33" i="31"/>
  <c r="E33" i="31"/>
  <c r="F33" i="31"/>
  <c r="G33" i="31"/>
  <c r="H33" i="31"/>
  <c r="I33" i="31"/>
  <c r="J33" i="31"/>
  <c r="K33" i="31"/>
  <c r="B34" i="31"/>
  <c r="C34" i="31"/>
  <c r="D34" i="31"/>
  <c r="E34" i="31"/>
  <c r="F34" i="31"/>
  <c r="G34" i="31"/>
  <c r="H34" i="31"/>
  <c r="I34" i="31"/>
  <c r="J34" i="31"/>
  <c r="K34" i="31"/>
  <c r="B35" i="31"/>
  <c r="C35" i="31"/>
  <c r="D35" i="31"/>
  <c r="E35" i="31"/>
  <c r="F35" i="31"/>
  <c r="G35" i="31"/>
  <c r="H35" i="31"/>
  <c r="I35" i="31"/>
  <c r="J35" i="31"/>
  <c r="K35" i="31"/>
  <c r="B36" i="31"/>
  <c r="C36" i="31"/>
  <c r="D36" i="31"/>
  <c r="E36" i="31"/>
  <c r="F36" i="31"/>
  <c r="G36" i="31"/>
  <c r="H36" i="31"/>
  <c r="I36" i="31"/>
  <c r="J36" i="31"/>
  <c r="K36" i="31"/>
  <c r="B37" i="31"/>
  <c r="C37" i="31"/>
  <c r="D37" i="31"/>
  <c r="E37" i="31"/>
  <c r="F37" i="31"/>
  <c r="G37" i="31"/>
  <c r="H37" i="31"/>
  <c r="I37" i="31"/>
  <c r="J37" i="31"/>
  <c r="K37" i="31"/>
  <c r="B38" i="31"/>
  <c r="C38" i="31"/>
  <c r="D38" i="31"/>
  <c r="E38" i="31"/>
  <c r="F38" i="31"/>
  <c r="G38" i="31"/>
  <c r="H38" i="31"/>
  <c r="I38" i="31"/>
  <c r="J38" i="31"/>
  <c r="K38" i="31"/>
  <c r="B39" i="31"/>
  <c r="C39" i="31"/>
  <c r="D39" i="31"/>
  <c r="E39" i="31"/>
  <c r="F39" i="31"/>
  <c r="G39" i="31"/>
  <c r="H39" i="31"/>
  <c r="I39" i="31"/>
  <c r="J39" i="31"/>
  <c r="K39" i="31"/>
  <c r="B40" i="31"/>
  <c r="C40" i="31"/>
  <c r="D40" i="31"/>
  <c r="E40" i="31"/>
  <c r="F40" i="31"/>
  <c r="G40" i="31"/>
  <c r="H40" i="31"/>
  <c r="I40" i="31"/>
  <c r="J40" i="31"/>
  <c r="K40" i="31"/>
  <c r="B41" i="31"/>
  <c r="C41" i="31"/>
  <c r="D41" i="31"/>
  <c r="E41" i="31"/>
  <c r="F41" i="31"/>
  <c r="G41" i="31"/>
  <c r="H41" i="31"/>
  <c r="I41" i="31"/>
  <c r="J41" i="31"/>
  <c r="K41" i="31"/>
  <c r="B42" i="31"/>
  <c r="C42" i="31"/>
  <c r="D42" i="31"/>
  <c r="E42" i="31"/>
  <c r="F42" i="31"/>
  <c r="G42" i="31"/>
  <c r="H42" i="31"/>
  <c r="I42" i="31"/>
  <c r="J42" i="31"/>
  <c r="K42" i="31"/>
  <c r="B43" i="31"/>
  <c r="C43" i="31"/>
  <c r="D43" i="31"/>
  <c r="E43" i="31"/>
  <c r="F43" i="31"/>
  <c r="G43" i="31"/>
  <c r="H43" i="31"/>
  <c r="I43" i="31"/>
  <c r="J43" i="31"/>
  <c r="K43" i="31"/>
  <c r="B44" i="31"/>
  <c r="C44" i="31"/>
  <c r="D44" i="31"/>
  <c r="E44" i="31"/>
  <c r="F44" i="31"/>
  <c r="G44" i="31"/>
  <c r="H44" i="31"/>
  <c r="I44" i="31"/>
  <c r="J44" i="31"/>
  <c r="K44" i="31"/>
  <c r="B45" i="31"/>
  <c r="C45" i="31"/>
  <c r="D45" i="31"/>
  <c r="E45" i="31"/>
  <c r="F45" i="31"/>
  <c r="G45" i="31"/>
  <c r="H45" i="31"/>
  <c r="I45" i="31"/>
  <c r="J45" i="31"/>
  <c r="K45" i="31"/>
  <c r="B46" i="31"/>
  <c r="C46" i="31"/>
  <c r="D46" i="31"/>
  <c r="E46" i="31"/>
  <c r="F46" i="31"/>
  <c r="G46" i="31"/>
  <c r="H46" i="31"/>
  <c r="I46" i="31"/>
  <c r="J46" i="31"/>
  <c r="K46" i="31"/>
  <c r="B47" i="31"/>
  <c r="C47" i="31"/>
  <c r="D47" i="31"/>
  <c r="E47" i="31"/>
  <c r="F47" i="31"/>
  <c r="G47" i="31"/>
  <c r="H47" i="31"/>
  <c r="I47" i="31"/>
  <c r="J47" i="31"/>
  <c r="K47" i="31"/>
  <c r="B48" i="31"/>
  <c r="C48" i="31"/>
  <c r="D48" i="31"/>
  <c r="E48" i="31"/>
  <c r="F48" i="31"/>
  <c r="G48" i="31"/>
  <c r="H48" i="31"/>
  <c r="I48" i="31"/>
  <c r="J48" i="31"/>
  <c r="K48" i="31"/>
  <c r="B49" i="31"/>
  <c r="C49" i="31"/>
  <c r="D49" i="31"/>
  <c r="E49" i="31"/>
  <c r="F49" i="31"/>
  <c r="G49" i="31"/>
  <c r="H49" i="31"/>
  <c r="I49" i="31"/>
  <c r="J49" i="31"/>
  <c r="K49" i="31"/>
  <c r="B50" i="31"/>
  <c r="C50" i="31"/>
  <c r="D50" i="31"/>
  <c r="E50" i="31"/>
  <c r="F50" i="31"/>
  <c r="G50" i="31"/>
  <c r="H50" i="31"/>
  <c r="I50" i="31"/>
  <c r="J50" i="31"/>
  <c r="K50" i="31"/>
  <c r="B51" i="31"/>
  <c r="C51" i="31"/>
  <c r="D51" i="31"/>
  <c r="E51" i="31"/>
  <c r="F51" i="31"/>
  <c r="G51" i="31"/>
  <c r="H51" i="31"/>
  <c r="I51" i="31"/>
  <c r="J51" i="31"/>
  <c r="K51" i="31"/>
  <c r="B52" i="31"/>
  <c r="C52" i="31"/>
  <c r="D52" i="31"/>
  <c r="E52" i="31"/>
  <c r="F52" i="31"/>
  <c r="G52" i="31"/>
  <c r="H52" i="31"/>
  <c r="I52" i="31"/>
  <c r="J52" i="31"/>
  <c r="K52" i="31"/>
  <c r="B53" i="31"/>
  <c r="C53" i="31"/>
  <c r="D53" i="31"/>
  <c r="E53" i="31"/>
  <c r="F53" i="31"/>
  <c r="G53" i="31"/>
  <c r="H53" i="31"/>
  <c r="I53" i="31"/>
  <c r="J53" i="31"/>
  <c r="K53" i="31"/>
  <c r="B54" i="31"/>
  <c r="C54" i="31"/>
  <c r="D54" i="31"/>
  <c r="E54" i="31"/>
  <c r="F54" i="31"/>
  <c r="G54" i="31"/>
  <c r="H54" i="31"/>
  <c r="I54" i="31"/>
  <c r="J54" i="31"/>
  <c r="K54" i="31"/>
  <c r="B55" i="31"/>
  <c r="C55" i="31"/>
  <c r="D55" i="31"/>
  <c r="E55" i="31"/>
  <c r="F55" i="31"/>
  <c r="G55" i="31"/>
  <c r="H55" i="31"/>
  <c r="I55" i="31"/>
  <c r="J55" i="31"/>
  <c r="K55" i="31"/>
  <c r="B56" i="31"/>
  <c r="C56" i="31"/>
  <c r="D56" i="31"/>
  <c r="E56" i="31"/>
  <c r="F56" i="31"/>
  <c r="G56" i="31"/>
  <c r="H56" i="31"/>
  <c r="I56" i="31"/>
  <c r="J56" i="31"/>
  <c r="K56" i="31"/>
  <c r="B57" i="31"/>
  <c r="C57" i="31"/>
  <c r="D57" i="31"/>
  <c r="E57" i="31"/>
  <c r="F57" i="31"/>
  <c r="G57" i="31"/>
  <c r="H57" i="31"/>
  <c r="I57" i="31"/>
  <c r="J57" i="31"/>
  <c r="K57" i="31"/>
  <c r="B58" i="31"/>
  <c r="C58" i="31"/>
  <c r="D58" i="31"/>
  <c r="E58" i="31"/>
  <c r="F58" i="31"/>
  <c r="G58" i="31"/>
  <c r="H58" i="31"/>
  <c r="I58" i="31"/>
  <c r="J58" i="31"/>
  <c r="K58" i="31"/>
  <c r="B59" i="31"/>
  <c r="C59" i="31"/>
  <c r="D59" i="31"/>
  <c r="E59" i="31"/>
  <c r="F59" i="31"/>
  <c r="G59" i="31"/>
  <c r="H59" i="31"/>
  <c r="I59" i="31"/>
  <c r="J59" i="31"/>
  <c r="K59" i="31"/>
  <c r="B60" i="31"/>
  <c r="C60" i="31"/>
  <c r="D60" i="31"/>
  <c r="E60" i="31"/>
  <c r="F60" i="31"/>
  <c r="G60" i="31"/>
  <c r="H60" i="31"/>
  <c r="I60" i="31"/>
  <c r="J60" i="31"/>
  <c r="K60" i="31"/>
  <c r="B61" i="31"/>
  <c r="C61" i="31"/>
  <c r="D61" i="31"/>
  <c r="E61" i="31"/>
  <c r="F61" i="31"/>
  <c r="G61" i="31"/>
  <c r="H61" i="31"/>
  <c r="I61" i="31"/>
  <c r="J61" i="31"/>
  <c r="K61" i="31"/>
  <c r="B62" i="31"/>
  <c r="C62" i="31"/>
  <c r="D62" i="31"/>
  <c r="E62" i="31"/>
  <c r="F62" i="31"/>
  <c r="G62" i="31"/>
  <c r="H62" i="31"/>
  <c r="I62" i="31"/>
  <c r="J62" i="31"/>
  <c r="K62" i="31"/>
  <c r="B63" i="31"/>
  <c r="C63" i="31"/>
  <c r="D63" i="31"/>
  <c r="E63" i="31"/>
  <c r="F63" i="31"/>
  <c r="G63" i="31"/>
  <c r="H63" i="31"/>
  <c r="I63" i="31"/>
  <c r="J63" i="31"/>
  <c r="K63" i="31"/>
  <c r="B64" i="31"/>
  <c r="C64" i="31"/>
  <c r="D64" i="31"/>
  <c r="E64" i="31"/>
  <c r="F64" i="31"/>
  <c r="G64" i="31"/>
  <c r="H64" i="31"/>
  <c r="I64" i="31"/>
  <c r="J64" i="31"/>
  <c r="K64" i="31"/>
  <c r="B65" i="31"/>
  <c r="C65" i="31"/>
  <c r="D65" i="31"/>
  <c r="E65" i="31"/>
  <c r="F65" i="31"/>
  <c r="G65" i="31"/>
  <c r="H65" i="31"/>
  <c r="I65" i="31"/>
  <c r="J65" i="31"/>
  <c r="K65" i="31"/>
  <c r="B66" i="31"/>
  <c r="C66" i="31"/>
  <c r="D66" i="31"/>
  <c r="E66" i="31"/>
  <c r="F66" i="31"/>
  <c r="G66" i="31"/>
  <c r="H66" i="31"/>
  <c r="I66" i="31"/>
  <c r="J66" i="31"/>
  <c r="K66" i="31"/>
  <c r="B67" i="31"/>
  <c r="C67" i="31"/>
  <c r="D67" i="31"/>
  <c r="E67" i="31"/>
  <c r="F67" i="31"/>
  <c r="G67" i="31"/>
  <c r="H67" i="31"/>
  <c r="I67" i="31"/>
  <c r="J67" i="31"/>
  <c r="K67" i="31"/>
  <c r="B68" i="31"/>
  <c r="C68" i="31"/>
  <c r="D68" i="31"/>
  <c r="E68" i="31"/>
  <c r="F68" i="31"/>
  <c r="G68" i="31"/>
  <c r="H68" i="31"/>
  <c r="I68" i="31"/>
  <c r="J68" i="31"/>
  <c r="K68" i="31"/>
  <c r="B69" i="31"/>
  <c r="C69" i="31"/>
  <c r="D69" i="31"/>
  <c r="E69" i="31"/>
  <c r="F69" i="31"/>
  <c r="G69" i="31"/>
  <c r="H69" i="31"/>
  <c r="I69" i="31"/>
  <c r="J69" i="31"/>
  <c r="K69" i="31"/>
  <c r="B70" i="31"/>
  <c r="C70" i="31"/>
  <c r="D70" i="31"/>
  <c r="E70" i="31"/>
  <c r="F70" i="31"/>
  <c r="G70" i="31"/>
  <c r="H70" i="31"/>
  <c r="I70" i="31"/>
  <c r="J70" i="31"/>
  <c r="K70" i="31"/>
  <c r="B71" i="31"/>
  <c r="C71" i="31"/>
  <c r="D71" i="31"/>
  <c r="E71" i="31"/>
  <c r="F71" i="31"/>
  <c r="G71" i="31"/>
  <c r="H71" i="31"/>
  <c r="I71" i="31"/>
  <c r="J71" i="31"/>
  <c r="K71" i="31"/>
  <c r="B72" i="31"/>
  <c r="C72" i="31"/>
  <c r="D72" i="31"/>
  <c r="E72" i="31"/>
  <c r="F72" i="31"/>
  <c r="G72" i="31"/>
  <c r="H72" i="31"/>
  <c r="I72" i="31"/>
  <c r="J72" i="31"/>
  <c r="K72" i="31"/>
  <c r="B73" i="31"/>
  <c r="C73" i="31"/>
  <c r="D73" i="31"/>
  <c r="E73" i="31"/>
  <c r="F73" i="31"/>
  <c r="G73" i="31"/>
  <c r="H73" i="31"/>
  <c r="I73" i="31"/>
  <c r="J73" i="31"/>
  <c r="K73" i="31"/>
  <c r="B74" i="31"/>
  <c r="C74" i="31"/>
  <c r="D74" i="31"/>
  <c r="E74" i="31"/>
  <c r="F74" i="31"/>
  <c r="G74" i="31"/>
  <c r="H74" i="31"/>
  <c r="I74" i="31"/>
  <c r="J74" i="31"/>
  <c r="K74" i="31"/>
  <c r="B75" i="31"/>
  <c r="C75" i="31"/>
  <c r="D75" i="31"/>
  <c r="E75" i="31"/>
  <c r="F75" i="31"/>
  <c r="G75" i="31"/>
  <c r="H75" i="31"/>
  <c r="I75" i="31"/>
  <c r="J75" i="31"/>
  <c r="K75" i="31"/>
  <c r="B76" i="31"/>
  <c r="C76" i="31"/>
  <c r="D76" i="31"/>
  <c r="E76" i="31"/>
  <c r="F76" i="31"/>
  <c r="G76" i="31"/>
  <c r="H76" i="31"/>
  <c r="I76" i="31"/>
  <c r="J76" i="31"/>
  <c r="K76" i="31"/>
  <c r="B77" i="31"/>
  <c r="C77" i="31"/>
  <c r="D77" i="31"/>
  <c r="E77" i="31"/>
  <c r="F77" i="31"/>
  <c r="G77" i="31"/>
  <c r="H77" i="31"/>
  <c r="I77" i="31"/>
  <c r="J77" i="31"/>
  <c r="K77" i="31"/>
  <c r="B78" i="31"/>
  <c r="C78" i="31"/>
  <c r="D78" i="31"/>
  <c r="E78" i="31"/>
  <c r="F78" i="31"/>
  <c r="G78" i="31"/>
  <c r="H78" i="31"/>
  <c r="I78" i="31"/>
  <c r="J78" i="31"/>
  <c r="K78" i="31"/>
  <c r="B79" i="31"/>
  <c r="C79" i="31"/>
  <c r="D79" i="31"/>
  <c r="E79" i="31"/>
  <c r="F79" i="31"/>
  <c r="G79" i="31"/>
  <c r="H79" i="31"/>
  <c r="I79" i="31"/>
  <c r="J79" i="31"/>
  <c r="K79" i="31"/>
  <c r="B80" i="31"/>
  <c r="C80" i="31"/>
  <c r="D80" i="31"/>
  <c r="E80" i="31"/>
  <c r="F80" i="31"/>
  <c r="G80" i="31"/>
  <c r="H80" i="31"/>
  <c r="I80" i="31"/>
  <c r="J80" i="31"/>
  <c r="K80" i="31"/>
  <c r="B81" i="31"/>
  <c r="C81" i="31"/>
  <c r="D81" i="31"/>
  <c r="E81" i="31"/>
  <c r="F81" i="31"/>
  <c r="G81" i="31"/>
  <c r="H81" i="31"/>
  <c r="I81" i="31"/>
  <c r="J81" i="31"/>
  <c r="K81" i="31"/>
  <c r="B82" i="31"/>
  <c r="C82" i="31"/>
  <c r="D82" i="31"/>
  <c r="E82" i="31"/>
  <c r="F82" i="31"/>
  <c r="G82" i="31"/>
  <c r="H82" i="31"/>
  <c r="I82" i="31"/>
  <c r="J82" i="31"/>
  <c r="K82" i="31"/>
  <c r="B83" i="31"/>
  <c r="C83" i="31"/>
  <c r="D83" i="31"/>
  <c r="E83" i="31"/>
  <c r="F83" i="31"/>
  <c r="G83" i="31"/>
  <c r="H83" i="31"/>
  <c r="I83" i="31"/>
  <c r="J83" i="31"/>
  <c r="K83" i="31"/>
  <c r="B84" i="31"/>
  <c r="C84" i="31"/>
  <c r="D84" i="31"/>
  <c r="E84" i="31"/>
  <c r="F84" i="31"/>
  <c r="G84" i="31"/>
  <c r="H84" i="31"/>
  <c r="I84" i="31"/>
  <c r="J84" i="31"/>
  <c r="K84" i="31"/>
  <c r="B85" i="31"/>
  <c r="C85" i="31"/>
  <c r="D85" i="31"/>
  <c r="E85" i="31"/>
  <c r="F85" i="31"/>
  <c r="G85" i="31"/>
  <c r="H85" i="31"/>
  <c r="I85" i="31"/>
  <c r="J85" i="31"/>
  <c r="K85" i="31"/>
  <c r="B86" i="31"/>
  <c r="C86" i="31"/>
  <c r="D86" i="31"/>
  <c r="E86" i="31"/>
  <c r="F86" i="31"/>
  <c r="G86" i="31"/>
  <c r="H86" i="31"/>
  <c r="I86" i="31"/>
  <c r="J86" i="31"/>
  <c r="K86" i="31"/>
  <c r="B87" i="31"/>
  <c r="C87" i="31"/>
  <c r="D87" i="31"/>
  <c r="E87" i="31"/>
  <c r="F87" i="31"/>
  <c r="G87" i="31"/>
  <c r="H87" i="31"/>
  <c r="I87" i="31"/>
  <c r="J87" i="31"/>
  <c r="K87" i="31"/>
  <c r="B88" i="31"/>
  <c r="C88" i="31"/>
  <c r="D88" i="31"/>
  <c r="E88" i="31"/>
  <c r="F88" i="31"/>
  <c r="G88" i="31"/>
  <c r="H88" i="31"/>
  <c r="I88" i="31"/>
  <c r="J88" i="31"/>
  <c r="K88" i="31"/>
  <c r="B89" i="31"/>
  <c r="C89" i="31"/>
  <c r="D89" i="31"/>
  <c r="E89" i="31"/>
  <c r="F89" i="31"/>
  <c r="G89" i="31"/>
  <c r="H89" i="31"/>
  <c r="I89" i="31"/>
  <c r="J89" i="31"/>
  <c r="K89" i="31"/>
  <c r="B90" i="31"/>
  <c r="C90" i="31"/>
  <c r="D90" i="31"/>
  <c r="E90" i="31"/>
  <c r="F90" i="31"/>
  <c r="G90" i="31"/>
  <c r="H90" i="31"/>
  <c r="I90" i="31"/>
  <c r="J90" i="31"/>
  <c r="K90" i="31"/>
  <c r="B91" i="31"/>
  <c r="C91" i="31"/>
  <c r="D91" i="31"/>
  <c r="E91" i="31"/>
  <c r="F91" i="31"/>
  <c r="G91" i="31"/>
  <c r="H91" i="31"/>
  <c r="I91" i="31"/>
  <c r="J91" i="31"/>
  <c r="K91" i="31"/>
  <c r="B92" i="31"/>
  <c r="C92" i="31"/>
  <c r="D92" i="31"/>
  <c r="E92" i="31"/>
  <c r="F92" i="31"/>
  <c r="G92" i="31"/>
  <c r="H92" i="31"/>
  <c r="I92" i="31"/>
  <c r="J92" i="31"/>
  <c r="K92" i="31"/>
  <c r="B93" i="31"/>
  <c r="C93" i="31"/>
  <c r="D93" i="31"/>
  <c r="E93" i="31"/>
  <c r="F93" i="31"/>
  <c r="G93" i="31"/>
  <c r="H93" i="31"/>
  <c r="I93" i="31"/>
  <c r="J93" i="31"/>
  <c r="K93" i="31"/>
  <c r="B94" i="31"/>
  <c r="C94" i="31"/>
  <c r="D94" i="31"/>
  <c r="E94" i="31"/>
  <c r="F94" i="31"/>
  <c r="G94" i="31"/>
  <c r="H94" i="31"/>
  <c r="I94" i="31"/>
  <c r="J94" i="31"/>
  <c r="K94" i="31"/>
  <c r="B95" i="31"/>
  <c r="C95" i="31"/>
  <c r="D95" i="31"/>
  <c r="E95" i="31"/>
  <c r="F95" i="31"/>
  <c r="G95" i="31"/>
  <c r="H95" i="31"/>
  <c r="I95" i="31"/>
  <c r="J95" i="31"/>
  <c r="K95" i="31"/>
  <c r="B96" i="31"/>
  <c r="C96" i="31"/>
  <c r="D96" i="31"/>
  <c r="E96" i="31"/>
  <c r="F96" i="31"/>
  <c r="G96" i="31"/>
  <c r="H96" i="31"/>
  <c r="I96" i="31"/>
  <c r="J96" i="31"/>
  <c r="K96" i="31"/>
  <c r="B97" i="31"/>
  <c r="C97" i="31"/>
  <c r="D97" i="31"/>
  <c r="E97" i="31"/>
  <c r="F97" i="31"/>
  <c r="G97" i="31"/>
  <c r="H97" i="31"/>
  <c r="I97" i="31"/>
  <c r="J97" i="31"/>
  <c r="K97" i="31"/>
  <c r="B98" i="31"/>
  <c r="C98" i="31"/>
  <c r="D98" i="31"/>
  <c r="E98" i="31"/>
  <c r="F98" i="31"/>
  <c r="G98" i="31"/>
  <c r="H98" i="31"/>
  <c r="I98" i="31"/>
  <c r="J98" i="31"/>
  <c r="K98" i="31"/>
  <c r="B99" i="31"/>
  <c r="C99" i="31"/>
  <c r="D99" i="31"/>
  <c r="E99" i="31"/>
  <c r="F99" i="31"/>
  <c r="G99" i="31"/>
  <c r="H99" i="31"/>
  <c r="I99" i="31"/>
  <c r="J99" i="31"/>
  <c r="K99" i="31"/>
  <c r="B100" i="31"/>
  <c r="C100" i="31"/>
  <c r="D100" i="31"/>
  <c r="E100" i="31"/>
  <c r="F100" i="31"/>
  <c r="G100" i="31"/>
  <c r="H100" i="31"/>
  <c r="I100" i="31"/>
  <c r="J100" i="31"/>
  <c r="K100" i="31"/>
  <c r="B101" i="31"/>
  <c r="C101" i="31"/>
  <c r="D101" i="31"/>
  <c r="E101" i="31"/>
  <c r="F101" i="31"/>
  <c r="G101" i="31"/>
  <c r="H101" i="31"/>
  <c r="I101" i="31"/>
  <c r="J101" i="31"/>
  <c r="K101" i="31"/>
  <c r="B102" i="31"/>
  <c r="C102" i="31"/>
  <c r="D102" i="31"/>
  <c r="E102" i="31"/>
  <c r="F102" i="31"/>
  <c r="G102" i="31"/>
  <c r="H102" i="31"/>
  <c r="I102" i="31"/>
  <c r="J102" i="31"/>
  <c r="K102" i="31"/>
  <c r="B103" i="31"/>
  <c r="C103" i="31"/>
  <c r="D103" i="31"/>
  <c r="E103" i="31"/>
  <c r="F103" i="31"/>
  <c r="G103" i="31"/>
  <c r="H103" i="31"/>
  <c r="I103" i="31"/>
  <c r="J103" i="31"/>
  <c r="K103" i="31"/>
  <c r="B104" i="31"/>
  <c r="C104" i="31"/>
  <c r="D104" i="31"/>
  <c r="E104" i="31"/>
  <c r="F104" i="31"/>
  <c r="G104" i="31"/>
  <c r="H104" i="31"/>
  <c r="I104" i="31"/>
  <c r="J104" i="31"/>
  <c r="K104" i="31"/>
  <c r="B105" i="31"/>
  <c r="C105" i="31"/>
  <c r="D105" i="31"/>
  <c r="E105" i="31"/>
  <c r="F105" i="31"/>
  <c r="G105" i="31"/>
  <c r="H105" i="31"/>
  <c r="I105" i="31"/>
  <c r="J105" i="31"/>
  <c r="K105" i="31"/>
  <c r="B106" i="31"/>
  <c r="C106" i="31"/>
  <c r="D106" i="31"/>
  <c r="E106" i="31"/>
  <c r="F106" i="31"/>
  <c r="G106" i="31"/>
  <c r="H106" i="31"/>
  <c r="I106" i="31"/>
  <c r="J106" i="31"/>
  <c r="K106" i="31"/>
  <c r="B107" i="31"/>
  <c r="C107" i="31"/>
  <c r="D107" i="31"/>
  <c r="E107" i="31"/>
  <c r="F107" i="31"/>
  <c r="G107" i="31"/>
  <c r="H107" i="31"/>
  <c r="I107" i="31"/>
  <c r="J107" i="31"/>
  <c r="K107" i="31"/>
  <c r="B108" i="31"/>
  <c r="C108" i="31"/>
  <c r="D108" i="31"/>
  <c r="E108" i="31"/>
  <c r="F108" i="31"/>
  <c r="G108" i="31"/>
  <c r="H108" i="31"/>
  <c r="I108" i="31"/>
  <c r="J108" i="31"/>
  <c r="K108" i="31"/>
  <c r="B109" i="31"/>
  <c r="C109" i="31"/>
  <c r="D109" i="31"/>
  <c r="E109" i="31"/>
  <c r="F109" i="31"/>
  <c r="G109" i="31"/>
  <c r="H109" i="31"/>
  <c r="I109" i="31"/>
  <c r="J109" i="31"/>
  <c r="K109" i="31"/>
  <c r="B110" i="31"/>
  <c r="C110" i="31"/>
  <c r="D110" i="31"/>
  <c r="E110" i="31"/>
  <c r="F110" i="31"/>
  <c r="G110" i="31"/>
  <c r="H110" i="31"/>
  <c r="I110" i="31"/>
  <c r="J110" i="31"/>
  <c r="K110" i="31"/>
  <c r="B111" i="31"/>
  <c r="C111" i="31"/>
  <c r="D111" i="31"/>
  <c r="E111" i="31"/>
  <c r="F111" i="31"/>
  <c r="G111" i="31"/>
  <c r="H111" i="31"/>
  <c r="I111" i="31"/>
  <c r="J111" i="31"/>
  <c r="K111" i="31"/>
  <c r="B112" i="31"/>
  <c r="C112" i="31"/>
  <c r="D112" i="31"/>
  <c r="E112" i="31"/>
  <c r="F112" i="31"/>
  <c r="G112" i="31"/>
  <c r="H112" i="31"/>
  <c r="I112" i="31"/>
  <c r="J112" i="31"/>
  <c r="K112" i="31"/>
  <c r="B113" i="31"/>
  <c r="C113" i="31"/>
  <c r="D113" i="31"/>
  <c r="E113" i="31"/>
  <c r="F113" i="31"/>
  <c r="G113" i="31"/>
  <c r="H113" i="31"/>
  <c r="I113" i="31"/>
  <c r="J113" i="31"/>
  <c r="K113" i="31"/>
  <c r="B114" i="31"/>
  <c r="C114" i="31"/>
  <c r="D114" i="31"/>
  <c r="E114" i="31"/>
  <c r="F114" i="31"/>
  <c r="G114" i="31"/>
  <c r="H114" i="31"/>
  <c r="I114" i="31"/>
  <c r="J114" i="31"/>
  <c r="K114" i="31"/>
  <c r="B115" i="31"/>
  <c r="C115" i="31"/>
  <c r="D115" i="31"/>
  <c r="E115" i="31"/>
  <c r="F115" i="31"/>
  <c r="G115" i="31"/>
  <c r="H115" i="31"/>
  <c r="I115" i="31"/>
  <c r="J115" i="31"/>
  <c r="K115" i="31"/>
  <c r="B116" i="31"/>
  <c r="C116" i="31"/>
  <c r="D116" i="31"/>
  <c r="E116" i="31"/>
  <c r="F116" i="31"/>
  <c r="G116" i="31"/>
  <c r="H116" i="31"/>
  <c r="I116" i="31"/>
  <c r="J116" i="31"/>
  <c r="K116" i="31"/>
  <c r="B117" i="31"/>
  <c r="C117" i="31"/>
  <c r="D117" i="31"/>
  <c r="E117" i="31"/>
  <c r="F117" i="31"/>
  <c r="G117" i="31"/>
  <c r="H117" i="31"/>
  <c r="I117" i="31"/>
  <c r="J117" i="31"/>
  <c r="K117" i="31"/>
  <c r="B118" i="31"/>
  <c r="C118" i="31"/>
  <c r="D118" i="31"/>
  <c r="E118" i="31"/>
  <c r="F118" i="31"/>
  <c r="G118" i="31"/>
  <c r="H118" i="31"/>
  <c r="I118" i="31"/>
  <c r="J118" i="31"/>
  <c r="K118" i="31"/>
  <c r="B119" i="31"/>
  <c r="C119" i="31"/>
  <c r="D119" i="31"/>
  <c r="E119" i="31"/>
  <c r="F119" i="31"/>
  <c r="G119" i="31"/>
  <c r="H119" i="31"/>
  <c r="I119" i="31"/>
  <c r="J119" i="31"/>
  <c r="K119" i="31"/>
  <c r="B120" i="31"/>
  <c r="C120" i="31"/>
  <c r="D120" i="31"/>
  <c r="E120" i="31"/>
  <c r="F120" i="31"/>
  <c r="G120" i="31"/>
  <c r="H120" i="31"/>
  <c r="I120" i="31"/>
  <c r="J120" i="31"/>
  <c r="K120" i="31"/>
  <c r="B121" i="31"/>
  <c r="C121" i="31"/>
  <c r="D121" i="31"/>
  <c r="E121" i="31"/>
  <c r="F121" i="31"/>
  <c r="G121" i="31"/>
  <c r="H121" i="31"/>
  <c r="I121" i="31"/>
  <c r="J121" i="31"/>
  <c r="K121" i="31"/>
  <c r="B122" i="31"/>
  <c r="C122" i="31"/>
  <c r="D122" i="31"/>
  <c r="E122" i="31"/>
  <c r="F122" i="31"/>
  <c r="G122" i="31"/>
  <c r="H122" i="31"/>
  <c r="I122" i="31"/>
  <c r="J122" i="31"/>
  <c r="K122" i="31"/>
  <c r="B123" i="31"/>
  <c r="C123" i="31"/>
  <c r="D123" i="31"/>
  <c r="E123" i="31"/>
  <c r="F123" i="31"/>
  <c r="G123" i="31"/>
  <c r="H123" i="31"/>
  <c r="I123" i="31"/>
  <c r="J123" i="31"/>
  <c r="K123" i="31"/>
  <c r="B124" i="31"/>
  <c r="C124" i="31"/>
  <c r="D124" i="31"/>
  <c r="E124" i="31"/>
  <c r="F124" i="31"/>
  <c r="G124" i="31"/>
  <c r="H124" i="31"/>
  <c r="I124" i="31"/>
  <c r="J124" i="31"/>
  <c r="K124" i="31"/>
  <c r="B125" i="31"/>
  <c r="C125" i="31"/>
  <c r="D125" i="31"/>
  <c r="E125" i="31"/>
  <c r="F125" i="31"/>
  <c r="G125" i="31"/>
  <c r="H125" i="31"/>
  <c r="I125" i="31"/>
  <c r="J125" i="31"/>
  <c r="K125" i="31"/>
  <c r="B126" i="31"/>
  <c r="C126" i="31"/>
  <c r="D126" i="31"/>
  <c r="E126" i="31"/>
  <c r="F126" i="31"/>
  <c r="G126" i="31"/>
  <c r="H126" i="31"/>
  <c r="I126" i="31"/>
  <c r="J126" i="31"/>
  <c r="K126" i="31"/>
  <c r="B127" i="31"/>
  <c r="C127" i="31"/>
  <c r="D127" i="31"/>
  <c r="E127" i="31"/>
  <c r="F127" i="31"/>
  <c r="G127" i="31"/>
  <c r="H127" i="31"/>
  <c r="I127" i="31"/>
  <c r="J127" i="31"/>
  <c r="K127" i="31"/>
  <c r="B128" i="31"/>
  <c r="C128" i="31"/>
  <c r="D128" i="31"/>
  <c r="E128" i="31"/>
  <c r="F128" i="31"/>
  <c r="G128" i="31"/>
  <c r="H128" i="31"/>
  <c r="I128" i="31"/>
  <c r="J128" i="31"/>
  <c r="K128" i="31"/>
  <c r="B129" i="31"/>
  <c r="C129" i="31"/>
  <c r="D129" i="31"/>
  <c r="E129" i="31"/>
  <c r="F129" i="31"/>
  <c r="G129" i="31"/>
  <c r="H129" i="31"/>
  <c r="I129" i="31"/>
  <c r="J129" i="31"/>
  <c r="K129" i="31"/>
  <c r="B130" i="31"/>
  <c r="C130" i="31"/>
  <c r="D130" i="31"/>
  <c r="E130" i="31"/>
  <c r="F130" i="31"/>
  <c r="G130" i="31"/>
  <c r="H130" i="31"/>
  <c r="I130" i="31"/>
  <c r="J130" i="31"/>
  <c r="K130" i="31"/>
  <c r="B131" i="31"/>
  <c r="C131" i="31"/>
  <c r="D131" i="31"/>
  <c r="E131" i="31"/>
  <c r="F131" i="31"/>
  <c r="G131" i="31"/>
  <c r="H131" i="31"/>
  <c r="I131" i="31"/>
  <c r="J131" i="31"/>
  <c r="K131" i="31"/>
  <c r="B132" i="31"/>
  <c r="C132" i="31"/>
  <c r="D132" i="31"/>
  <c r="E132" i="31"/>
  <c r="F132" i="31"/>
  <c r="G132" i="31"/>
  <c r="H132" i="31"/>
  <c r="I132" i="31"/>
  <c r="J132" i="31"/>
  <c r="K132" i="31"/>
  <c r="B133" i="31"/>
  <c r="C133" i="31"/>
  <c r="D133" i="31"/>
  <c r="E133" i="31"/>
  <c r="F133" i="31"/>
  <c r="G133" i="31"/>
  <c r="H133" i="31"/>
  <c r="I133" i="31"/>
  <c r="J133" i="31"/>
  <c r="K133" i="31"/>
  <c r="B134" i="31"/>
  <c r="C134" i="31"/>
  <c r="D134" i="31"/>
  <c r="E134" i="31"/>
  <c r="F134" i="31"/>
  <c r="G134" i="31"/>
  <c r="H134" i="31"/>
  <c r="I134" i="31"/>
  <c r="J134" i="31"/>
  <c r="K134" i="31"/>
  <c r="B135" i="31"/>
  <c r="C135" i="31"/>
  <c r="D135" i="31"/>
  <c r="E135" i="31"/>
  <c r="F135" i="31"/>
  <c r="G135" i="31"/>
  <c r="H135" i="31"/>
  <c r="I135" i="31"/>
  <c r="J135" i="31"/>
  <c r="K135" i="31"/>
  <c r="B136" i="31"/>
  <c r="C136" i="31"/>
  <c r="D136" i="31"/>
  <c r="E136" i="31"/>
  <c r="F136" i="31"/>
  <c r="G136" i="31"/>
  <c r="H136" i="31"/>
  <c r="I136" i="31"/>
  <c r="J136" i="31"/>
  <c r="K136" i="31"/>
  <c r="B137" i="31"/>
  <c r="C137" i="31"/>
  <c r="D137" i="31"/>
  <c r="E137" i="31"/>
  <c r="F137" i="31"/>
  <c r="G137" i="31"/>
  <c r="H137" i="31"/>
  <c r="I137" i="31"/>
  <c r="J137" i="31"/>
  <c r="K137" i="31"/>
  <c r="B138" i="31"/>
  <c r="C138" i="31"/>
  <c r="D138" i="31"/>
  <c r="E138" i="31"/>
  <c r="F138" i="31"/>
  <c r="G138" i="31"/>
  <c r="H138" i="31"/>
  <c r="I138" i="31"/>
  <c r="J138" i="31"/>
  <c r="K138" i="31"/>
  <c r="B139" i="31"/>
  <c r="C139" i="31"/>
  <c r="D139" i="31"/>
  <c r="E139" i="31"/>
  <c r="F139" i="31"/>
  <c r="G139" i="31"/>
  <c r="H139" i="31"/>
  <c r="I139" i="31"/>
  <c r="J139" i="31"/>
  <c r="K139" i="31"/>
  <c r="B140" i="31"/>
  <c r="C140" i="31"/>
  <c r="D140" i="31"/>
  <c r="E140" i="31"/>
  <c r="F140" i="31"/>
  <c r="G140" i="31"/>
  <c r="H140" i="31"/>
  <c r="I140" i="31"/>
  <c r="J140" i="31"/>
  <c r="K140" i="31"/>
  <c r="B141" i="31"/>
  <c r="C141" i="31"/>
  <c r="D141" i="31"/>
  <c r="E141" i="31"/>
  <c r="F141" i="31"/>
  <c r="G141" i="31"/>
  <c r="H141" i="31"/>
  <c r="I141" i="31"/>
  <c r="J141" i="31"/>
  <c r="K141" i="31"/>
  <c r="B142" i="31"/>
  <c r="C142" i="31"/>
  <c r="D142" i="31"/>
  <c r="E142" i="31"/>
  <c r="F142" i="31"/>
  <c r="G142" i="31"/>
  <c r="H142" i="31"/>
  <c r="I142" i="31"/>
  <c r="J142" i="31"/>
  <c r="K142" i="31"/>
  <c r="B143" i="31"/>
  <c r="C143" i="31"/>
  <c r="D143" i="31"/>
  <c r="E143" i="31"/>
  <c r="F143" i="31"/>
  <c r="G143" i="31"/>
  <c r="H143" i="31"/>
  <c r="I143" i="31"/>
  <c r="J143" i="31"/>
  <c r="K143" i="31"/>
  <c r="B144" i="31"/>
  <c r="C144" i="31"/>
  <c r="D144" i="31"/>
  <c r="E144" i="31"/>
  <c r="F144" i="31"/>
  <c r="G144" i="31"/>
  <c r="H144" i="31"/>
  <c r="I144" i="31"/>
  <c r="J144" i="31"/>
  <c r="K144" i="31"/>
  <c r="B145" i="31"/>
  <c r="C145" i="31"/>
  <c r="D145" i="31"/>
  <c r="E145" i="31"/>
  <c r="F145" i="31"/>
  <c r="G145" i="31"/>
  <c r="H145" i="31"/>
  <c r="I145" i="31"/>
  <c r="J145" i="31"/>
  <c r="K145" i="31"/>
  <c r="B146" i="31"/>
  <c r="C146" i="31"/>
  <c r="D146" i="31"/>
  <c r="E146" i="31"/>
  <c r="F146" i="31"/>
  <c r="G146" i="31"/>
  <c r="H146" i="31"/>
  <c r="I146" i="31"/>
  <c r="J146" i="31"/>
  <c r="K146" i="31"/>
  <c r="B147" i="31"/>
  <c r="C147" i="31"/>
  <c r="D147" i="31"/>
  <c r="E147" i="31"/>
  <c r="F147" i="31"/>
  <c r="G147" i="31"/>
  <c r="H147" i="31"/>
  <c r="I147" i="31"/>
  <c r="J147" i="31"/>
  <c r="K147" i="31"/>
  <c r="B148" i="31"/>
  <c r="C148" i="31"/>
  <c r="D148" i="31"/>
  <c r="E148" i="31"/>
  <c r="F148" i="31"/>
  <c r="G148" i="31"/>
  <c r="H148" i="31"/>
  <c r="I148" i="31"/>
  <c r="J148" i="31"/>
  <c r="K148" i="31"/>
  <c r="B149" i="31"/>
  <c r="C149" i="31"/>
  <c r="D149" i="31"/>
  <c r="E149" i="31"/>
  <c r="F149" i="31"/>
  <c r="G149" i="31"/>
  <c r="H149" i="31"/>
  <c r="I149" i="31"/>
  <c r="J149" i="31"/>
  <c r="K149" i="31"/>
  <c r="B150" i="31"/>
  <c r="C150" i="31"/>
  <c r="D150" i="31"/>
  <c r="E150" i="31"/>
  <c r="F150" i="31"/>
  <c r="G150" i="31"/>
  <c r="H150" i="31"/>
  <c r="I150" i="31"/>
  <c r="J150" i="31"/>
  <c r="K150" i="31"/>
  <c r="B151" i="31"/>
  <c r="C151" i="31"/>
  <c r="D151" i="31"/>
  <c r="E151" i="31"/>
  <c r="F151" i="31"/>
  <c r="G151" i="31"/>
  <c r="H151" i="31"/>
  <c r="I151" i="31"/>
  <c r="J151" i="31"/>
  <c r="K151" i="31"/>
  <c r="B152" i="31"/>
  <c r="C152" i="31"/>
  <c r="D152" i="31"/>
  <c r="E152" i="31"/>
  <c r="F152" i="31"/>
  <c r="G152" i="31"/>
  <c r="H152" i="31"/>
  <c r="I152" i="31"/>
  <c r="J152" i="31"/>
  <c r="K152" i="31"/>
  <c r="B153" i="31"/>
  <c r="C153" i="31"/>
  <c r="D153" i="31"/>
  <c r="E153" i="31"/>
  <c r="F153" i="31"/>
  <c r="G153" i="31"/>
  <c r="H153" i="31"/>
  <c r="I153" i="31"/>
  <c r="J153" i="31"/>
  <c r="K153" i="31"/>
  <c r="B154" i="31"/>
  <c r="C154" i="31"/>
  <c r="D154" i="31"/>
  <c r="E154" i="31"/>
  <c r="F154" i="31"/>
  <c r="G154" i="31"/>
  <c r="H154" i="31"/>
  <c r="I154" i="31"/>
  <c r="J154" i="31"/>
  <c r="K154" i="31"/>
  <c r="B155" i="31"/>
  <c r="C155" i="31"/>
  <c r="D155" i="31"/>
  <c r="E155" i="31"/>
  <c r="F155" i="31"/>
  <c r="G155" i="31"/>
  <c r="H155" i="31"/>
  <c r="I155" i="31"/>
  <c r="J155" i="31"/>
  <c r="K155" i="31"/>
  <c r="B156" i="31"/>
  <c r="C156" i="31"/>
  <c r="D156" i="31"/>
  <c r="E156" i="31"/>
  <c r="F156" i="31"/>
  <c r="G156" i="31"/>
  <c r="H156" i="31"/>
  <c r="I156" i="31"/>
  <c r="J156" i="31"/>
  <c r="K156" i="31"/>
  <c r="B157" i="31"/>
  <c r="C157" i="31"/>
  <c r="D157" i="31"/>
  <c r="E157" i="31"/>
  <c r="F157" i="31"/>
  <c r="G157" i="31"/>
  <c r="H157" i="31"/>
  <c r="I157" i="31"/>
  <c r="J157" i="31"/>
  <c r="K157" i="31"/>
  <c r="B158" i="31"/>
  <c r="C158" i="31"/>
  <c r="D158" i="31"/>
  <c r="E158" i="31"/>
  <c r="F158" i="31"/>
  <c r="G158" i="31"/>
  <c r="H158" i="31"/>
  <c r="I158" i="31"/>
  <c r="J158" i="31"/>
  <c r="K158" i="31"/>
  <c r="B159" i="31"/>
  <c r="C159" i="31"/>
  <c r="D159" i="31"/>
  <c r="E159" i="31"/>
  <c r="F159" i="31"/>
  <c r="G159" i="31"/>
  <c r="H159" i="31"/>
  <c r="I159" i="31"/>
  <c r="J159" i="31"/>
  <c r="K159" i="31"/>
  <c r="B160" i="31"/>
  <c r="C160" i="31"/>
  <c r="D160" i="31"/>
  <c r="E160" i="31"/>
  <c r="F160" i="31"/>
  <c r="G160" i="31"/>
  <c r="H160" i="31"/>
  <c r="I160" i="31"/>
  <c r="J160" i="31"/>
  <c r="K160" i="31"/>
  <c r="B161" i="31"/>
  <c r="C161" i="31"/>
  <c r="D161" i="31"/>
  <c r="E161" i="31"/>
  <c r="F161" i="31"/>
  <c r="G161" i="31"/>
  <c r="H161" i="31"/>
  <c r="I161" i="31"/>
  <c r="J161" i="31"/>
  <c r="K161" i="31"/>
  <c r="B162" i="31"/>
  <c r="C162" i="31"/>
  <c r="D162" i="31"/>
  <c r="E162" i="31"/>
  <c r="F162" i="31"/>
  <c r="G162" i="31"/>
  <c r="H162" i="31"/>
  <c r="I162" i="31"/>
  <c r="J162" i="31"/>
  <c r="K162" i="31"/>
  <c r="B163" i="31"/>
  <c r="C163" i="31"/>
  <c r="D163" i="31"/>
  <c r="E163" i="31"/>
  <c r="F163" i="31"/>
  <c r="G163" i="31"/>
  <c r="H163" i="31"/>
  <c r="I163" i="31"/>
  <c r="J163" i="31"/>
  <c r="K163" i="31"/>
  <c r="B164" i="31"/>
  <c r="C164" i="31"/>
  <c r="D164" i="31"/>
  <c r="E164" i="31"/>
  <c r="F164" i="31"/>
  <c r="G164" i="31"/>
  <c r="H164" i="31"/>
  <c r="I164" i="31"/>
  <c r="J164" i="31"/>
  <c r="K164" i="31"/>
  <c r="B165" i="31"/>
  <c r="C165" i="31"/>
  <c r="D165" i="31"/>
  <c r="E165" i="31"/>
  <c r="F165" i="31"/>
  <c r="G165" i="31"/>
  <c r="H165" i="31"/>
  <c r="I165" i="31"/>
  <c r="J165" i="31"/>
  <c r="K165" i="31"/>
  <c r="B166" i="31"/>
  <c r="C166" i="31"/>
  <c r="D166" i="31"/>
  <c r="E166" i="31"/>
  <c r="F166" i="31"/>
  <c r="G166" i="31"/>
  <c r="H166" i="31"/>
  <c r="I166" i="31"/>
  <c r="J166" i="31"/>
  <c r="K166" i="31"/>
  <c r="B167" i="31"/>
  <c r="C167" i="31"/>
  <c r="D167" i="31"/>
  <c r="E167" i="31"/>
  <c r="F167" i="31"/>
  <c r="G167" i="31"/>
  <c r="H167" i="31"/>
  <c r="I167" i="31"/>
  <c r="J167" i="31"/>
  <c r="K167" i="31"/>
  <c r="B168" i="31"/>
  <c r="C168" i="31"/>
  <c r="D168" i="31"/>
  <c r="E168" i="31"/>
  <c r="F168" i="31"/>
  <c r="G168" i="31"/>
  <c r="H168" i="31"/>
  <c r="I168" i="31"/>
  <c r="J168" i="31"/>
  <c r="K168" i="31"/>
  <c r="B169" i="31"/>
  <c r="C169" i="31"/>
  <c r="D169" i="31"/>
  <c r="E169" i="31"/>
  <c r="F169" i="31"/>
  <c r="G169" i="31"/>
  <c r="H169" i="31"/>
  <c r="I169" i="31"/>
  <c r="J169" i="31"/>
  <c r="K169" i="31"/>
  <c r="B170" i="31"/>
  <c r="C170" i="31"/>
  <c r="D170" i="31"/>
  <c r="E170" i="31"/>
  <c r="F170" i="31"/>
  <c r="G170" i="31"/>
  <c r="H170" i="31"/>
  <c r="I170" i="31"/>
  <c r="J170" i="31"/>
  <c r="K170" i="31"/>
  <c r="B171" i="31"/>
  <c r="C171" i="31"/>
  <c r="D171" i="31"/>
  <c r="E171" i="31"/>
  <c r="F171" i="31"/>
  <c r="G171" i="31"/>
  <c r="H171" i="31"/>
  <c r="I171" i="31"/>
  <c r="J171" i="31"/>
  <c r="K171" i="31"/>
  <c r="B172" i="31"/>
  <c r="C172" i="31"/>
  <c r="D172" i="31"/>
  <c r="E172" i="31"/>
  <c r="F172" i="31"/>
  <c r="G172" i="31"/>
  <c r="H172" i="31"/>
  <c r="I172" i="31"/>
  <c r="J172" i="31"/>
  <c r="K172" i="31"/>
  <c r="B173" i="31"/>
  <c r="C173" i="31"/>
  <c r="D173" i="31"/>
  <c r="E173" i="31"/>
  <c r="F173" i="31"/>
  <c r="G173" i="31"/>
  <c r="H173" i="31"/>
  <c r="I173" i="31"/>
  <c r="J173" i="31"/>
  <c r="K173" i="31"/>
  <c r="B174" i="31"/>
  <c r="C174" i="31"/>
  <c r="D174" i="31"/>
  <c r="E174" i="31"/>
  <c r="F174" i="31"/>
  <c r="G174" i="31"/>
  <c r="H174" i="31"/>
  <c r="I174" i="31"/>
  <c r="J174" i="31"/>
  <c r="K174" i="31"/>
  <c r="B175" i="31"/>
  <c r="C175" i="31"/>
  <c r="D175" i="31"/>
  <c r="E175" i="31"/>
  <c r="F175" i="31"/>
  <c r="G175" i="31"/>
  <c r="H175" i="31"/>
  <c r="I175" i="31"/>
  <c r="J175" i="31"/>
  <c r="K175" i="31"/>
  <c r="B176" i="31"/>
  <c r="C176" i="31"/>
  <c r="D176" i="31"/>
  <c r="E176" i="31"/>
  <c r="F176" i="31"/>
  <c r="G176" i="31"/>
  <c r="H176" i="31"/>
  <c r="I176" i="31"/>
  <c r="J176" i="31"/>
  <c r="K176" i="31"/>
  <c r="B177" i="31"/>
  <c r="C177" i="31"/>
  <c r="D177" i="31"/>
  <c r="E177" i="31"/>
  <c r="F177" i="31"/>
  <c r="G177" i="31"/>
  <c r="H177" i="31"/>
  <c r="I177" i="31"/>
  <c r="J177" i="31"/>
  <c r="K177" i="31"/>
  <c r="B178" i="31"/>
  <c r="C178" i="31"/>
  <c r="D178" i="31"/>
  <c r="E178" i="31"/>
  <c r="F178" i="31"/>
  <c r="G178" i="31"/>
  <c r="H178" i="31"/>
  <c r="I178" i="31"/>
  <c r="J178" i="31"/>
  <c r="K178" i="31"/>
  <c r="B179" i="31"/>
  <c r="C179" i="31"/>
  <c r="D179" i="31"/>
  <c r="E179" i="31"/>
  <c r="F179" i="31"/>
  <c r="G179" i="31"/>
  <c r="H179" i="31"/>
  <c r="I179" i="31"/>
  <c r="J179" i="31"/>
  <c r="K179" i="31"/>
  <c r="B180" i="31"/>
  <c r="C180" i="31"/>
  <c r="D180" i="31"/>
  <c r="E180" i="31"/>
  <c r="F180" i="31"/>
  <c r="G180" i="31"/>
  <c r="H180" i="31"/>
  <c r="I180" i="31"/>
  <c r="J180" i="31"/>
  <c r="K180" i="31"/>
  <c r="B181" i="31"/>
  <c r="C181" i="31"/>
  <c r="D181" i="31"/>
  <c r="E181" i="31"/>
  <c r="F181" i="31"/>
  <c r="G181" i="31"/>
  <c r="H181" i="31"/>
  <c r="I181" i="31"/>
  <c r="J181" i="31"/>
  <c r="K181" i="31"/>
  <c r="B182" i="31"/>
  <c r="C182" i="31"/>
  <c r="D182" i="31"/>
  <c r="E182" i="31"/>
  <c r="F182" i="31"/>
  <c r="G182" i="31"/>
  <c r="H182" i="31"/>
  <c r="I182" i="31"/>
  <c r="J182" i="31"/>
  <c r="K182" i="31"/>
  <c r="B183" i="31"/>
  <c r="C183" i="31"/>
  <c r="D183" i="31"/>
  <c r="E183" i="31"/>
  <c r="F183" i="31"/>
  <c r="G183" i="31"/>
  <c r="H183" i="31"/>
  <c r="I183" i="31"/>
  <c r="J183" i="31"/>
  <c r="K183" i="31"/>
  <c r="B184" i="31"/>
  <c r="C184" i="31"/>
  <c r="D184" i="31"/>
  <c r="E184" i="31"/>
  <c r="F184" i="31"/>
  <c r="G184" i="31"/>
  <c r="H184" i="31"/>
  <c r="I184" i="31"/>
  <c r="J184" i="31"/>
  <c r="K184" i="31"/>
  <c r="B185" i="31"/>
  <c r="C185" i="31"/>
  <c r="D185" i="31"/>
  <c r="E185" i="31"/>
  <c r="F185" i="31"/>
  <c r="G185" i="31"/>
  <c r="H185" i="31"/>
  <c r="I185" i="31"/>
  <c r="J185" i="31"/>
  <c r="K185" i="31"/>
  <c r="B186" i="31"/>
  <c r="C186" i="31"/>
  <c r="D186" i="31"/>
  <c r="E186" i="31"/>
  <c r="F186" i="31"/>
  <c r="G186" i="31"/>
  <c r="H186" i="31"/>
  <c r="I186" i="31"/>
  <c r="J186" i="31"/>
  <c r="K186" i="31"/>
  <c r="B187" i="31"/>
  <c r="C187" i="31"/>
  <c r="D187" i="31"/>
  <c r="E187" i="31"/>
  <c r="F187" i="31"/>
  <c r="G187" i="31"/>
  <c r="H187" i="31"/>
  <c r="I187" i="31"/>
  <c r="J187" i="31"/>
  <c r="K187" i="31"/>
  <c r="B188" i="31"/>
  <c r="C188" i="31"/>
  <c r="D188" i="31"/>
  <c r="E188" i="31"/>
  <c r="F188" i="31"/>
  <c r="G188" i="31"/>
  <c r="H188" i="31"/>
  <c r="I188" i="31"/>
  <c r="J188" i="31"/>
  <c r="K188" i="31"/>
  <c r="B189" i="31"/>
  <c r="C189" i="31"/>
  <c r="D189" i="31"/>
  <c r="E189" i="31"/>
  <c r="F189" i="31"/>
  <c r="G189" i="31"/>
  <c r="H189" i="31"/>
  <c r="I189" i="31"/>
  <c r="J189" i="31"/>
  <c r="K189" i="31"/>
  <c r="B190" i="31"/>
  <c r="C190" i="31"/>
  <c r="D190" i="31"/>
  <c r="E190" i="31"/>
  <c r="F190" i="31"/>
  <c r="G190" i="31"/>
  <c r="H190" i="31"/>
  <c r="I190" i="31"/>
  <c r="J190" i="31"/>
  <c r="K190" i="31"/>
  <c r="B191" i="31"/>
  <c r="C191" i="31"/>
  <c r="D191" i="31"/>
  <c r="E191" i="31"/>
  <c r="F191" i="31"/>
  <c r="G191" i="31"/>
  <c r="H191" i="31"/>
  <c r="I191" i="31"/>
  <c r="J191" i="31"/>
  <c r="K191" i="31"/>
  <c r="B192" i="31"/>
  <c r="C192" i="31"/>
  <c r="D192" i="31"/>
  <c r="E192" i="31"/>
  <c r="F192" i="31"/>
  <c r="G192" i="31"/>
  <c r="H192" i="31"/>
  <c r="I192" i="31"/>
  <c r="J192" i="31"/>
  <c r="K192" i="31"/>
  <c r="B193" i="31"/>
  <c r="C193" i="31"/>
  <c r="D193" i="31"/>
  <c r="E193" i="31"/>
  <c r="F193" i="31"/>
  <c r="G193" i="31"/>
  <c r="H193" i="31"/>
  <c r="I193" i="31"/>
  <c r="J193" i="31"/>
  <c r="K193" i="31"/>
  <c r="B194" i="31"/>
  <c r="C194" i="31"/>
  <c r="D194" i="31"/>
  <c r="E194" i="31"/>
  <c r="F194" i="31"/>
  <c r="G194" i="31"/>
  <c r="H194" i="31"/>
  <c r="I194" i="31"/>
  <c r="J194" i="31"/>
  <c r="K194" i="31"/>
  <c r="B195" i="31"/>
  <c r="C195" i="31"/>
  <c r="D195" i="31"/>
  <c r="E195" i="31"/>
  <c r="F195" i="31"/>
  <c r="G195" i="31"/>
  <c r="H195" i="31"/>
  <c r="I195" i="31"/>
  <c r="J195" i="31"/>
  <c r="K195" i="31"/>
  <c r="B196" i="31"/>
  <c r="C196" i="31"/>
  <c r="D196" i="31"/>
  <c r="E196" i="31"/>
  <c r="F196" i="31"/>
  <c r="G196" i="31"/>
  <c r="H196" i="31"/>
  <c r="I196" i="31"/>
  <c r="J196" i="31"/>
  <c r="K196" i="31"/>
  <c r="B197" i="31"/>
  <c r="C197" i="31"/>
  <c r="D197" i="31"/>
  <c r="E197" i="31"/>
  <c r="F197" i="31"/>
  <c r="G197" i="31"/>
  <c r="H197" i="31"/>
  <c r="I197" i="31"/>
  <c r="J197" i="31"/>
  <c r="K197" i="31"/>
  <c r="B198" i="31"/>
  <c r="C198" i="31"/>
  <c r="D198" i="31"/>
  <c r="E198" i="31"/>
  <c r="F198" i="31"/>
  <c r="G198" i="31"/>
  <c r="H198" i="31"/>
  <c r="I198" i="31"/>
  <c r="J198" i="31"/>
  <c r="K198" i="31"/>
  <c r="B199" i="31"/>
  <c r="C199" i="31"/>
  <c r="D199" i="31"/>
  <c r="E199" i="31"/>
  <c r="F199" i="31"/>
  <c r="G199" i="31"/>
  <c r="H199" i="31"/>
  <c r="I199" i="31"/>
  <c r="J199" i="31"/>
  <c r="K199" i="31"/>
  <c r="B200" i="31"/>
  <c r="C200" i="31"/>
  <c r="D200" i="31"/>
  <c r="E200" i="31"/>
  <c r="F200" i="31"/>
  <c r="G200" i="31"/>
  <c r="H200" i="31"/>
  <c r="I200" i="31"/>
  <c r="J200" i="31"/>
  <c r="K200" i="31"/>
  <c r="B201" i="31"/>
  <c r="C201" i="31"/>
  <c r="D201" i="31"/>
  <c r="E201" i="31"/>
  <c r="F201" i="31"/>
  <c r="G201" i="31"/>
  <c r="H201" i="31"/>
  <c r="I201" i="31"/>
  <c r="J201" i="31"/>
  <c r="K201" i="31"/>
  <c r="B202" i="31"/>
  <c r="C202" i="31"/>
  <c r="D202" i="31"/>
  <c r="E202" i="31"/>
  <c r="F202" i="31"/>
  <c r="G202" i="31"/>
  <c r="H202" i="31"/>
  <c r="I202" i="31"/>
  <c r="J202" i="31"/>
  <c r="K202" i="31"/>
  <c r="B203" i="31"/>
  <c r="C203" i="31"/>
  <c r="D203" i="31"/>
  <c r="E203" i="31"/>
  <c r="F203" i="31"/>
  <c r="G203" i="31"/>
  <c r="H203" i="31"/>
  <c r="I203" i="31"/>
  <c r="J203" i="31"/>
  <c r="K203" i="31"/>
  <c r="B204" i="31"/>
  <c r="C204" i="31"/>
  <c r="D204" i="31"/>
  <c r="E204" i="31"/>
  <c r="F204" i="31"/>
  <c r="G204" i="31"/>
  <c r="H204" i="31"/>
  <c r="I204" i="31"/>
  <c r="J204" i="31"/>
  <c r="K204" i="31"/>
  <c r="B205" i="31"/>
  <c r="C205" i="31"/>
  <c r="D205" i="31"/>
  <c r="E205" i="31"/>
  <c r="F205" i="31"/>
  <c r="G205" i="31"/>
  <c r="H205" i="31"/>
  <c r="I205" i="31"/>
  <c r="J205" i="31"/>
  <c r="K205" i="31"/>
  <c r="B206" i="31"/>
  <c r="C206" i="31"/>
  <c r="D206" i="31"/>
  <c r="E206" i="31"/>
  <c r="F206" i="31"/>
  <c r="G206" i="31"/>
  <c r="H206" i="31"/>
  <c r="I206" i="31"/>
  <c r="J206" i="31"/>
  <c r="K206" i="31"/>
  <c r="B207" i="31"/>
  <c r="C207" i="31"/>
  <c r="D207" i="31"/>
  <c r="E207" i="31"/>
  <c r="F207" i="31"/>
  <c r="G207" i="31"/>
  <c r="H207" i="31"/>
  <c r="I207" i="31"/>
  <c r="J207" i="31"/>
  <c r="K207" i="31"/>
  <c r="B208" i="31"/>
  <c r="C208" i="31"/>
  <c r="D208" i="31"/>
  <c r="E208" i="31"/>
  <c r="F208" i="31"/>
  <c r="G208" i="31"/>
  <c r="H208" i="31"/>
  <c r="I208" i="31"/>
  <c r="J208" i="31"/>
  <c r="K208" i="31"/>
  <c r="B209" i="31"/>
  <c r="C209" i="31"/>
  <c r="D209" i="31"/>
  <c r="E209" i="31"/>
  <c r="F209" i="31"/>
  <c r="G209" i="31"/>
  <c r="H209" i="31"/>
  <c r="I209" i="31"/>
  <c r="J209" i="31"/>
  <c r="K209" i="31"/>
  <c r="B210" i="31"/>
  <c r="C210" i="31"/>
  <c r="D210" i="31"/>
  <c r="E210" i="31"/>
  <c r="F210" i="31"/>
  <c r="G210" i="31"/>
  <c r="H210" i="31"/>
  <c r="I210" i="31"/>
  <c r="J210" i="31"/>
  <c r="K210" i="31"/>
  <c r="B211" i="31"/>
  <c r="C211" i="31"/>
  <c r="D211" i="31"/>
  <c r="E211" i="31"/>
  <c r="F211" i="31"/>
  <c r="G211" i="31"/>
  <c r="H211" i="31"/>
  <c r="I211" i="31"/>
  <c r="J211" i="31"/>
  <c r="K211" i="31"/>
  <c r="B212" i="31"/>
  <c r="C212" i="31"/>
  <c r="D212" i="31"/>
  <c r="E212" i="31"/>
  <c r="F212" i="31"/>
  <c r="G212" i="31"/>
  <c r="H212" i="31"/>
  <c r="I212" i="31"/>
  <c r="J212" i="31"/>
  <c r="K212" i="31"/>
  <c r="B213" i="31"/>
  <c r="C213" i="31"/>
  <c r="D213" i="31"/>
  <c r="E213" i="31"/>
  <c r="F213" i="31"/>
  <c r="G213" i="31"/>
  <c r="H213" i="31"/>
  <c r="I213" i="31"/>
  <c r="J213" i="31"/>
  <c r="K213" i="31"/>
  <c r="B214" i="31"/>
  <c r="C214" i="31"/>
  <c r="D214" i="31"/>
  <c r="E214" i="31"/>
  <c r="F214" i="31"/>
  <c r="G214" i="31"/>
  <c r="H214" i="31"/>
  <c r="I214" i="31"/>
  <c r="J214" i="31"/>
  <c r="K214" i="31"/>
  <c r="B215" i="31"/>
  <c r="C215" i="31"/>
  <c r="D215" i="31"/>
  <c r="E215" i="31"/>
  <c r="F215" i="31"/>
  <c r="G215" i="31"/>
  <c r="H215" i="31"/>
  <c r="I215" i="31"/>
  <c r="J215" i="31"/>
  <c r="K215" i="31"/>
  <c r="B216" i="31"/>
  <c r="C216" i="31"/>
  <c r="D216" i="31"/>
  <c r="E216" i="31"/>
  <c r="F216" i="31"/>
  <c r="G216" i="31"/>
  <c r="H216" i="31"/>
  <c r="I216" i="31"/>
  <c r="J216" i="31"/>
  <c r="K216" i="31"/>
  <c r="B217" i="31"/>
  <c r="C217" i="31"/>
  <c r="D217" i="31"/>
  <c r="E217" i="31"/>
  <c r="F217" i="31"/>
  <c r="G217" i="31"/>
  <c r="H217" i="31"/>
  <c r="I217" i="31"/>
  <c r="J217" i="31"/>
  <c r="K217" i="31"/>
  <c r="B218" i="31"/>
  <c r="C218" i="31"/>
  <c r="D218" i="31"/>
  <c r="E218" i="31"/>
  <c r="F218" i="31"/>
  <c r="G218" i="31"/>
  <c r="H218" i="31"/>
  <c r="I218" i="31"/>
  <c r="J218" i="31"/>
  <c r="K218" i="31"/>
  <c r="B219" i="31"/>
  <c r="C219" i="31"/>
  <c r="D219" i="31"/>
  <c r="E219" i="31"/>
  <c r="F219" i="31"/>
  <c r="G219" i="31"/>
  <c r="H219" i="31"/>
  <c r="I219" i="31"/>
  <c r="J219" i="31"/>
  <c r="K219" i="31"/>
  <c r="B220" i="31"/>
  <c r="C220" i="31"/>
  <c r="D220" i="31"/>
  <c r="E220" i="31"/>
  <c r="F220" i="31"/>
  <c r="G220" i="31"/>
  <c r="H220" i="31"/>
  <c r="I220" i="31"/>
  <c r="J220" i="31"/>
  <c r="K220" i="31"/>
  <c r="B221" i="31"/>
  <c r="C221" i="31"/>
  <c r="D221" i="31"/>
  <c r="E221" i="31"/>
  <c r="F221" i="31"/>
  <c r="G221" i="31"/>
  <c r="H221" i="31"/>
  <c r="I221" i="31"/>
  <c r="J221" i="31"/>
  <c r="K221" i="31"/>
  <c r="B222" i="31"/>
  <c r="C222" i="31"/>
  <c r="D222" i="31"/>
  <c r="E222" i="31"/>
  <c r="F222" i="31"/>
  <c r="G222" i="31"/>
  <c r="H222" i="31"/>
  <c r="I222" i="31"/>
  <c r="J222" i="31"/>
  <c r="K222" i="31"/>
  <c r="B223" i="31"/>
  <c r="C223" i="31"/>
  <c r="D223" i="31"/>
  <c r="E223" i="31"/>
  <c r="F223" i="31"/>
  <c r="G223" i="31"/>
  <c r="H223" i="31"/>
  <c r="I223" i="31"/>
  <c r="J223" i="31"/>
  <c r="K223" i="31"/>
  <c r="K2" i="31"/>
  <c r="J2" i="31"/>
  <c r="I2" i="31"/>
  <c r="H2" i="31"/>
  <c r="G2" i="31"/>
  <c r="F2" i="31"/>
  <c r="E2" i="31"/>
  <c r="D2" i="31"/>
  <c r="C2" i="31"/>
  <c r="B134" i="28"/>
  <c r="C134" i="28"/>
  <c r="B120" i="28"/>
  <c r="C120" i="28"/>
  <c r="B169" i="28"/>
  <c r="C169" i="28"/>
  <c r="B170" i="28"/>
  <c r="C170" i="28"/>
  <c r="B81" i="28"/>
  <c r="C81" i="28"/>
  <c r="B171" i="28"/>
  <c r="C171" i="28"/>
  <c r="B28" i="28"/>
  <c r="C28" i="28"/>
  <c r="B163" i="28"/>
  <c r="C163" i="28"/>
  <c r="B172" i="28"/>
  <c r="C172" i="28"/>
  <c r="B16" i="28"/>
  <c r="C16" i="28"/>
  <c r="B24" i="28"/>
  <c r="C24" i="28"/>
  <c r="B157" i="28"/>
  <c r="C157" i="28"/>
  <c r="B145" i="28"/>
  <c r="C145" i="28"/>
  <c r="B173" i="28"/>
  <c r="C173" i="28"/>
  <c r="B111" i="28"/>
  <c r="C111" i="28"/>
  <c r="B153" i="28"/>
  <c r="C153" i="28"/>
  <c r="B25" i="28"/>
  <c r="C25" i="28"/>
  <c r="B41" i="28"/>
  <c r="C41" i="28"/>
  <c r="B138" i="28"/>
  <c r="C138" i="28"/>
  <c r="B103" i="28"/>
  <c r="C103" i="28"/>
  <c r="B122" i="28"/>
  <c r="C122" i="28"/>
  <c r="B83" i="28"/>
  <c r="C83" i="28"/>
  <c r="B58" i="28"/>
  <c r="C58" i="28"/>
  <c r="B131" i="28"/>
  <c r="C131" i="28"/>
  <c r="B7" i="28"/>
  <c r="C7" i="28"/>
  <c r="B174" i="28"/>
  <c r="C174" i="28"/>
  <c r="B175" i="28"/>
  <c r="C175" i="28"/>
  <c r="B130" i="28"/>
  <c r="C130" i="28"/>
  <c r="B51" i="28"/>
  <c r="C51" i="28"/>
  <c r="B79" i="28"/>
  <c r="C79" i="28"/>
  <c r="B97" i="28"/>
  <c r="C97" i="28"/>
  <c r="B176" i="28"/>
  <c r="C176" i="28"/>
  <c r="B110" i="28"/>
  <c r="C110" i="28"/>
  <c r="B50" i="28"/>
  <c r="C50" i="28"/>
  <c r="B6" i="28"/>
  <c r="C6" i="28"/>
  <c r="B177" i="28"/>
  <c r="C177" i="28"/>
  <c r="B98" i="28"/>
  <c r="C98" i="28"/>
  <c r="B89" i="28"/>
  <c r="C89" i="28"/>
  <c r="B13" i="28"/>
  <c r="C13" i="28"/>
  <c r="B5" i="28"/>
  <c r="C5" i="28"/>
  <c r="B178" i="28"/>
  <c r="C178" i="28"/>
  <c r="B179" i="28"/>
  <c r="C179" i="28"/>
  <c r="B52" i="28"/>
  <c r="C52" i="28"/>
  <c r="B143" i="28"/>
  <c r="C143" i="28"/>
  <c r="B65" i="28"/>
  <c r="C65" i="28"/>
  <c r="B155" i="28"/>
  <c r="C155" i="28"/>
  <c r="B75" i="28"/>
  <c r="C75" i="28"/>
  <c r="B180" i="28"/>
  <c r="C180" i="28"/>
  <c r="B53" i="28"/>
  <c r="C53" i="28"/>
  <c r="B101" i="28"/>
  <c r="C101" i="28"/>
  <c r="B181" i="28"/>
  <c r="C181" i="28"/>
  <c r="B158" i="28"/>
  <c r="C158" i="28"/>
  <c r="B182" i="28"/>
  <c r="C182" i="28"/>
  <c r="B69" i="28"/>
  <c r="C69" i="28"/>
  <c r="B40" i="28"/>
  <c r="C40" i="28"/>
  <c r="B77" i="28"/>
  <c r="C77" i="28"/>
  <c r="B183" i="28"/>
  <c r="C183" i="28"/>
  <c r="B184" i="28"/>
  <c r="C184" i="28"/>
  <c r="B137" i="28"/>
  <c r="C137" i="28"/>
  <c r="B62" i="28"/>
  <c r="C62" i="28"/>
  <c r="B112" i="28"/>
  <c r="C112" i="28"/>
  <c r="B93" i="28"/>
  <c r="C93" i="28"/>
  <c r="B90" i="28"/>
  <c r="C90" i="28"/>
  <c r="B144" i="28"/>
  <c r="C144" i="28"/>
  <c r="B37" i="28"/>
  <c r="C37" i="28"/>
  <c r="B56" i="28"/>
  <c r="C56" i="28"/>
  <c r="B185" i="28"/>
  <c r="C185" i="28"/>
  <c r="B186" i="28"/>
  <c r="C186" i="28"/>
  <c r="B88" i="28"/>
  <c r="C88" i="28"/>
  <c r="B10" i="28"/>
  <c r="C10" i="28"/>
  <c r="B17" i="28"/>
  <c r="C17" i="28"/>
  <c r="B133" i="28"/>
  <c r="C133" i="28"/>
  <c r="B164" i="28"/>
  <c r="C164" i="28"/>
  <c r="B64" i="28"/>
  <c r="C64" i="28"/>
  <c r="B128" i="28"/>
  <c r="C128" i="28"/>
  <c r="B126" i="28"/>
  <c r="C126" i="28"/>
  <c r="B12" i="28"/>
  <c r="C12" i="28"/>
  <c r="B61" i="28"/>
  <c r="C61" i="28"/>
  <c r="B187" i="28"/>
  <c r="C187" i="28"/>
  <c r="B107" i="28"/>
  <c r="C107" i="28"/>
  <c r="B188" i="28"/>
  <c r="C188" i="28"/>
  <c r="B189" i="28"/>
  <c r="C189" i="28"/>
  <c r="B166" i="28"/>
  <c r="C166" i="28"/>
  <c r="B94" i="28"/>
  <c r="C94" i="28"/>
  <c r="B95" i="28"/>
  <c r="C95" i="28"/>
  <c r="B121" i="28"/>
  <c r="C121" i="28"/>
  <c r="B105" i="28"/>
  <c r="C105" i="28"/>
  <c r="B113" i="28"/>
  <c r="C113" i="28"/>
  <c r="B104" i="28"/>
  <c r="C104" i="28"/>
  <c r="B54" i="28"/>
  <c r="C54" i="28"/>
  <c r="B160" i="28"/>
  <c r="C160" i="28"/>
  <c r="B11" i="28"/>
  <c r="C11" i="28"/>
  <c r="B9" i="28"/>
  <c r="C9" i="28"/>
  <c r="B91" i="28"/>
  <c r="C91" i="28"/>
  <c r="B136" i="28"/>
  <c r="C136" i="28"/>
  <c r="B60" i="28"/>
  <c r="C60" i="28"/>
  <c r="B142" i="28"/>
  <c r="C142" i="28"/>
  <c r="B66" i="28"/>
  <c r="C66" i="28"/>
  <c r="B119" i="28"/>
  <c r="C119" i="28"/>
  <c r="B18" i="28"/>
  <c r="C18" i="28"/>
  <c r="B156" i="28"/>
  <c r="C156" i="28"/>
  <c r="B132" i="28"/>
  <c r="C132" i="28"/>
  <c r="B82" i="28"/>
  <c r="C82" i="28"/>
  <c r="B190" i="28"/>
  <c r="C190" i="28"/>
  <c r="B191" i="28"/>
  <c r="C191" i="28"/>
  <c r="B150" i="28"/>
  <c r="C150" i="28"/>
  <c r="B47" i="28"/>
  <c r="C47" i="28"/>
  <c r="B27" i="28"/>
  <c r="C27" i="28"/>
  <c r="B151" i="28"/>
  <c r="C151" i="28"/>
  <c r="B192" i="28"/>
  <c r="C192" i="28"/>
  <c r="B102" i="28"/>
  <c r="C102" i="28"/>
  <c r="B127" i="28"/>
  <c r="C127" i="28"/>
  <c r="B152" i="28"/>
  <c r="C152" i="28"/>
  <c r="B43" i="28"/>
  <c r="C43" i="28"/>
  <c r="B108" i="28"/>
  <c r="C108" i="28"/>
  <c r="B116" i="28"/>
  <c r="C116" i="28"/>
  <c r="B71" i="28"/>
  <c r="C71" i="28"/>
  <c r="B20" i="28"/>
  <c r="C20" i="28"/>
  <c r="B193" i="28"/>
  <c r="C193" i="28"/>
  <c r="B86" i="28"/>
  <c r="C86" i="28"/>
  <c r="B194" i="28"/>
  <c r="C194" i="28"/>
  <c r="B195" i="28"/>
  <c r="C195" i="28"/>
  <c r="B161" i="28"/>
  <c r="C161" i="28"/>
  <c r="B159" i="28"/>
  <c r="C159" i="28"/>
  <c r="B167" i="28"/>
  <c r="C167" i="28"/>
  <c r="B168" i="28"/>
  <c r="C168" i="28"/>
  <c r="B19" i="28"/>
  <c r="C19" i="28"/>
  <c r="B196" i="28"/>
  <c r="C196" i="28"/>
  <c r="B117" i="28"/>
  <c r="C117" i="28"/>
  <c r="B114" i="28"/>
  <c r="C114" i="28"/>
  <c r="B197" i="28"/>
  <c r="C197" i="28"/>
  <c r="B106" i="28"/>
  <c r="C106" i="28"/>
  <c r="B67" i="28"/>
  <c r="C67" i="28"/>
  <c r="B38" i="28"/>
  <c r="C38" i="28"/>
  <c r="B198" i="28"/>
  <c r="C198" i="28"/>
  <c r="B199" i="28"/>
  <c r="C199" i="28"/>
  <c r="B74" i="28"/>
  <c r="C74" i="28"/>
  <c r="B85" i="28"/>
  <c r="C85" i="28"/>
  <c r="B146" i="28"/>
  <c r="C146" i="28"/>
  <c r="B15" i="28"/>
  <c r="C15" i="28"/>
  <c r="B125" i="28"/>
  <c r="C125" i="28"/>
  <c r="B92" i="28"/>
  <c r="C92" i="28"/>
  <c r="B32" i="28"/>
  <c r="C32" i="28"/>
  <c r="B200" i="28"/>
  <c r="C200" i="28"/>
  <c r="B201" i="28"/>
  <c r="C201" i="28"/>
  <c r="B202" i="28"/>
  <c r="C202" i="28"/>
  <c r="B31" i="28"/>
  <c r="C31" i="28"/>
  <c r="B203" i="28"/>
  <c r="C203" i="28"/>
  <c r="B55" i="28"/>
  <c r="C55" i="28"/>
  <c r="B204" i="28"/>
  <c r="C204" i="28"/>
  <c r="B115" i="28"/>
  <c r="C115" i="28"/>
  <c r="B46" i="28"/>
  <c r="C46" i="28"/>
  <c r="B45" i="28"/>
  <c r="C45" i="28"/>
  <c r="B76" i="28"/>
  <c r="C76" i="28"/>
  <c r="B48" i="28"/>
  <c r="C48" i="28"/>
  <c r="B205" i="28"/>
  <c r="C205" i="28"/>
  <c r="B14" i="28"/>
  <c r="C14" i="28"/>
  <c r="B29" i="28"/>
  <c r="C29" i="28"/>
  <c r="B206" i="28"/>
  <c r="C206" i="28"/>
  <c r="B44" i="28"/>
  <c r="C44" i="28"/>
  <c r="B141" i="28"/>
  <c r="C141" i="28"/>
  <c r="B30" i="28"/>
  <c r="C30" i="28"/>
  <c r="B4" i="28"/>
  <c r="C4" i="28"/>
  <c r="B78" i="28"/>
  <c r="C78" i="28"/>
  <c r="B207" i="28"/>
  <c r="C207" i="28"/>
  <c r="B208" i="28"/>
  <c r="C208" i="28"/>
  <c r="B209" i="28"/>
  <c r="C209" i="28"/>
  <c r="B210" i="28"/>
  <c r="C210" i="28"/>
  <c r="B211" i="28"/>
  <c r="C211" i="28"/>
  <c r="B212" i="28"/>
  <c r="C212" i="28"/>
  <c r="B154" i="28"/>
  <c r="C154" i="28"/>
  <c r="B147" i="28"/>
  <c r="C147" i="28"/>
  <c r="B213" i="28"/>
  <c r="C213" i="28"/>
  <c r="B87" i="28"/>
  <c r="C87" i="28"/>
  <c r="B70" i="28"/>
  <c r="C70" i="28"/>
  <c r="B149" i="28"/>
  <c r="C149" i="28"/>
  <c r="B123" i="28"/>
  <c r="C123" i="28"/>
  <c r="B214" i="28"/>
  <c r="C214" i="28"/>
  <c r="B34" i="28"/>
  <c r="C34" i="28"/>
  <c r="B49" i="28"/>
  <c r="C49" i="28"/>
  <c r="B63" i="28"/>
  <c r="C63" i="28"/>
  <c r="B129" i="28"/>
  <c r="C129" i="28"/>
  <c r="B22" i="28"/>
  <c r="C22" i="28"/>
  <c r="B215" i="28"/>
  <c r="C215" i="28"/>
  <c r="B23" i="28"/>
  <c r="C23" i="28"/>
  <c r="B99" i="28"/>
  <c r="C99" i="28"/>
  <c r="B80" i="28"/>
  <c r="C80" i="28"/>
  <c r="B100" i="28"/>
  <c r="C100" i="28"/>
  <c r="B84" i="28"/>
  <c r="C84" i="28"/>
  <c r="B8" i="28"/>
  <c r="C8" i="28"/>
  <c r="B59" i="28"/>
  <c r="C59" i="28"/>
  <c r="B139" i="28"/>
  <c r="C139" i="28"/>
  <c r="B216" i="28"/>
  <c r="C216" i="28"/>
  <c r="B21" i="28"/>
  <c r="C21" i="28"/>
  <c r="B124" i="28"/>
  <c r="C124" i="28"/>
  <c r="B217" i="28"/>
  <c r="C217" i="28"/>
  <c r="B118" i="28"/>
  <c r="C118" i="28"/>
  <c r="B218" i="28"/>
  <c r="C218" i="28"/>
  <c r="B162" i="28"/>
  <c r="C162" i="28"/>
  <c r="B135" i="28"/>
  <c r="C135" i="28"/>
  <c r="B109" i="28"/>
  <c r="C109" i="28"/>
  <c r="B39" i="28"/>
  <c r="C39" i="28"/>
  <c r="B219" i="28"/>
  <c r="C219" i="28"/>
  <c r="B220" i="28"/>
  <c r="C220" i="28"/>
  <c r="B221" i="28"/>
  <c r="C221" i="28"/>
  <c r="B42" i="28"/>
  <c r="C42" i="28"/>
  <c r="B35" i="28"/>
  <c r="C35" i="28"/>
  <c r="B222" i="28"/>
  <c r="C222" i="28"/>
  <c r="B33" i="28"/>
  <c r="C33" i="28"/>
  <c r="B57" i="28"/>
  <c r="C57" i="28"/>
  <c r="B26" i="28"/>
  <c r="C26" i="28"/>
  <c r="B148" i="28"/>
  <c r="C148" i="28"/>
  <c r="B140" i="28"/>
  <c r="C140" i="28"/>
  <c r="B73" i="28"/>
  <c r="C73" i="28"/>
  <c r="B36" i="28"/>
  <c r="C36" i="28"/>
  <c r="B223" i="28"/>
  <c r="C223" i="28"/>
  <c r="B165" i="28"/>
  <c r="C165" i="28"/>
  <c r="B224" i="28"/>
  <c r="C224" i="28"/>
  <c r="B72" i="28"/>
  <c r="C72" i="28"/>
  <c r="B96" i="28"/>
  <c r="C96" i="28"/>
  <c r="B225" i="28"/>
  <c r="C225" i="28"/>
  <c r="B3" i="28"/>
  <c r="C3" i="28"/>
  <c r="C68" i="28"/>
  <c r="B68" i="28"/>
  <c r="D188" i="28"/>
  <c r="D189" i="28"/>
  <c r="D166" i="28"/>
  <c r="D94" i="28"/>
  <c r="D95" i="28"/>
  <c r="D121" i="28"/>
  <c r="D105" i="28"/>
  <c r="D113" i="28"/>
  <c r="D104" i="28"/>
  <c r="D54" i="28"/>
  <c r="D160" i="28"/>
  <c r="D11" i="28"/>
  <c r="D9" i="28"/>
  <c r="D91" i="28"/>
  <c r="D136" i="28"/>
  <c r="D60" i="28"/>
  <c r="D142" i="28"/>
  <c r="D66" i="28"/>
  <c r="D119" i="28"/>
  <c r="D18" i="28"/>
  <c r="D156" i="28"/>
  <c r="D132" i="28"/>
  <c r="D82" i="28"/>
  <c r="D190" i="28"/>
  <c r="D191" i="28"/>
  <c r="D150" i="28"/>
  <c r="D47" i="28"/>
  <c r="D27" i="28"/>
  <c r="D151" i="28"/>
  <c r="D192" i="28"/>
  <c r="D102" i="28"/>
  <c r="D127" i="28"/>
  <c r="D152" i="28"/>
  <c r="D43" i="28"/>
  <c r="D108" i="28"/>
  <c r="D116" i="28"/>
  <c r="D71" i="28"/>
  <c r="D20" i="28"/>
  <c r="D193" i="28"/>
  <c r="D86" i="28"/>
  <c r="D194" i="28"/>
  <c r="D195" i="28"/>
  <c r="D161" i="28"/>
  <c r="D159" i="28"/>
  <c r="D167" i="28"/>
  <c r="D168" i="28"/>
  <c r="D19" i="28"/>
  <c r="D196" i="28"/>
  <c r="D117" i="28"/>
  <c r="D114" i="28"/>
  <c r="D197" i="28"/>
  <c r="D106" i="28"/>
  <c r="D67" i="28"/>
  <c r="D38" i="28"/>
  <c r="D198" i="28"/>
  <c r="D199" i="28"/>
  <c r="D74" i="28"/>
  <c r="D85" i="28"/>
  <c r="D146" i="28"/>
  <c r="D15" i="28"/>
  <c r="D125" i="28"/>
  <c r="D92" i="28"/>
  <c r="D32" i="28"/>
  <c r="D200" i="28"/>
  <c r="D201" i="28"/>
  <c r="D202" i="28"/>
  <c r="D31" i="28"/>
  <c r="D203" i="28"/>
  <c r="D55" i="28"/>
  <c r="D204" i="28"/>
  <c r="D115" i="28"/>
  <c r="D46" i="28"/>
  <c r="D45" i="28"/>
  <c r="D76" i="28"/>
  <c r="D48" i="28"/>
  <c r="D205" i="28"/>
  <c r="D14" i="28"/>
  <c r="D29" i="28"/>
  <c r="D206" i="28"/>
  <c r="D44" i="28"/>
  <c r="D141" i="28"/>
  <c r="D30" i="28"/>
  <c r="D4" i="28"/>
  <c r="D78" i="28"/>
  <c r="D207" i="28"/>
  <c r="D208" i="28"/>
  <c r="D209" i="28"/>
  <c r="D210" i="28"/>
  <c r="D211" i="28"/>
  <c r="D212" i="28"/>
  <c r="D154" i="28"/>
  <c r="D147" i="28"/>
  <c r="D213" i="28"/>
  <c r="D87" i="28"/>
  <c r="D70" i="28"/>
  <c r="D149" i="28"/>
  <c r="D123" i="28"/>
  <c r="D214" i="28"/>
  <c r="D34" i="28"/>
  <c r="D49" i="28"/>
  <c r="D63" i="28"/>
  <c r="D129" i="28"/>
  <c r="D22" i="28"/>
  <c r="D215" i="28"/>
  <c r="D23" i="28"/>
  <c r="D99" i="28"/>
  <c r="D80" i="28"/>
  <c r="D100" i="28"/>
  <c r="D84" i="28"/>
  <c r="D8" i="28"/>
  <c r="D59" i="28"/>
  <c r="D139" i="28"/>
  <c r="D216" i="28"/>
  <c r="D21" i="28"/>
  <c r="D124" i="28"/>
  <c r="D217" i="28"/>
  <c r="D118" i="28"/>
  <c r="D218" i="28"/>
  <c r="D162" i="28"/>
  <c r="D135" i="28"/>
  <c r="D109" i="28"/>
  <c r="D39" i="28"/>
  <c r="D219" i="28"/>
  <c r="D220" i="28"/>
  <c r="D221" i="28"/>
  <c r="D42" i="28"/>
  <c r="D35" i="28"/>
  <c r="D222" i="28"/>
  <c r="D33" i="28"/>
  <c r="D57" i="28"/>
  <c r="D26" i="28"/>
  <c r="D148" i="28"/>
  <c r="D140" i="28"/>
  <c r="D73" i="28"/>
  <c r="D36" i="28"/>
  <c r="D223" i="28"/>
  <c r="D165" i="28"/>
  <c r="D224" i="28"/>
  <c r="D72" i="28"/>
  <c r="D96" i="28"/>
  <c r="D225" i="28"/>
  <c r="D3" i="28"/>
  <c r="D107" i="28"/>
  <c r="D187" i="28"/>
  <c r="D223" i="15"/>
  <c r="F223" i="15"/>
  <c r="F223" i="20"/>
  <c r="D223" i="20"/>
  <c r="F223" i="19"/>
  <c r="D223" i="19"/>
  <c r="F223" i="18"/>
  <c r="D223" i="18"/>
  <c r="F223" i="17"/>
  <c r="D223" i="17"/>
  <c r="F223" i="16"/>
  <c r="D223" i="16"/>
  <c r="F223" i="14"/>
  <c r="D223" i="14"/>
  <c r="F223" i="13"/>
  <c r="D223" i="13"/>
  <c r="F223" i="12"/>
  <c r="D223" i="12"/>
  <c r="F223" i="11"/>
  <c r="D223" i="11"/>
  <c r="F223" i="8"/>
  <c r="D223" i="8"/>
  <c r="F223" i="7"/>
  <c r="D223" i="7"/>
  <c r="F223" i="5"/>
  <c r="D223" i="5"/>
  <c r="F223" i="2"/>
  <c r="D223" i="2"/>
  <c r="F224" i="1"/>
  <c r="D224" i="1"/>
  <c r="D68" i="28"/>
  <c r="D61" i="28"/>
  <c r="D7" i="28"/>
  <c r="D145" i="28"/>
  <c r="D122" i="28"/>
  <c r="D83" i="28"/>
  <c r="D89" i="28"/>
  <c r="D40" i="28"/>
  <c r="D170" i="28"/>
  <c r="D180" i="28"/>
  <c r="D126" i="28"/>
  <c r="D75" i="28"/>
  <c r="D169" i="28"/>
  <c r="D16" i="28"/>
  <c r="D120" i="28"/>
  <c r="D53" i="28"/>
  <c r="D93" i="28"/>
  <c r="D133" i="28"/>
  <c r="D101" i="28"/>
  <c r="D56" i="28"/>
  <c r="D98" i="28"/>
  <c r="D64" i="28"/>
  <c r="D137" i="28"/>
  <c r="D50" i="28"/>
  <c r="D182" i="28"/>
  <c r="D28" i="28"/>
  <c r="D173" i="28"/>
  <c r="D112" i="28"/>
  <c r="D172" i="28"/>
  <c r="D184" i="28"/>
  <c r="D181" i="28"/>
  <c r="D163" i="28"/>
  <c r="D171" i="28"/>
  <c r="D183" i="28"/>
  <c r="D90" i="28"/>
  <c r="D111" i="28"/>
  <c r="D143" i="28"/>
  <c r="D131" i="28"/>
  <c r="D5" i="28"/>
  <c r="D186" i="28"/>
  <c r="D25" i="28"/>
  <c r="D177" i="28"/>
  <c r="D144" i="28"/>
  <c r="D6" i="28"/>
  <c r="D17" i="28"/>
  <c r="D157" i="28"/>
  <c r="D51" i="28"/>
  <c r="D130" i="28"/>
  <c r="D158" i="28"/>
  <c r="D52" i="28"/>
  <c r="D179" i="28"/>
  <c r="D164" i="28"/>
  <c r="D65" i="28"/>
  <c r="D24" i="28"/>
  <c r="D174" i="28"/>
  <c r="D178" i="28"/>
  <c r="D175" i="28"/>
  <c r="D134" i="28"/>
  <c r="D128" i="28"/>
  <c r="D185" i="28"/>
  <c r="D97" i="28"/>
  <c r="D155" i="28"/>
  <c r="D62" i="28"/>
  <c r="D138" i="28"/>
  <c r="D103" i="28"/>
  <c r="D12" i="28"/>
  <c r="D81" i="28"/>
  <c r="D77" i="28"/>
  <c r="D41" i="28"/>
  <c r="D153" i="28"/>
  <c r="D13" i="28"/>
  <c r="D176" i="28"/>
  <c r="D79" i="28"/>
  <c r="D69" i="28"/>
  <c r="D58" i="28"/>
  <c r="D10" i="28"/>
  <c r="D110" i="28"/>
  <c r="D88" i="28"/>
  <c r="D37" i="28"/>
</calcChain>
</file>

<file path=xl/sharedStrings.xml><?xml version="1.0" encoding="utf-8"?>
<sst xmlns="http://schemas.openxmlformats.org/spreadsheetml/2006/main" count="11778" uniqueCount="357">
  <si>
    <t>row.names</t>
  </si>
  <si>
    <t>Production</t>
  </si>
  <si>
    <t>Import Quantity</t>
  </si>
  <si>
    <t>Import Value</t>
  </si>
  <si>
    <t>Export Quantity</t>
  </si>
  <si>
    <t>Export Value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</si>
  <si>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</si>
  <si>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</si>
  <si>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</si>
  <si>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</si>
  <si>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</si>
  <si>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</si>
  <si>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</si>
  <si>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</si>
  <si>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</si>
  <si>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</si>
  <si>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</si>
  <si>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</si>
  <si>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</si>
  <si>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</si>
  <si>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</si>
  <si>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</si>
  <si>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</si>
  <si>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</si>
  <si>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</si>
  <si>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</si>
  <si>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</si>
  <si>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</si>
  <si>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</si>
  <si>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</si>
  <si>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</si>
  <si>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</si>
  <si>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</si>
  <si>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</si>
  <si>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</si>
  <si>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</si>
  <si>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</si>
  <si>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</si>
  <si>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</si>
  <si>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</si>
  <si>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</si>
  <si>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</si>
  <si>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</si>
  <si>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</si>
  <si>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</si>
  <si>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</si>
  <si>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</si>
  <si>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</si>
  <si>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</si>
  <si>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</si>
  <si>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</si>
  <si>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</si>
  <si>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</si>
  <si>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</si>
  <si>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C么te d'Ivoire</t>
  </si>
  <si>
    <t>Croatia</t>
  </si>
  <si>
    <t>Cuba</t>
  </si>
  <si>
    <t>Cura莽ao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</si>
  <si>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</si>
  <si>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</si>
  <si>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</si>
  <si>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</si>
  <si>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</si>
  <si>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</si>
  <si>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</si>
  <si>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</si>
  <si>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</si>
  <si>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</si>
  <si>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</si>
  <si>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</si>
  <si>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</si>
  <si>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</si>
  <si>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</si>
  <si>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</si>
  <si>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</si>
  <si>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</si>
  <si>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</si>
  <si>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</si>
  <si>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</si>
  <si>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</si>
  <si>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</si>
  <si>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</si>
  <si>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</si>
  <si>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</si>
  <si>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</si>
  <si>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</si>
  <si>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</si>
  <si>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</si>
  <si>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</si>
  <si>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</si>
  <si>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</si>
  <si>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</si>
  <si>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</si>
  <si>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</si>
  <si>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</si>
  <si>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</si>
  <si>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</si>
  <si>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</si>
  <si>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</si>
  <si>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</si>
  <si>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</si>
  <si>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</si>
  <si>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</si>
  <si>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</si>
  <si>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</si>
  <si>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</si>
  <si>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</si>
  <si>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</si>
  <si>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</si>
  <si>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</si>
  <si>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</si>
  <si>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</si>
  <si>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</si>
  <si>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</si>
  <si>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</si>
  <si>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</si>
  <si>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</si>
  <si>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</si>
  <si>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</si>
  <si>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</si>
  <si>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</si>
  <si>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</si>
  <si>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</si>
  <si>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</si>
  <si>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</si>
  <si>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</si>
  <si>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</si>
  <si>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</si>
  <si>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</si>
  <si>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</si>
  <si>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</si>
  <si>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</si>
  <si>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</si>
  <si>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</si>
  <si>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</si>
  <si>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</si>
  <si>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</si>
  <si>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</si>
  <si>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</si>
  <si>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</si>
  <si>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</si>
  <si>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</si>
  <si>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</si>
  <si>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</si>
  <si>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</si>
  <si>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</si>
  <si>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</si>
  <si>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</si>
  <si>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</si>
  <si>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</si>
  <si>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</si>
  <si>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</si>
  <si>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</si>
  <si>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</si>
  <si>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</si>
  <si>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</si>
  <si>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</si>
  <si>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</si>
  <si>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</si>
  <si>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</si>
  <si>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</si>
  <si>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</si>
  <si>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</si>
  <si>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</si>
  <si>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</si>
  <si>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</si>
  <si>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</si>
  <si>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</si>
  <si>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</si>
  <si>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</si>
  <si>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</si>
  <si>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</si>
  <si>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</si>
  <si>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</si>
  <si>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</si>
  <si>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</si>
  <si>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Saint-Martin (French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</si>
  <si>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</si>
  <si>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</si>
  <si>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</si>
  <si>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</si>
  <si>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</si>
  <si>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</si>
  <si>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</si>
  <si>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</si>
  <si>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</si>
  <si>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</si>
  <si>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</si>
  <si>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</si>
  <si>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</si>
  <si>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</si>
  <si>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</si>
  <si>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</si>
  <si>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</si>
  <si>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</si>
  <si>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</si>
  <si>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</si>
  <si>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</si>
  <si>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</si>
  <si>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</si>
  <si>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</si>
  <si>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</si>
  <si>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</si>
  <si>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</si>
  <si>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</si>
  <si>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</si>
  <si>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</si>
  <si>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</si>
  <si>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</si>
  <si>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</si>
  <si>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</si>
  <si>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</si>
  <si>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</si>
  <si>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</si>
  <si>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</si>
  <si>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</si>
  <si>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</si>
  <si>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</si>
  <si>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</si>
  <si>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</si>
  <si>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</si>
  <si>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</si>
  <si>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Wake Island</t>
  </si>
  <si>
    <t>Wallis and Futuna Islands</t>
  </si>
  <si>
    <t>Yemen</t>
  </si>
  <si>
    <t>Zambia</t>
  </si>
  <si>
    <t>Zimbabwe</t>
  </si>
  <si>
    <t>ROW</t>
  </si>
  <si>
    <t>Africa</t>
  </si>
  <si>
    <t>Asia</t>
  </si>
  <si>
    <t>Europe</t>
  </si>
  <si>
    <t>North America</t>
  </si>
  <si>
    <t>Antigua and Barbuda </t>
  </si>
  <si>
    <t>Central America</t>
  </si>
  <si>
    <t>South America</t>
  </si>
  <si>
    <t>Flores</t>
  </si>
  <si>
    <t>Lombok</t>
  </si>
  <si>
    <t>Melanesia</t>
  </si>
  <si>
    <t>New Guinea</t>
  </si>
  <si>
    <t>Sulawesi</t>
  </si>
  <si>
    <t>Sumbawa</t>
  </si>
  <si>
    <t>Tasmania</t>
  </si>
  <si>
    <t>Timor</t>
  </si>
  <si>
    <t>Oceania</t>
  </si>
  <si>
    <t>Cape Verde</t>
  </si>
  <si>
    <t>Taiwan</t>
  </si>
  <si>
    <t>Palestine</t>
  </si>
  <si>
    <t>Monaco</t>
  </si>
  <si>
    <t>Russia</t>
  </si>
  <si>
    <t>San Marino</t>
  </si>
  <si>
    <t>Vatican City</t>
  </si>
  <si>
    <t>United States</t>
  </si>
  <si>
    <t>Puerto Rico</t>
  </si>
  <si>
    <t>Total</t>
  </si>
  <si>
    <t>CÃ´te d'Ivoire</t>
  </si>
  <si>
    <t>China, Hong Kong SAR</t>
  </si>
  <si>
    <t>China, Macao SAR</t>
  </si>
  <si>
    <t>China, Taiwan Province of</t>
  </si>
  <si>
    <t>RÃ©union</t>
  </si>
  <si>
    <t>Anguilla</t>
  </si>
  <si>
    <t>number</t>
  </si>
  <si>
    <t>country</t>
  </si>
  <si>
    <t>scenario</t>
  </si>
  <si>
    <t>Côte d`Ivoire</t>
  </si>
  <si>
    <t>SSP5</t>
  </si>
  <si>
    <t># Countries -------&gt;</t>
  </si>
  <si>
    <t>Country</t>
  </si>
  <si>
    <t>Stock (million m3)</t>
  </si>
  <si>
    <t>Stock</t>
  </si>
  <si>
    <t>Stock (annual 
growth rate)</t>
  </si>
  <si>
    <t>elasticity of annual growth rate wrt stock/area</t>
  </si>
  <si>
    <t>Area (000 ha)</t>
  </si>
  <si>
    <t>Area (annual growth rate</t>
  </si>
  <si>
    <t>linear effect of GDP/capita on annual growth rate of forest stock</t>
  </si>
  <si>
    <t>Exponential effect of GDP/capita on annual growth rate of forest stock</t>
  </si>
  <si>
    <t>Area growth</t>
  </si>
  <si>
    <t>Stock growth</t>
  </si>
  <si>
    <t>linear</t>
  </si>
  <si>
    <t>exponential</t>
  </si>
  <si>
    <t>Netherlands Antilles</t>
  </si>
  <si>
    <t>Macedonia, The Fmr Yug Rp</t>
  </si>
  <si>
    <t>Saint Vincent/Grenadines</t>
  </si>
  <si>
    <t>Libyan Arab Jamahiriya</t>
  </si>
  <si>
    <t>Réunion</t>
  </si>
  <si>
    <t>Moldova, Republic of</t>
  </si>
  <si>
    <t>sigma</t>
  </si>
  <si>
    <t>Country/Territory</t>
  </si>
  <si>
    <t>m3/ha</t>
  </si>
  <si>
    <t>Coniferous</t>
  </si>
  <si>
    <t>Broadleaved</t>
  </si>
  <si>
    <t>(million m3)</t>
  </si>
  <si>
    <t>r</t>
  </si>
  <si>
    <t>Côte d’Ivoire</t>
  </si>
  <si>
    <t>Democratic People’s Republic</t>
  </si>
  <si>
    <t>of Korea</t>
  </si>
  <si>
    <t>Falkland Islands (Malvinas)*</t>
  </si>
  <si>
    <t>Guam</t>
  </si>
  <si>
    <t>Holy See</t>
  </si>
  <si>
    <t>Lao People’s Democratic Republic</t>
  </si>
  <si>
    <t>Saint-Barthélemy</t>
  </si>
  <si>
    <t>Svalbard and Jan Mayen Islands</t>
  </si>
  <si>
    <t>The former Yugoslav Republic</t>
  </si>
  <si>
    <t>of Macedonia</t>
  </si>
  <si>
    <t>United States Virgin Islands</t>
  </si>
  <si>
    <t>Western Sahara</t>
  </si>
  <si>
    <t>coniferous</t>
  </si>
  <si>
    <t>non coniferous</t>
  </si>
  <si>
    <t xml:space="preserve"> </t>
  </si>
  <si>
    <t/>
  </si>
  <si>
    <t>Row Labels</t>
  </si>
  <si>
    <t>Belgium-Luxembourg</t>
  </si>
  <si>
    <t>Bermuda</t>
  </si>
  <si>
    <t>Channel Islands</t>
  </si>
  <si>
    <t>Czechia</t>
  </si>
  <si>
    <t>Eswatini</t>
  </si>
  <si>
    <t>Ethiopia PDR</t>
  </si>
  <si>
    <t>Isle of Man</t>
  </si>
  <si>
    <t>Netherlands Antilles (former)</t>
  </si>
  <si>
    <t>Occupied Palestinian Territory</t>
  </si>
  <si>
    <t>Pacific Islands Trust Territory</t>
  </si>
  <si>
    <t>Serbia and Montenegro</t>
  </si>
  <si>
    <t>Sudan (former)</t>
  </si>
  <si>
    <t>USSR</t>
  </si>
  <si>
    <t>Yugoslav SFR</t>
  </si>
  <si>
    <t>Primary Forest</t>
  </si>
  <si>
    <t>Planted Forest</t>
  </si>
  <si>
    <t>GDP</t>
  </si>
  <si>
    <t>RWD</t>
  </si>
  <si>
    <t>-0.27</t>
  </si>
  <si>
    <t>0.54</t>
  </si>
  <si>
    <t>1.46</t>
  </si>
  <si>
    <t>0.24</t>
  </si>
  <si>
    <t>AFRICA</t>
  </si>
  <si>
    <t>Congo, Republic of</t>
  </si>
  <si>
    <t>Côte d'Ivoire</t>
  </si>
  <si>
    <t>Tanzania, United Rep of</t>
  </si>
  <si>
    <t>Congo, Dem Republic of</t>
  </si>
  <si>
    <t>Forest</t>
  </si>
  <si>
    <t>NORTH/CENTRAL AMERICA</t>
  </si>
  <si>
    <t>United States of America</t>
  </si>
  <si>
    <t>SOUTH AMERICA</t>
  </si>
  <si>
    <t>Bolivia</t>
  </si>
  <si>
    <t>Venezuela, Boliv Rep of</t>
  </si>
  <si>
    <t>ASIA</t>
  </si>
  <si>
    <t>Iran, Islamic Rep of</t>
  </si>
  <si>
    <t>Korea, Dem People's Rep</t>
  </si>
  <si>
    <t>Korea, Republic of</t>
  </si>
  <si>
    <t>Laos</t>
  </si>
  <si>
    <t>OCEANIA</t>
  </si>
  <si>
    <t>Fiji Islands</t>
  </si>
  <si>
    <t>EUROPE</t>
  </si>
  <si>
    <t>Macedonia,The Fmr Yug Rp</t>
  </si>
  <si>
    <t>FORMER USSR</t>
  </si>
  <si>
    <t>Azerbaijan, Republic of</t>
  </si>
  <si>
    <t>DEVELOPED, ALL</t>
  </si>
  <si>
    <t>DEVELOPING, ALL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</si>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</sst>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000000000"/>
  </numFmts>
  <fonts count="19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Roman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666666"/>
      <name val="Lucida Console"/>
      <family val="3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rgb="FF373435"/>
      <name val="Calibri"/>
      <family val="2"/>
    </font>
    <font>
      <sz val="11"/>
      <name val="Arial"/>
      <family val="2"/>
    </font>
    <font>
      <sz val="11"/>
      <color rgb="FF373435"/>
      <name val="Arial"/>
      <family val="2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indexed="40"/>
        <bgColor indexed="64"/>
      </patternFill>
    </fill>
    <fill>
      <patternFill patternType="solid">
        <fgColor rgb="FF548235"/>
        <bgColor rgb="FF548235"/>
      </patternFill>
    </fill>
  </fills>
  <borders count="2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rgb="FFFDE9D9"/>
      </top>
      <bottom style="thin">
        <color rgb="FFFDE9D9"/>
      </bottom>
      <diagonal/>
    </border>
    <border>
      <left style="thin">
        <color rgb="FF4F81BD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rgb="FF548235"/>
      </top>
      <bottom style="thin">
        <color rgb="FFE2EFDA"/>
      </bottom>
      <diagonal/>
    </border>
    <border>
      <left/>
      <right/>
      <top style="thin">
        <color rgb="FF548235"/>
      </top>
      <bottom style="thin">
        <color rgb="FFC6E0B4"/>
      </bottom>
      <diagonal/>
    </border>
    <border>
      <left/>
      <right/>
      <top style="thin">
        <color rgb="FFE2EFDA"/>
      </top>
      <bottom style="thin">
        <color rgb="FFE2EFDA"/>
      </bottom>
      <diagonal/>
    </border>
    <border>
      <left/>
      <right/>
      <top/>
      <bottom style="thin">
        <color rgb="FF548235"/>
      </bottom>
      <diagonal/>
    </border>
  </borders>
  <cellStyleXfs count="54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49" fontId="0" fillId="0" borderId="0" xfId="0" applyNumberFormat="1"/>
    <xf numFmtId="49" fontId="1" fillId="0" borderId="0" xfId="0" applyNumberFormat="1" applyFont="1" applyBorder="1"/>
    <xf numFmtId="0" fontId="2" fillId="0" borderId="0" xfId="0" applyNumberFormat="1" applyFont="1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164" fontId="0" fillId="0" borderId="0" xfId="1" applyNumberFormat="1" applyFont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0" borderId="8" xfId="0" applyFont="1" applyBorder="1"/>
    <xf numFmtId="0" fontId="1" fillId="0" borderId="10" xfId="0" applyFont="1" applyBorder="1"/>
    <xf numFmtId="0" fontId="0" fillId="0" borderId="11" xfId="0" applyNumberFormat="1" applyFont="1" applyBorder="1"/>
    <xf numFmtId="0" fontId="2" fillId="0" borderId="0" xfId="0" applyFont="1"/>
    <xf numFmtId="0" fontId="0" fillId="0" borderId="12" xfId="0" applyBorder="1" applyAlignment="1">
      <alignment horizontal="left"/>
    </xf>
    <xf numFmtId="3" fontId="0" fillId="0" borderId="0" xfId="0" applyNumberFormat="1"/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right"/>
    </xf>
    <xf numFmtId="0" fontId="0" fillId="0" borderId="13" xfId="0" applyFill="1" applyBorder="1"/>
    <xf numFmtId="0" fontId="0" fillId="0" borderId="0" xfId="0" applyNumberFormat="1"/>
    <xf numFmtId="0" fontId="8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" xfId="0" applyFill="1" applyBorder="1"/>
    <xf numFmtId="0" fontId="0" fillId="0" borderId="13" xfId="0" applyBorder="1"/>
    <xf numFmtId="0" fontId="0" fillId="0" borderId="16" xfId="0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2" fontId="0" fillId="4" borderId="0" xfId="0" applyNumberFormat="1" applyFill="1"/>
    <xf numFmtId="166" fontId="0" fillId="4" borderId="0" xfId="0" applyNumberFormat="1" applyFill="1"/>
    <xf numFmtId="0" fontId="0" fillId="0" borderId="0" xfId="0" applyAlignment="1">
      <alignment wrapText="1"/>
    </xf>
    <xf numFmtId="0" fontId="10" fillId="0" borderId="0" xfId="0" applyFont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9" fillId="0" borderId="0" xfId="0" applyNumberFormat="1" applyFont="1"/>
    <xf numFmtId="0" fontId="0" fillId="0" borderId="0" xfId="0" applyNumberFormat="1" applyFont="1"/>
    <xf numFmtId="0" fontId="0" fillId="0" borderId="22" xfId="0" applyBorder="1" applyAlignment="1">
      <alignment horizontal="left"/>
    </xf>
    <xf numFmtId="2" fontId="0" fillId="0" borderId="0" xfId="0" applyNumberFormat="1"/>
    <xf numFmtId="0" fontId="11" fillId="0" borderId="0" xfId="0" applyFont="1"/>
    <xf numFmtId="0" fontId="12" fillId="0" borderId="0" xfId="0" applyFont="1"/>
    <xf numFmtId="1" fontId="12" fillId="0" borderId="0" xfId="0" applyNumberFormat="1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1" fontId="14" fillId="0" borderId="0" xfId="0" applyNumberFormat="1" applyFont="1"/>
    <xf numFmtId="0" fontId="15" fillId="5" borderId="23" xfId="0" applyFont="1" applyFill="1" applyBorder="1"/>
    <xf numFmtId="0" fontId="15" fillId="5" borderId="24" xfId="0" applyFont="1" applyFill="1" applyBorder="1"/>
    <xf numFmtId="0" fontId="16" fillId="0" borderId="25" xfId="0" applyFont="1" applyBorder="1" applyAlignment="1">
      <alignment horizontal="left"/>
    </xf>
    <xf numFmtId="0" fontId="16" fillId="0" borderId="25" xfId="0" applyFont="1" applyBorder="1"/>
    <xf numFmtId="0" fontId="0" fillId="0" borderId="11" xfId="0" applyFont="1" applyBorder="1" applyAlignment="1">
      <alignment horizontal="left"/>
    </xf>
    <xf numFmtId="0" fontId="0" fillId="0" borderId="11" xfId="0" applyNumberFormat="1" applyFont="1" applyBorder="1"/>
    <xf numFmtId="0" fontId="0" fillId="0" borderId="0" xfId="0" applyAlignment="1">
      <alignment horizontal="right"/>
    </xf>
    <xf numFmtId="0" fontId="0" fillId="0" borderId="21" xfId="0" applyBorder="1" applyAlignment="1">
      <alignment horizontal="right"/>
    </xf>
    <xf numFmtId="0" fontId="0" fillId="0" borderId="0" xfId="0" applyNumberFormat="1" applyAlignment="1">
      <alignment horizontal="right"/>
    </xf>
    <xf numFmtId="0" fontId="17" fillId="0" borderId="26" xfId="0" applyFont="1" applyBorder="1" applyAlignment="1">
      <alignment horizontal="center"/>
    </xf>
    <xf numFmtId="0" fontId="18" fillId="0" borderId="0" xfId="0" applyFont="1"/>
  </cellXfs>
  <cellStyles count="5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ngg\Dropbox\USDA\SSP\Output2015-2100_SSP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_Consumption"/>
      <sheetName val="Historical Data"/>
      <sheetName val="SSP1"/>
      <sheetName val="SSP2"/>
      <sheetName val="SSP3"/>
      <sheetName val="SSP4"/>
      <sheetName val="SSP5"/>
      <sheetName val="Fuelwood"/>
      <sheetName val="Forest_Stock"/>
      <sheetName val="Forest_Area"/>
      <sheetName val="Harvest_World"/>
      <sheetName val="Population"/>
      <sheetName val="GDP"/>
      <sheetName val="Wood product_consumption"/>
      <sheetName val="Wood product_carbon"/>
      <sheetName val="Soil_carbon"/>
      <sheetName val="DWL_carbon"/>
      <sheetName val="Biomass_carbon"/>
      <sheetName val="World_carbon"/>
      <sheetName val="Implied Emissions"/>
      <sheetName val="Appendix"/>
    </sheetNames>
    <sheetDataSet>
      <sheetData sheetId="0"/>
      <sheetData sheetId="1">
        <row r="19193">
          <cell r="AG19193">
            <v>1992</v>
          </cell>
          <cell r="AH19193">
            <v>1993</v>
          </cell>
          <cell r="AI19193">
            <v>1994</v>
          </cell>
          <cell r="AJ19193">
            <v>1995</v>
          </cell>
          <cell r="AK19193">
            <v>1996</v>
          </cell>
          <cell r="AL19193">
            <v>1997</v>
          </cell>
          <cell r="AM19193">
            <v>1998</v>
          </cell>
          <cell r="AN19193">
            <v>1999</v>
          </cell>
          <cell r="AO19193">
            <v>2000</v>
          </cell>
          <cell r="AP19193">
            <v>2001</v>
          </cell>
          <cell r="AQ19193">
            <v>2002</v>
          </cell>
          <cell r="AR19193">
            <v>2003</v>
          </cell>
          <cell r="AS19193">
            <v>2004</v>
          </cell>
          <cell r="AT19193">
            <v>2005</v>
          </cell>
          <cell r="AU19193">
            <v>2006</v>
          </cell>
          <cell r="AV19193">
            <v>2007</v>
          </cell>
          <cell r="AW19193">
            <v>2008</v>
          </cell>
          <cell r="AX19193">
            <v>2009</v>
          </cell>
          <cell r="AY19193">
            <v>2010</v>
          </cell>
          <cell r="AZ19193">
            <v>2011</v>
          </cell>
          <cell r="BA19193">
            <v>2012</v>
          </cell>
          <cell r="BB19193">
            <v>2013</v>
          </cell>
          <cell r="BC19193">
            <v>2014</v>
          </cell>
          <cell r="BD19193">
            <v>2015</v>
          </cell>
        </row>
        <row r="19194">
          <cell r="AG19194">
            <v>729724</v>
          </cell>
          <cell r="AH19194">
            <v>725620</v>
          </cell>
          <cell r="AI19194">
            <v>721566</v>
          </cell>
          <cell r="AJ19194">
            <v>717555</v>
          </cell>
          <cell r="AK19194">
            <v>713590</v>
          </cell>
          <cell r="AL19194">
            <v>709669</v>
          </cell>
          <cell r="AM19194">
            <v>705796</v>
          </cell>
          <cell r="AN19194">
            <v>701966</v>
          </cell>
          <cell r="AO19194">
            <v>698183</v>
          </cell>
          <cell r="AP19194">
            <v>694757</v>
          </cell>
          <cell r="AQ19194">
            <v>691374</v>
          </cell>
          <cell r="AR19194">
            <v>688034</v>
          </cell>
          <cell r="AS19194">
            <v>684733</v>
          </cell>
          <cell r="AT19194">
            <v>681484</v>
          </cell>
          <cell r="AU19194">
            <v>678058</v>
          </cell>
          <cell r="AV19194">
            <v>674681</v>
          </cell>
          <cell r="AW19194">
            <v>671352</v>
          </cell>
          <cell r="AX19194">
            <v>668067</v>
          </cell>
          <cell r="AY19194">
            <v>664831</v>
          </cell>
          <cell r="AZ19194">
            <v>661476</v>
          </cell>
          <cell r="BA19194">
            <v>658169</v>
          </cell>
          <cell r="BB19194">
            <v>654858</v>
          </cell>
          <cell r="BC19194">
            <v>651551</v>
          </cell>
          <cell r="BD19194">
            <v>648298</v>
          </cell>
        </row>
        <row r="19195">
          <cell r="AG19195">
            <v>1649</v>
          </cell>
          <cell r="AH19195">
            <v>1640</v>
          </cell>
          <cell r="AI19195">
            <v>1631</v>
          </cell>
          <cell r="AJ19195">
            <v>1622</v>
          </cell>
          <cell r="AK19195">
            <v>1613</v>
          </cell>
          <cell r="AL19195">
            <v>1604</v>
          </cell>
          <cell r="AM19195">
            <v>1595</v>
          </cell>
          <cell r="AN19195">
            <v>1586</v>
          </cell>
          <cell r="AO19195">
            <v>1579</v>
          </cell>
          <cell r="AP19195">
            <v>1570</v>
          </cell>
          <cell r="AQ19195">
            <v>1561</v>
          </cell>
          <cell r="AR19195">
            <v>1552</v>
          </cell>
          <cell r="AS19195">
            <v>1543</v>
          </cell>
          <cell r="AT19195">
            <v>1536</v>
          </cell>
          <cell r="AU19195">
            <v>1527</v>
          </cell>
          <cell r="AV19195">
            <v>1518</v>
          </cell>
          <cell r="AW19195">
            <v>1509</v>
          </cell>
          <cell r="AX19195">
            <v>1500</v>
          </cell>
          <cell r="AY19195">
            <v>1492</v>
          </cell>
          <cell r="AZ19195">
            <v>1483</v>
          </cell>
          <cell r="BA19195">
            <v>1474</v>
          </cell>
          <cell r="BB19195">
            <v>1465</v>
          </cell>
          <cell r="BC19195">
            <v>1456</v>
          </cell>
          <cell r="BD19195">
            <v>1447</v>
          </cell>
        </row>
        <row r="19196">
          <cell r="AG19196">
            <v>60724</v>
          </cell>
          <cell r="AH19196">
            <v>60599</v>
          </cell>
          <cell r="AI19196">
            <v>60474</v>
          </cell>
          <cell r="AJ19196">
            <v>60349</v>
          </cell>
          <cell r="AK19196">
            <v>60224</v>
          </cell>
          <cell r="AL19196">
            <v>60100</v>
          </cell>
          <cell r="AM19196">
            <v>59976</v>
          </cell>
          <cell r="AN19196">
            <v>59852</v>
          </cell>
          <cell r="AO19196">
            <v>59728</v>
          </cell>
          <cell r="AP19196">
            <v>59603</v>
          </cell>
          <cell r="AQ19196">
            <v>59478</v>
          </cell>
          <cell r="AR19196">
            <v>59353</v>
          </cell>
          <cell r="AS19196">
            <v>59228</v>
          </cell>
          <cell r="AT19196">
            <v>59104</v>
          </cell>
          <cell r="AU19196">
            <v>58979</v>
          </cell>
          <cell r="AV19196">
            <v>58854</v>
          </cell>
          <cell r="AW19196">
            <v>58729</v>
          </cell>
          <cell r="AX19196">
            <v>58604</v>
          </cell>
          <cell r="AY19196">
            <v>58480</v>
          </cell>
          <cell r="AZ19196">
            <v>58355</v>
          </cell>
          <cell r="BA19196">
            <v>58230</v>
          </cell>
          <cell r="BB19196">
            <v>58105</v>
          </cell>
          <cell r="BC19196">
            <v>57980</v>
          </cell>
          <cell r="BD19196">
            <v>57855</v>
          </cell>
        </row>
        <row r="19197">
          <cell r="AG19197">
            <v>5614</v>
          </cell>
          <cell r="AH19197">
            <v>5542</v>
          </cell>
          <cell r="AI19197">
            <v>5471</v>
          </cell>
          <cell r="AJ19197">
            <v>5401</v>
          </cell>
          <cell r="AK19197">
            <v>5331</v>
          </cell>
          <cell r="AL19197">
            <v>5262</v>
          </cell>
          <cell r="AM19197">
            <v>5194</v>
          </cell>
          <cell r="AN19197">
            <v>5127</v>
          </cell>
          <cell r="AO19197">
            <v>5061</v>
          </cell>
          <cell r="AP19197">
            <v>5010</v>
          </cell>
          <cell r="AQ19197">
            <v>4959</v>
          </cell>
          <cell r="AR19197">
            <v>4909</v>
          </cell>
          <cell r="AS19197">
            <v>4860</v>
          </cell>
          <cell r="AT19197">
            <v>4811</v>
          </cell>
          <cell r="AU19197">
            <v>4760</v>
          </cell>
          <cell r="AV19197">
            <v>4709</v>
          </cell>
          <cell r="AW19197">
            <v>4659</v>
          </cell>
          <cell r="AX19197">
            <v>4610</v>
          </cell>
          <cell r="AY19197">
            <v>4561</v>
          </cell>
          <cell r="AZ19197">
            <v>4511</v>
          </cell>
          <cell r="BA19197">
            <v>4461</v>
          </cell>
          <cell r="BB19197">
            <v>4411</v>
          </cell>
          <cell r="BC19197">
            <v>4362</v>
          </cell>
          <cell r="BD19197">
            <v>4314</v>
          </cell>
        </row>
        <row r="19198">
          <cell r="AG19198">
            <v>13473</v>
          </cell>
          <cell r="AH19198">
            <v>13352</v>
          </cell>
          <cell r="AI19198">
            <v>13232</v>
          </cell>
          <cell r="AJ19198">
            <v>13113</v>
          </cell>
          <cell r="AK19198">
            <v>12995</v>
          </cell>
          <cell r="AL19198">
            <v>12878</v>
          </cell>
          <cell r="AM19198">
            <v>12762</v>
          </cell>
          <cell r="AN19198">
            <v>12647</v>
          </cell>
          <cell r="AO19198">
            <v>12535</v>
          </cell>
          <cell r="AP19198">
            <v>12414</v>
          </cell>
          <cell r="AQ19198">
            <v>12294</v>
          </cell>
          <cell r="AR19198">
            <v>12176</v>
          </cell>
          <cell r="AS19198">
            <v>12059</v>
          </cell>
          <cell r="AT19198">
            <v>11943</v>
          </cell>
          <cell r="AU19198">
            <v>11822</v>
          </cell>
          <cell r="AV19198">
            <v>11702</v>
          </cell>
          <cell r="AW19198">
            <v>11584</v>
          </cell>
          <cell r="AX19198">
            <v>11467</v>
          </cell>
          <cell r="AY19198">
            <v>11351</v>
          </cell>
          <cell r="AZ19198">
            <v>11232</v>
          </cell>
          <cell r="BA19198">
            <v>11114</v>
          </cell>
          <cell r="BB19198">
            <v>10996</v>
          </cell>
          <cell r="BC19198">
            <v>10878</v>
          </cell>
          <cell r="BD19198">
            <v>10761</v>
          </cell>
        </row>
        <row r="19199">
          <cell r="AG19199">
            <v>6723</v>
          </cell>
          <cell r="AH19199">
            <v>6662</v>
          </cell>
          <cell r="AI19199">
            <v>6601</v>
          </cell>
          <cell r="AJ19199">
            <v>6541</v>
          </cell>
          <cell r="AK19199">
            <v>6481</v>
          </cell>
          <cell r="AL19199">
            <v>6422</v>
          </cell>
          <cell r="AM19199">
            <v>6363</v>
          </cell>
          <cell r="AN19199">
            <v>6305</v>
          </cell>
          <cell r="AO19199">
            <v>6248</v>
          </cell>
          <cell r="AP19199">
            <v>6187</v>
          </cell>
          <cell r="AQ19199">
            <v>6127</v>
          </cell>
          <cell r="AR19199">
            <v>6067</v>
          </cell>
          <cell r="AS19199">
            <v>6008</v>
          </cell>
          <cell r="AT19199">
            <v>5949</v>
          </cell>
          <cell r="AU19199">
            <v>5888</v>
          </cell>
          <cell r="AV19199">
            <v>5827</v>
          </cell>
          <cell r="AW19199">
            <v>5767</v>
          </cell>
          <cell r="AX19199">
            <v>5708</v>
          </cell>
          <cell r="AY19199">
            <v>5649</v>
          </cell>
          <cell r="AZ19199">
            <v>5589</v>
          </cell>
          <cell r="BA19199">
            <v>5529</v>
          </cell>
          <cell r="BB19199">
            <v>5469</v>
          </cell>
          <cell r="BC19199">
            <v>5410</v>
          </cell>
          <cell r="BD19199">
            <v>5352</v>
          </cell>
        </row>
        <row r="19200">
          <cell r="AG19200">
            <v>268</v>
          </cell>
          <cell r="AH19200">
            <v>258</v>
          </cell>
          <cell r="AI19200">
            <v>248</v>
          </cell>
          <cell r="AJ19200">
            <v>239</v>
          </cell>
          <cell r="AK19200">
            <v>230</v>
          </cell>
          <cell r="AL19200">
            <v>221</v>
          </cell>
          <cell r="AM19200">
            <v>213</v>
          </cell>
          <cell r="AN19200">
            <v>205</v>
          </cell>
          <cell r="AO19200">
            <v>198</v>
          </cell>
          <cell r="AP19200">
            <v>194</v>
          </cell>
          <cell r="AQ19200">
            <v>191</v>
          </cell>
          <cell r="AR19200">
            <v>188</v>
          </cell>
          <cell r="AS19200">
            <v>185</v>
          </cell>
          <cell r="AT19200">
            <v>181</v>
          </cell>
          <cell r="AU19200">
            <v>179</v>
          </cell>
          <cell r="AV19200">
            <v>177</v>
          </cell>
          <cell r="AW19200">
            <v>175</v>
          </cell>
          <cell r="AX19200">
            <v>173</v>
          </cell>
          <cell r="AY19200">
            <v>172</v>
          </cell>
          <cell r="AZ19200">
            <v>170</v>
          </cell>
          <cell r="BA19200">
            <v>168</v>
          </cell>
          <cell r="BB19200">
            <v>166</v>
          </cell>
          <cell r="BC19200">
            <v>164</v>
          </cell>
          <cell r="BD19200">
            <v>162</v>
          </cell>
        </row>
        <row r="19201">
          <cell r="AG19201">
            <v>23859</v>
          </cell>
          <cell r="AH19201">
            <v>23634</v>
          </cell>
          <cell r="AI19201">
            <v>23411</v>
          </cell>
          <cell r="AJ19201">
            <v>23190</v>
          </cell>
          <cell r="AK19201">
            <v>22971</v>
          </cell>
          <cell r="AL19201">
            <v>22754</v>
          </cell>
          <cell r="AM19201">
            <v>22539</v>
          </cell>
          <cell r="AN19201">
            <v>22326</v>
          </cell>
          <cell r="AO19201">
            <v>22116</v>
          </cell>
          <cell r="AP19201">
            <v>21891</v>
          </cell>
          <cell r="AQ19201">
            <v>21669</v>
          </cell>
          <cell r="AR19201">
            <v>21449</v>
          </cell>
          <cell r="AS19201">
            <v>21231</v>
          </cell>
          <cell r="AT19201">
            <v>21016</v>
          </cell>
          <cell r="AU19201">
            <v>20791</v>
          </cell>
          <cell r="AV19201">
            <v>20569</v>
          </cell>
          <cell r="AW19201">
            <v>20349</v>
          </cell>
          <cell r="AX19201">
            <v>20131</v>
          </cell>
          <cell r="AY19201">
            <v>19916</v>
          </cell>
          <cell r="AZ19201">
            <v>19695</v>
          </cell>
          <cell r="BA19201">
            <v>19476</v>
          </cell>
          <cell r="BB19201">
            <v>19257</v>
          </cell>
          <cell r="BC19201">
            <v>19038</v>
          </cell>
          <cell r="BD19201">
            <v>18821</v>
          </cell>
        </row>
        <row r="19202">
          <cell r="AG19202">
            <v>62</v>
          </cell>
          <cell r="AH19202">
            <v>64</v>
          </cell>
          <cell r="AI19202">
            <v>66</v>
          </cell>
          <cell r="AJ19202">
            <v>68</v>
          </cell>
          <cell r="AK19202">
            <v>70</v>
          </cell>
          <cell r="AL19202">
            <v>72</v>
          </cell>
          <cell r="AM19202">
            <v>75</v>
          </cell>
          <cell r="AN19202">
            <v>78</v>
          </cell>
          <cell r="AO19202">
            <v>82</v>
          </cell>
          <cell r="AP19202">
            <v>82</v>
          </cell>
          <cell r="AQ19202">
            <v>82</v>
          </cell>
          <cell r="AR19202">
            <v>82</v>
          </cell>
          <cell r="AS19202">
            <v>82</v>
          </cell>
          <cell r="AT19202">
            <v>84</v>
          </cell>
          <cell r="AU19202">
            <v>84</v>
          </cell>
          <cell r="AV19202">
            <v>84</v>
          </cell>
          <cell r="AW19202">
            <v>84</v>
          </cell>
          <cell r="AX19202">
            <v>84</v>
          </cell>
          <cell r="AY19202">
            <v>85</v>
          </cell>
          <cell r="AZ19202">
            <v>85</v>
          </cell>
          <cell r="BA19202">
            <v>85</v>
          </cell>
          <cell r="BB19202">
            <v>85</v>
          </cell>
          <cell r="BC19202">
            <v>85</v>
          </cell>
          <cell r="BD19202">
            <v>85</v>
          </cell>
        </row>
        <row r="19203">
          <cell r="AG19203">
            <v>23143</v>
          </cell>
          <cell r="AH19203">
            <v>23113</v>
          </cell>
          <cell r="AI19203">
            <v>23083</v>
          </cell>
          <cell r="AJ19203">
            <v>23053</v>
          </cell>
          <cell r="AK19203">
            <v>23023</v>
          </cell>
          <cell r="AL19203">
            <v>22993</v>
          </cell>
          <cell r="AM19203">
            <v>22963</v>
          </cell>
          <cell r="AN19203">
            <v>22933</v>
          </cell>
          <cell r="AO19203">
            <v>22903</v>
          </cell>
          <cell r="AP19203">
            <v>22873</v>
          </cell>
          <cell r="AQ19203">
            <v>22843</v>
          </cell>
          <cell r="AR19203">
            <v>22813</v>
          </cell>
          <cell r="AS19203">
            <v>22783</v>
          </cell>
          <cell r="AT19203">
            <v>22755</v>
          </cell>
          <cell r="AU19203">
            <v>22725</v>
          </cell>
          <cell r="AV19203">
            <v>22695</v>
          </cell>
          <cell r="AW19203">
            <v>22665</v>
          </cell>
          <cell r="AX19203">
            <v>22635</v>
          </cell>
          <cell r="AY19203">
            <v>22605</v>
          </cell>
          <cell r="AZ19203">
            <v>22575</v>
          </cell>
          <cell r="BA19203">
            <v>22545</v>
          </cell>
          <cell r="BB19203">
            <v>22515</v>
          </cell>
          <cell r="BC19203">
            <v>22485</v>
          </cell>
          <cell r="BD19203">
            <v>22455</v>
          </cell>
        </row>
        <row r="19204">
          <cell r="AG19204">
            <v>12947</v>
          </cell>
          <cell r="AH19204">
            <v>12866</v>
          </cell>
          <cell r="AI19204">
            <v>12786</v>
          </cell>
          <cell r="AJ19204">
            <v>12706</v>
          </cell>
          <cell r="AK19204">
            <v>12627</v>
          </cell>
          <cell r="AL19204">
            <v>12548</v>
          </cell>
          <cell r="AM19204">
            <v>12470</v>
          </cell>
          <cell r="AN19204">
            <v>12392</v>
          </cell>
          <cell r="AO19204">
            <v>12317</v>
          </cell>
          <cell r="AP19204">
            <v>12237</v>
          </cell>
          <cell r="AQ19204">
            <v>12157</v>
          </cell>
          <cell r="AR19204">
            <v>12078</v>
          </cell>
          <cell r="AS19204">
            <v>11999</v>
          </cell>
          <cell r="AT19204">
            <v>11921</v>
          </cell>
          <cell r="AU19204">
            <v>11841</v>
          </cell>
          <cell r="AV19204">
            <v>11761</v>
          </cell>
          <cell r="AW19204">
            <v>11682</v>
          </cell>
          <cell r="AX19204">
            <v>11603</v>
          </cell>
          <cell r="AY19204">
            <v>11525</v>
          </cell>
          <cell r="AZ19204">
            <v>11445</v>
          </cell>
          <cell r="BA19204">
            <v>11366</v>
          </cell>
          <cell r="BB19204">
            <v>11287</v>
          </cell>
          <cell r="BC19204">
            <v>11208</v>
          </cell>
          <cell r="BD19204">
            <v>11130</v>
          </cell>
        </row>
        <row r="19205">
          <cell r="AG19205">
            <v>22692</v>
          </cell>
          <cell r="AH19205">
            <v>22675</v>
          </cell>
          <cell r="AI19205">
            <v>22658</v>
          </cell>
          <cell r="AJ19205">
            <v>22641</v>
          </cell>
          <cell r="AK19205">
            <v>22624</v>
          </cell>
          <cell r="AL19205">
            <v>22607</v>
          </cell>
          <cell r="AM19205">
            <v>22590</v>
          </cell>
          <cell r="AN19205">
            <v>22573</v>
          </cell>
          <cell r="AO19205">
            <v>22556</v>
          </cell>
          <cell r="AP19205">
            <v>22539</v>
          </cell>
          <cell r="AQ19205">
            <v>22522</v>
          </cell>
          <cell r="AR19205">
            <v>22505</v>
          </cell>
          <cell r="AS19205">
            <v>22488</v>
          </cell>
          <cell r="AT19205">
            <v>22471</v>
          </cell>
          <cell r="AU19205">
            <v>22459</v>
          </cell>
          <cell r="AV19205">
            <v>22447</v>
          </cell>
          <cell r="AW19205">
            <v>22435</v>
          </cell>
          <cell r="AX19205">
            <v>22423</v>
          </cell>
          <cell r="AY19205">
            <v>22411</v>
          </cell>
          <cell r="AZ19205">
            <v>22399</v>
          </cell>
          <cell r="BA19205">
            <v>22387</v>
          </cell>
          <cell r="BB19205">
            <v>22375</v>
          </cell>
          <cell r="BC19205">
            <v>22363</v>
          </cell>
          <cell r="BD19205">
            <v>22351</v>
          </cell>
        </row>
        <row r="19206">
          <cell r="AG19206">
            <v>10244</v>
          </cell>
          <cell r="AH19206">
            <v>10255</v>
          </cell>
          <cell r="AI19206">
            <v>10266</v>
          </cell>
          <cell r="AJ19206">
            <v>10277</v>
          </cell>
          <cell r="AK19206">
            <v>10288</v>
          </cell>
          <cell r="AL19206">
            <v>10299</v>
          </cell>
          <cell r="AM19206">
            <v>10310</v>
          </cell>
          <cell r="AN19206">
            <v>10321</v>
          </cell>
          <cell r="AO19206">
            <v>10328</v>
          </cell>
          <cell r="AP19206">
            <v>10343</v>
          </cell>
          <cell r="AQ19206">
            <v>10358</v>
          </cell>
          <cell r="AR19206">
            <v>10373</v>
          </cell>
          <cell r="AS19206">
            <v>10388</v>
          </cell>
          <cell r="AT19206">
            <v>10405</v>
          </cell>
          <cell r="AU19206">
            <v>10405</v>
          </cell>
          <cell r="AV19206">
            <v>10405</v>
          </cell>
          <cell r="AW19206">
            <v>10405</v>
          </cell>
          <cell r="AX19206">
            <v>10405</v>
          </cell>
          <cell r="AY19206">
            <v>10403</v>
          </cell>
          <cell r="AZ19206">
            <v>10403</v>
          </cell>
          <cell r="BA19206">
            <v>10403</v>
          </cell>
          <cell r="BB19206">
            <v>10402</v>
          </cell>
          <cell r="BC19206">
            <v>10402</v>
          </cell>
          <cell r="BD19206">
            <v>10402</v>
          </cell>
        </row>
        <row r="19207">
          <cell r="AG19207">
            <v>6</v>
          </cell>
          <cell r="AH19207">
            <v>6</v>
          </cell>
          <cell r="AI19207">
            <v>6</v>
          </cell>
          <cell r="AJ19207">
            <v>6</v>
          </cell>
          <cell r="AK19207">
            <v>6</v>
          </cell>
          <cell r="AL19207">
            <v>6</v>
          </cell>
          <cell r="AM19207">
            <v>6</v>
          </cell>
          <cell r="AN19207">
            <v>6</v>
          </cell>
          <cell r="AO19207">
            <v>6</v>
          </cell>
          <cell r="AP19207">
            <v>6</v>
          </cell>
          <cell r="AQ19207">
            <v>6</v>
          </cell>
          <cell r="AR19207">
            <v>6</v>
          </cell>
          <cell r="AS19207">
            <v>6</v>
          </cell>
          <cell r="AT19207">
            <v>6</v>
          </cell>
          <cell r="AU19207">
            <v>6</v>
          </cell>
          <cell r="AV19207">
            <v>6</v>
          </cell>
          <cell r="AW19207">
            <v>6</v>
          </cell>
          <cell r="AX19207">
            <v>6</v>
          </cell>
          <cell r="AY19207">
            <v>6</v>
          </cell>
          <cell r="AZ19207">
            <v>6</v>
          </cell>
          <cell r="BA19207">
            <v>6</v>
          </cell>
          <cell r="BB19207">
            <v>6</v>
          </cell>
          <cell r="BC19207">
            <v>6</v>
          </cell>
          <cell r="BD19207">
            <v>6</v>
          </cell>
        </row>
        <row r="19208">
          <cell r="AG19208">
            <v>46</v>
          </cell>
          <cell r="AH19208">
            <v>47</v>
          </cell>
          <cell r="AI19208">
            <v>48</v>
          </cell>
          <cell r="AJ19208">
            <v>49</v>
          </cell>
          <cell r="AK19208">
            <v>50</v>
          </cell>
          <cell r="AL19208">
            <v>51</v>
          </cell>
          <cell r="AM19208">
            <v>53</v>
          </cell>
          <cell r="AN19208">
            <v>55</v>
          </cell>
          <cell r="AO19208">
            <v>59</v>
          </cell>
          <cell r="AP19208">
            <v>61</v>
          </cell>
          <cell r="AQ19208">
            <v>63</v>
          </cell>
          <cell r="AR19208">
            <v>65</v>
          </cell>
          <cell r="AS19208">
            <v>67</v>
          </cell>
          <cell r="AT19208">
            <v>67</v>
          </cell>
          <cell r="AU19208">
            <v>68</v>
          </cell>
          <cell r="AV19208">
            <v>69</v>
          </cell>
          <cell r="AW19208">
            <v>70</v>
          </cell>
          <cell r="AX19208">
            <v>71</v>
          </cell>
          <cell r="AY19208">
            <v>70</v>
          </cell>
          <cell r="AZ19208">
            <v>71</v>
          </cell>
          <cell r="BA19208">
            <v>72</v>
          </cell>
          <cell r="BB19208">
            <v>72</v>
          </cell>
          <cell r="BC19208">
            <v>73</v>
          </cell>
          <cell r="BD19208">
            <v>74</v>
          </cell>
        </row>
        <row r="19209">
          <cell r="AG19209">
            <v>1836</v>
          </cell>
          <cell r="AH19209">
            <v>1824</v>
          </cell>
          <cell r="AI19209">
            <v>1812</v>
          </cell>
          <cell r="AJ19209">
            <v>1800</v>
          </cell>
          <cell r="AK19209">
            <v>1788</v>
          </cell>
          <cell r="AL19209">
            <v>1776</v>
          </cell>
          <cell r="AM19209">
            <v>1764</v>
          </cell>
          <cell r="AN19209">
            <v>1753</v>
          </cell>
          <cell r="AO19209">
            <v>1743</v>
          </cell>
          <cell r="AP19209">
            <v>1731</v>
          </cell>
          <cell r="AQ19209">
            <v>1719</v>
          </cell>
          <cell r="AR19209">
            <v>1707</v>
          </cell>
          <cell r="AS19209">
            <v>1695</v>
          </cell>
          <cell r="AT19209">
            <v>1685</v>
          </cell>
          <cell r="AU19209">
            <v>1673</v>
          </cell>
          <cell r="AV19209">
            <v>1661</v>
          </cell>
          <cell r="AW19209">
            <v>1649</v>
          </cell>
          <cell r="AX19209">
            <v>1637</v>
          </cell>
          <cell r="AY19209">
            <v>1626</v>
          </cell>
          <cell r="AZ19209">
            <v>1614</v>
          </cell>
          <cell r="BA19209">
            <v>1602</v>
          </cell>
          <cell r="BB19209">
            <v>1590</v>
          </cell>
          <cell r="BC19209">
            <v>1578</v>
          </cell>
          <cell r="BD19209">
            <v>1566</v>
          </cell>
        </row>
        <row r="19210">
          <cell r="AG19210">
            <v>14821</v>
          </cell>
          <cell r="AH19210">
            <v>14677</v>
          </cell>
          <cell r="AI19210">
            <v>14534</v>
          </cell>
          <cell r="AJ19210">
            <v>14392</v>
          </cell>
          <cell r="AK19210">
            <v>14252</v>
          </cell>
          <cell r="AL19210">
            <v>14113</v>
          </cell>
          <cell r="AM19210">
            <v>13976</v>
          </cell>
          <cell r="AN19210">
            <v>13840</v>
          </cell>
          <cell r="AO19210">
            <v>13705</v>
          </cell>
          <cell r="AP19210">
            <v>13561</v>
          </cell>
          <cell r="AQ19210">
            <v>13419</v>
          </cell>
          <cell r="AR19210">
            <v>13278</v>
          </cell>
          <cell r="AS19210">
            <v>13138</v>
          </cell>
          <cell r="AT19210">
            <v>13000</v>
          </cell>
          <cell r="AU19210">
            <v>12856</v>
          </cell>
          <cell r="AV19210">
            <v>12714</v>
          </cell>
          <cell r="AW19210">
            <v>12573</v>
          </cell>
          <cell r="AX19210">
            <v>12434</v>
          </cell>
          <cell r="AY19210">
            <v>12296</v>
          </cell>
          <cell r="AZ19210">
            <v>12155</v>
          </cell>
          <cell r="BA19210">
            <v>12015</v>
          </cell>
          <cell r="BB19210">
            <v>11875</v>
          </cell>
          <cell r="BC19210">
            <v>11735</v>
          </cell>
          <cell r="BD19210">
            <v>11597</v>
          </cell>
        </row>
        <row r="19211">
          <cell r="AG19211">
            <v>22000</v>
          </cell>
          <cell r="AH19211">
            <v>22000</v>
          </cell>
          <cell r="AI19211">
            <v>22000</v>
          </cell>
          <cell r="AJ19211">
            <v>22000</v>
          </cell>
          <cell r="AK19211">
            <v>22000</v>
          </cell>
          <cell r="AL19211">
            <v>22000</v>
          </cell>
          <cell r="AM19211">
            <v>22000</v>
          </cell>
          <cell r="AN19211">
            <v>22000</v>
          </cell>
          <cell r="AO19211">
            <v>22000</v>
          </cell>
          <cell r="AP19211">
            <v>22000</v>
          </cell>
          <cell r="AQ19211">
            <v>22000</v>
          </cell>
          <cell r="AR19211">
            <v>22000</v>
          </cell>
          <cell r="AS19211">
            <v>22000</v>
          </cell>
          <cell r="AT19211">
            <v>22000</v>
          </cell>
          <cell r="AU19211">
            <v>22000</v>
          </cell>
          <cell r="AV19211">
            <v>22000</v>
          </cell>
          <cell r="AW19211">
            <v>22000</v>
          </cell>
          <cell r="AX19211">
            <v>22000</v>
          </cell>
          <cell r="AY19211">
            <v>22000</v>
          </cell>
          <cell r="AZ19211">
            <v>22000</v>
          </cell>
          <cell r="BA19211">
            <v>22000</v>
          </cell>
          <cell r="BB19211">
            <v>22000</v>
          </cell>
          <cell r="BC19211">
            <v>22000</v>
          </cell>
          <cell r="BD19211">
            <v>22000</v>
          </cell>
        </row>
        <row r="19212">
          <cell r="AG19212">
            <v>446</v>
          </cell>
          <cell r="AH19212">
            <v>448</v>
          </cell>
          <cell r="AI19212">
            <v>450</v>
          </cell>
          <cell r="AJ19212">
            <v>452</v>
          </cell>
          <cell r="AK19212">
            <v>454</v>
          </cell>
          <cell r="AL19212">
            <v>456</v>
          </cell>
          <cell r="AM19212">
            <v>458</v>
          </cell>
          <cell r="AN19212">
            <v>460</v>
          </cell>
          <cell r="AO19212">
            <v>461</v>
          </cell>
          <cell r="AP19212">
            <v>463</v>
          </cell>
          <cell r="AQ19212">
            <v>465</v>
          </cell>
          <cell r="AR19212">
            <v>467</v>
          </cell>
          <cell r="AS19212">
            <v>469</v>
          </cell>
          <cell r="AT19212">
            <v>471</v>
          </cell>
          <cell r="AU19212">
            <v>473</v>
          </cell>
          <cell r="AV19212">
            <v>475</v>
          </cell>
          <cell r="AW19212">
            <v>477</v>
          </cell>
          <cell r="AX19212">
            <v>479</v>
          </cell>
          <cell r="AY19212">
            <v>480</v>
          </cell>
          <cell r="AZ19212">
            <v>482</v>
          </cell>
          <cell r="BA19212">
            <v>484</v>
          </cell>
          <cell r="BB19212">
            <v>486</v>
          </cell>
          <cell r="BC19212">
            <v>488</v>
          </cell>
          <cell r="BD19212">
            <v>490</v>
          </cell>
        </row>
        <row r="19213">
          <cell r="AG19213">
            <v>7155</v>
          </cell>
          <cell r="AH19213">
            <v>7013</v>
          </cell>
          <cell r="AI19213">
            <v>6874</v>
          </cell>
          <cell r="AJ19213">
            <v>6737</v>
          </cell>
          <cell r="AK19213">
            <v>6603</v>
          </cell>
          <cell r="AL19213">
            <v>6472</v>
          </cell>
          <cell r="AM19213">
            <v>6343</v>
          </cell>
          <cell r="AN19213">
            <v>6217</v>
          </cell>
          <cell r="AO19213">
            <v>6094</v>
          </cell>
          <cell r="AP19213">
            <v>5974</v>
          </cell>
          <cell r="AQ19213">
            <v>5856</v>
          </cell>
          <cell r="AR19213">
            <v>5741</v>
          </cell>
          <cell r="AS19213">
            <v>5628</v>
          </cell>
          <cell r="AT19213">
            <v>5517</v>
          </cell>
          <cell r="AU19213">
            <v>5396</v>
          </cell>
          <cell r="AV19213">
            <v>5278</v>
          </cell>
          <cell r="AW19213">
            <v>5163</v>
          </cell>
          <cell r="AX19213">
            <v>5050</v>
          </cell>
          <cell r="AY19213">
            <v>4940</v>
          </cell>
          <cell r="AZ19213">
            <v>4823</v>
          </cell>
          <cell r="BA19213">
            <v>4709</v>
          </cell>
          <cell r="BB19213">
            <v>4595</v>
          </cell>
          <cell r="BC19213">
            <v>4481</v>
          </cell>
          <cell r="BD19213">
            <v>4370</v>
          </cell>
        </row>
        <row r="19214">
          <cell r="AG19214">
            <v>7190</v>
          </cell>
          <cell r="AH19214">
            <v>7154</v>
          </cell>
          <cell r="AI19214">
            <v>7118</v>
          </cell>
          <cell r="AJ19214">
            <v>7082</v>
          </cell>
          <cell r="AK19214">
            <v>7046</v>
          </cell>
          <cell r="AL19214">
            <v>7010</v>
          </cell>
          <cell r="AM19214">
            <v>6974</v>
          </cell>
          <cell r="AN19214">
            <v>6939</v>
          </cell>
          <cell r="AO19214">
            <v>6904</v>
          </cell>
          <cell r="AP19214">
            <v>6868</v>
          </cell>
          <cell r="AQ19214">
            <v>6832</v>
          </cell>
          <cell r="AR19214">
            <v>6796</v>
          </cell>
          <cell r="AS19214">
            <v>6760</v>
          </cell>
          <cell r="AT19214">
            <v>6724</v>
          </cell>
          <cell r="AU19214">
            <v>6688</v>
          </cell>
          <cell r="AV19214">
            <v>6652</v>
          </cell>
          <cell r="AW19214">
            <v>6616</v>
          </cell>
          <cell r="AX19214">
            <v>6580</v>
          </cell>
          <cell r="AY19214">
            <v>6544</v>
          </cell>
          <cell r="AZ19214">
            <v>6508</v>
          </cell>
          <cell r="BA19214">
            <v>6472</v>
          </cell>
          <cell r="BB19214">
            <v>6436</v>
          </cell>
          <cell r="BC19214">
            <v>6400</v>
          </cell>
          <cell r="BD19214">
            <v>6364</v>
          </cell>
        </row>
        <row r="19215">
          <cell r="AG19215">
            <v>2196</v>
          </cell>
          <cell r="AH19215">
            <v>2186</v>
          </cell>
          <cell r="AI19215">
            <v>2176</v>
          </cell>
          <cell r="AJ19215">
            <v>2166</v>
          </cell>
          <cell r="AK19215">
            <v>2156</v>
          </cell>
          <cell r="AL19215">
            <v>2146</v>
          </cell>
          <cell r="AM19215">
            <v>2137</v>
          </cell>
          <cell r="AN19215">
            <v>2128</v>
          </cell>
          <cell r="AO19215">
            <v>2120</v>
          </cell>
          <cell r="AP19215">
            <v>2110</v>
          </cell>
          <cell r="AQ19215">
            <v>2100</v>
          </cell>
          <cell r="AR19215">
            <v>2090</v>
          </cell>
          <cell r="AS19215">
            <v>2080</v>
          </cell>
          <cell r="AT19215">
            <v>2072</v>
          </cell>
          <cell r="AU19215">
            <v>2062</v>
          </cell>
          <cell r="AV19215">
            <v>2052</v>
          </cell>
          <cell r="AW19215">
            <v>2042</v>
          </cell>
          <cell r="AX19215">
            <v>2032</v>
          </cell>
          <cell r="AY19215">
            <v>2022</v>
          </cell>
          <cell r="AZ19215">
            <v>2012</v>
          </cell>
          <cell r="BA19215">
            <v>2002</v>
          </cell>
          <cell r="BB19215">
            <v>1992</v>
          </cell>
          <cell r="BC19215">
            <v>1982</v>
          </cell>
          <cell r="BD19215">
            <v>1972</v>
          </cell>
        </row>
        <row r="19216">
          <cell r="AG19216">
            <v>3682</v>
          </cell>
          <cell r="AH19216">
            <v>3669</v>
          </cell>
          <cell r="AI19216">
            <v>3656</v>
          </cell>
          <cell r="AJ19216">
            <v>3643</v>
          </cell>
          <cell r="AK19216">
            <v>3630</v>
          </cell>
          <cell r="AL19216">
            <v>3617</v>
          </cell>
          <cell r="AM19216">
            <v>3605</v>
          </cell>
          <cell r="AN19216">
            <v>3593</v>
          </cell>
          <cell r="AO19216">
            <v>3582</v>
          </cell>
          <cell r="AP19216">
            <v>3570</v>
          </cell>
          <cell r="AQ19216">
            <v>3558</v>
          </cell>
          <cell r="AR19216">
            <v>3546</v>
          </cell>
          <cell r="AS19216">
            <v>3534</v>
          </cell>
          <cell r="AT19216">
            <v>3522</v>
          </cell>
          <cell r="AU19216">
            <v>3511</v>
          </cell>
          <cell r="AV19216">
            <v>3500</v>
          </cell>
          <cell r="AW19216">
            <v>3489</v>
          </cell>
          <cell r="AX19216">
            <v>3478</v>
          </cell>
          <cell r="AY19216">
            <v>3467</v>
          </cell>
          <cell r="AZ19216">
            <v>3456</v>
          </cell>
          <cell r="BA19216">
            <v>3445</v>
          </cell>
          <cell r="BB19216">
            <v>3434</v>
          </cell>
          <cell r="BC19216">
            <v>3423</v>
          </cell>
          <cell r="BD19216">
            <v>3412</v>
          </cell>
        </row>
        <row r="19217">
          <cell r="AG19217">
            <v>40</v>
          </cell>
          <cell r="AH19217">
            <v>40</v>
          </cell>
          <cell r="AI19217">
            <v>40</v>
          </cell>
          <cell r="AJ19217">
            <v>40</v>
          </cell>
          <cell r="AK19217">
            <v>40</v>
          </cell>
          <cell r="AL19217">
            <v>40</v>
          </cell>
          <cell r="AM19217">
            <v>40</v>
          </cell>
          <cell r="AN19217">
            <v>40</v>
          </cell>
          <cell r="AO19217">
            <v>42</v>
          </cell>
          <cell r="AP19217">
            <v>42</v>
          </cell>
          <cell r="AQ19217">
            <v>42</v>
          </cell>
          <cell r="AR19217">
            <v>42</v>
          </cell>
          <cell r="AS19217">
            <v>42</v>
          </cell>
          <cell r="AT19217">
            <v>43</v>
          </cell>
          <cell r="AU19217">
            <v>43</v>
          </cell>
          <cell r="AV19217">
            <v>43</v>
          </cell>
          <cell r="AW19217">
            <v>43</v>
          </cell>
          <cell r="AX19217">
            <v>43</v>
          </cell>
          <cell r="AY19217">
            <v>44</v>
          </cell>
          <cell r="AZ19217">
            <v>44</v>
          </cell>
          <cell r="BA19217">
            <v>44</v>
          </cell>
          <cell r="BB19217">
            <v>44</v>
          </cell>
          <cell r="BC19217">
            <v>44</v>
          </cell>
          <cell r="BD19217">
            <v>44</v>
          </cell>
        </row>
        <row r="19218">
          <cell r="AG19218">
            <v>4867</v>
          </cell>
          <cell r="AH19218">
            <v>4837</v>
          </cell>
          <cell r="AI19218">
            <v>4807</v>
          </cell>
          <cell r="AJ19218">
            <v>4777</v>
          </cell>
          <cell r="AK19218">
            <v>4747</v>
          </cell>
          <cell r="AL19218">
            <v>4717</v>
          </cell>
          <cell r="AM19218">
            <v>4687</v>
          </cell>
          <cell r="AN19218">
            <v>4658</v>
          </cell>
          <cell r="AO19218">
            <v>4629</v>
          </cell>
          <cell r="AP19218">
            <v>4599</v>
          </cell>
          <cell r="AQ19218">
            <v>4569</v>
          </cell>
          <cell r="AR19218">
            <v>4539</v>
          </cell>
          <cell r="AS19218">
            <v>4509</v>
          </cell>
          <cell r="AT19218">
            <v>4479</v>
          </cell>
          <cell r="AU19218">
            <v>4449</v>
          </cell>
          <cell r="AV19218">
            <v>4419</v>
          </cell>
          <cell r="AW19218">
            <v>4389</v>
          </cell>
          <cell r="AX19218">
            <v>4359</v>
          </cell>
          <cell r="AY19218">
            <v>4329</v>
          </cell>
          <cell r="AZ19218">
            <v>4299</v>
          </cell>
          <cell r="BA19218">
            <v>4269</v>
          </cell>
          <cell r="BB19218">
            <v>4239</v>
          </cell>
          <cell r="BC19218">
            <v>4209</v>
          </cell>
          <cell r="BD19218">
            <v>4179</v>
          </cell>
        </row>
        <row r="19219">
          <cell r="AG19219">
            <v>217</v>
          </cell>
          <cell r="AH19219">
            <v>217</v>
          </cell>
          <cell r="AI19219">
            <v>217</v>
          </cell>
          <cell r="AJ19219">
            <v>217</v>
          </cell>
          <cell r="AK19219">
            <v>217</v>
          </cell>
          <cell r="AL19219">
            <v>217</v>
          </cell>
          <cell r="AM19219">
            <v>217</v>
          </cell>
          <cell r="AN19219">
            <v>217</v>
          </cell>
          <cell r="AO19219">
            <v>217</v>
          </cell>
          <cell r="AP19219">
            <v>217</v>
          </cell>
          <cell r="AQ19219">
            <v>217</v>
          </cell>
          <cell r="AR19219">
            <v>217</v>
          </cell>
          <cell r="AS19219">
            <v>217</v>
          </cell>
          <cell r="AT19219">
            <v>217</v>
          </cell>
          <cell r="AU19219">
            <v>217</v>
          </cell>
          <cell r="AV19219">
            <v>217</v>
          </cell>
          <cell r="AW19219">
            <v>217</v>
          </cell>
          <cell r="AX19219">
            <v>217</v>
          </cell>
          <cell r="AY19219">
            <v>217</v>
          </cell>
          <cell r="AZ19219">
            <v>217</v>
          </cell>
          <cell r="BA19219">
            <v>217</v>
          </cell>
          <cell r="BB19219">
            <v>217</v>
          </cell>
          <cell r="BC19219">
            <v>217</v>
          </cell>
          <cell r="BD19219">
            <v>217</v>
          </cell>
        </row>
        <row r="19220">
          <cell r="AG19220">
            <v>13576</v>
          </cell>
          <cell r="AH19220">
            <v>13518</v>
          </cell>
          <cell r="AI19220">
            <v>13461</v>
          </cell>
          <cell r="AJ19220">
            <v>13404</v>
          </cell>
          <cell r="AK19220">
            <v>13347</v>
          </cell>
          <cell r="AL19220">
            <v>13290</v>
          </cell>
          <cell r="AM19220">
            <v>13234</v>
          </cell>
          <cell r="AN19220">
            <v>13178</v>
          </cell>
          <cell r="AO19220">
            <v>13122</v>
          </cell>
          <cell r="AP19220">
            <v>13065</v>
          </cell>
          <cell r="AQ19220">
            <v>13008</v>
          </cell>
          <cell r="AR19220">
            <v>12951</v>
          </cell>
          <cell r="AS19220">
            <v>12894</v>
          </cell>
          <cell r="AT19220">
            <v>12838</v>
          </cell>
          <cell r="AU19220">
            <v>12780</v>
          </cell>
          <cell r="AV19220">
            <v>12723</v>
          </cell>
          <cell r="AW19220">
            <v>12666</v>
          </cell>
          <cell r="AX19220">
            <v>12609</v>
          </cell>
          <cell r="AY19220">
            <v>12553</v>
          </cell>
          <cell r="AZ19220">
            <v>12496</v>
          </cell>
          <cell r="BA19220">
            <v>12439</v>
          </cell>
          <cell r="BB19220">
            <v>12382</v>
          </cell>
          <cell r="BC19220">
            <v>12325</v>
          </cell>
          <cell r="BD19220">
            <v>12268</v>
          </cell>
        </row>
        <row r="19221">
          <cell r="AG19221">
            <v>3828</v>
          </cell>
          <cell r="AH19221">
            <v>3794</v>
          </cell>
          <cell r="AI19221">
            <v>3761</v>
          </cell>
          <cell r="AJ19221">
            <v>3728</v>
          </cell>
          <cell r="AK19221">
            <v>3695</v>
          </cell>
          <cell r="AL19221">
            <v>3663</v>
          </cell>
          <cell r="AM19221">
            <v>3631</v>
          </cell>
          <cell r="AN19221">
            <v>3599</v>
          </cell>
          <cell r="AO19221">
            <v>3567</v>
          </cell>
          <cell r="AP19221">
            <v>3533</v>
          </cell>
          <cell r="AQ19221">
            <v>3500</v>
          </cell>
          <cell r="AR19221">
            <v>3467</v>
          </cell>
          <cell r="AS19221">
            <v>3434</v>
          </cell>
          <cell r="AT19221">
            <v>3402</v>
          </cell>
          <cell r="AU19221">
            <v>3368</v>
          </cell>
          <cell r="AV19221">
            <v>3335</v>
          </cell>
          <cell r="AW19221">
            <v>3302</v>
          </cell>
          <cell r="AX19221">
            <v>3269</v>
          </cell>
          <cell r="AY19221">
            <v>3237</v>
          </cell>
          <cell r="AZ19221">
            <v>3204</v>
          </cell>
          <cell r="BA19221">
            <v>3171</v>
          </cell>
          <cell r="BB19221">
            <v>3138</v>
          </cell>
          <cell r="BC19221">
            <v>3105</v>
          </cell>
          <cell r="BD19221">
            <v>3072</v>
          </cell>
        </row>
        <row r="19222">
          <cell r="AG19222">
            <v>13910</v>
          </cell>
          <cell r="AH19222">
            <v>13830</v>
          </cell>
          <cell r="AI19222">
            <v>13750</v>
          </cell>
          <cell r="AJ19222">
            <v>13671</v>
          </cell>
          <cell r="AK19222">
            <v>13592</v>
          </cell>
          <cell r="AL19222">
            <v>13514</v>
          </cell>
          <cell r="AM19222">
            <v>13436</v>
          </cell>
          <cell r="AN19222">
            <v>13358</v>
          </cell>
          <cell r="AO19222">
            <v>13281</v>
          </cell>
          <cell r="AP19222">
            <v>13201</v>
          </cell>
          <cell r="AQ19222">
            <v>13121</v>
          </cell>
          <cell r="AR19222">
            <v>13042</v>
          </cell>
          <cell r="AS19222">
            <v>12963</v>
          </cell>
          <cell r="AT19222">
            <v>12885</v>
          </cell>
          <cell r="AU19222">
            <v>12805</v>
          </cell>
          <cell r="AV19222">
            <v>12726</v>
          </cell>
          <cell r="AW19222">
            <v>12647</v>
          </cell>
          <cell r="AX19222">
            <v>12568</v>
          </cell>
          <cell r="AY19222">
            <v>12490</v>
          </cell>
          <cell r="AZ19222">
            <v>12411</v>
          </cell>
          <cell r="BA19222">
            <v>12332</v>
          </cell>
          <cell r="BB19222">
            <v>12253</v>
          </cell>
          <cell r="BC19222">
            <v>12174</v>
          </cell>
          <cell r="BD19222">
            <v>12096</v>
          </cell>
        </row>
        <row r="19223">
          <cell r="AG19223">
            <v>393</v>
          </cell>
          <cell r="AH19223">
            <v>383</v>
          </cell>
          <cell r="AI19223">
            <v>373</v>
          </cell>
          <cell r="AJ19223">
            <v>363</v>
          </cell>
          <cell r="AK19223">
            <v>353</v>
          </cell>
          <cell r="AL19223">
            <v>344</v>
          </cell>
          <cell r="AM19223">
            <v>335</v>
          </cell>
          <cell r="AN19223">
            <v>326</v>
          </cell>
          <cell r="AO19223">
            <v>317</v>
          </cell>
          <cell r="AP19223">
            <v>306</v>
          </cell>
          <cell r="AQ19223">
            <v>296</v>
          </cell>
          <cell r="AR19223">
            <v>286</v>
          </cell>
          <cell r="AS19223">
            <v>276</v>
          </cell>
          <cell r="AT19223">
            <v>267</v>
          </cell>
          <cell r="AU19223">
            <v>262</v>
          </cell>
          <cell r="AV19223">
            <v>257</v>
          </cell>
          <cell r="AW19223">
            <v>252</v>
          </cell>
          <cell r="AX19223">
            <v>247</v>
          </cell>
          <cell r="AY19223">
            <v>242</v>
          </cell>
          <cell r="AZ19223">
            <v>237</v>
          </cell>
          <cell r="BA19223">
            <v>232</v>
          </cell>
          <cell r="BB19223">
            <v>227</v>
          </cell>
          <cell r="BC19223">
            <v>222</v>
          </cell>
          <cell r="BD19223">
            <v>217</v>
          </cell>
        </row>
        <row r="19224">
          <cell r="AG19224">
            <v>39</v>
          </cell>
          <cell r="AH19224">
            <v>39</v>
          </cell>
          <cell r="AI19224">
            <v>39</v>
          </cell>
          <cell r="AJ19224">
            <v>39</v>
          </cell>
          <cell r="AK19224">
            <v>39</v>
          </cell>
          <cell r="AL19224">
            <v>39</v>
          </cell>
          <cell r="AM19224">
            <v>39</v>
          </cell>
          <cell r="AN19224">
            <v>39</v>
          </cell>
          <cell r="AO19224">
            <v>39</v>
          </cell>
          <cell r="AP19224">
            <v>38</v>
          </cell>
          <cell r="AQ19224">
            <v>37</v>
          </cell>
          <cell r="AR19224">
            <v>36</v>
          </cell>
          <cell r="AS19224">
            <v>35</v>
          </cell>
          <cell r="AT19224">
            <v>35</v>
          </cell>
          <cell r="AU19224">
            <v>35</v>
          </cell>
          <cell r="AV19224">
            <v>35</v>
          </cell>
          <cell r="AW19224">
            <v>35</v>
          </cell>
          <cell r="AX19224">
            <v>35</v>
          </cell>
          <cell r="AY19224">
            <v>35</v>
          </cell>
          <cell r="AZ19224">
            <v>35</v>
          </cell>
          <cell r="BA19224">
            <v>35</v>
          </cell>
          <cell r="BB19224">
            <v>35</v>
          </cell>
          <cell r="BC19224">
            <v>35</v>
          </cell>
          <cell r="BD19224">
            <v>35</v>
          </cell>
        </row>
        <row r="19225">
          <cell r="AG19225">
            <v>5043</v>
          </cell>
          <cell r="AH19225">
            <v>5040</v>
          </cell>
          <cell r="AI19225">
            <v>5037</v>
          </cell>
          <cell r="AJ19225">
            <v>5034</v>
          </cell>
          <cell r="AK19225">
            <v>5031</v>
          </cell>
          <cell r="AL19225">
            <v>5028</v>
          </cell>
          <cell r="AM19225">
            <v>5025</v>
          </cell>
          <cell r="AN19225">
            <v>5022</v>
          </cell>
          <cell r="AO19225">
            <v>5017</v>
          </cell>
          <cell r="AP19225">
            <v>5030</v>
          </cell>
          <cell r="AQ19225">
            <v>5043</v>
          </cell>
          <cell r="AR19225">
            <v>5056</v>
          </cell>
          <cell r="AS19225">
            <v>5069</v>
          </cell>
          <cell r="AT19225">
            <v>5081</v>
          </cell>
          <cell r="AU19225">
            <v>5091</v>
          </cell>
          <cell r="AV19225">
            <v>5101</v>
          </cell>
          <cell r="AW19225">
            <v>5111</v>
          </cell>
          <cell r="AX19225">
            <v>5121</v>
          </cell>
          <cell r="AY19225">
            <v>5131</v>
          </cell>
          <cell r="AZ19225">
            <v>5141</v>
          </cell>
          <cell r="BA19225">
            <v>5151</v>
          </cell>
          <cell r="BB19225">
            <v>5161</v>
          </cell>
          <cell r="BC19225">
            <v>5171</v>
          </cell>
          <cell r="BD19225">
            <v>5181</v>
          </cell>
        </row>
        <row r="19226">
          <cell r="AG19226">
            <v>42931</v>
          </cell>
          <cell r="AH19226">
            <v>42709</v>
          </cell>
          <cell r="AI19226">
            <v>42488</v>
          </cell>
          <cell r="AJ19226">
            <v>42268</v>
          </cell>
          <cell r="AK19226">
            <v>42050</v>
          </cell>
          <cell r="AL19226">
            <v>41833</v>
          </cell>
          <cell r="AM19226">
            <v>41617</v>
          </cell>
          <cell r="AN19226">
            <v>41402</v>
          </cell>
          <cell r="AO19226">
            <v>41188</v>
          </cell>
          <cell r="AP19226">
            <v>40964</v>
          </cell>
          <cell r="AQ19226">
            <v>40741</v>
          </cell>
          <cell r="AR19226">
            <v>40519</v>
          </cell>
          <cell r="AS19226">
            <v>40298</v>
          </cell>
          <cell r="AT19226">
            <v>40079</v>
          </cell>
          <cell r="AU19226">
            <v>39865</v>
          </cell>
          <cell r="AV19226">
            <v>39652</v>
          </cell>
          <cell r="AW19226">
            <v>39441</v>
          </cell>
          <cell r="AX19226">
            <v>39231</v>
          </cell>
          <cell r="AY19226">
            <v>39022</v>
          </cell>
          <cell r="AZ19226">
            <v>38810</v>
          </cell>
          <cell r="BA19226">
            <v>38599</v>
          </cell>
          <cell r="BB19226">
            <v>38388</v>
          </cell>
          <cell r="BC19226">
            <v>38177</v>
          </cell>
          <cell r="BD19226">
            <v>37967</v>
          </cell>
        </row>
        <row r="19227">
          <cell r="AG19227">
            <v>1802</v>
          </cell>
          <cell r="AH19227">
            <v>1735</v>
          </cell>
          <cell r="AI19227">
            <v>1670</v>
          </cell>
          <cell r="AJ19227">
            <v>1607</v>
          </cell>
          <cell r="AK19227">
            <v>1547</v>
          </cell>
          <cell r="AL19227">
            <v>1489</v>
          </cell>
          <cell r="AM19227">
            <v>1433</v>
          </cell>
          <cell r="AN19227">
            <v>1379</v>
          </cell>
          <cell r="AO19227">
            <v>1328</v>
          </cell>
          <cell r="AP19227">
            <v>1315</v>
          </cell>
          <cell r="AQ19227">
            <v>1302</v>
          </cell>
          <cell r="AR19227">
            <v>1290</v>
          </cell>
          <cell r="AS19227">
            <v>1278</v>
          </cell>
          <cell r="AT19227">
            <v>1266</v>
          </cell>
          <cell r="AU19227">
            <v>1253</v>
          </cell>
          <cell r="AV19227">
            <v>1240</v>
          </cell>
          <cell r="AW19227">
            <v>1228</v>
          </cell>
          <cell r="AX19227">
            <v>1216</v>
          </cell>
          <cell r="AY19227">
            <v>1204</v>
          </cell>
          <cell r="AZ19227">
            <v>1192</v>
          </cell>
          <cell r="BA19227">
            <v>1180</v>
          </cell>
          <cell r="BB19227">
            <v>1168</v>
          </cell>
          <cell r="BC19227">
            <v>1156</v>
          </cell>
          <cell r="BD19227">
            <v>1144</v>
          </cell>
        </row>
        <row r="19228">
          <cell r="AG19228">
            <v>16323</v>
          </cell>
          <cell r="AH19228">
            <v>15886</v>
          </cell>
          <cell r="AI19228">
            <v>15461</v>
          </cell>
          <cell r="AJ19228">
            <v>15047</v>
          </cell>
          <cell r="AK19228">
            <v>14644</v>
          </cell>
          <cell r="AL19228">
            <v>14252</v>
          </cell>
          <cell r="AM19228">
            <v>13870</v>
          </cell>
          <cell r="AN19228">
            <v>13499</v>
          </cell>
          <cell r="AO19228">
            <v>13137</v>
          </cell>
          <cell r="AP19228">
            <v>12699</v>
          </cell>
          <cell r="AQ19228">
            <v>12276</v>
          </cell>
          <cell r="AR19228">
            <v>11867</v>
          </cell>
          <cell r="AS19228">
            <v>11471</v>
          </cell>
          <cell r="AT19228">
            <v>11089</v>
          </cell>
          <cell r="AU19228">
            <v>10645</v>
          </cell>
          <cell r="AV19228">
            <v>10219</v>
          </cell>
          <cell r="AW19228">
            <v>9810</v>
          </cell>
          <cell r="AX19228">
            <v>9417</v>
          </cell>
          <cell r="AY19228">
            <v>9041</v>
          </cell>
          <cell r="AZ19228">
            <v>8623</v>
          </cell>
          <cell r="BA19228">
            <v>8222</v>
          </cell>
          <cell r="BB19228">
            <v>7821</v>
          </cell>
          <cell r="BC19228">
            <v>7420</v>
          </cell>
          <cell r="BD19228">
            <v>7040</v>
          </cell>
        </row>
        <row r="19229">
          <cell r="AG19229">
            <v>87</v>
          </cell>
          <cell r="AH19229">
            <v>87</v>
          </cell>
          <cell r="AI19229">
            <v>87</v>
          </cell>
          <cell r="AJ19229">
            <v>87</v>
          </cell>
          <cell r="AK19229">
            <v>87</v>
          </cell>
          <cell r="AL19229">
            <v>87</v>
          </cell>
          <cell r="AM19229">
            <v>87</v>
          </cell>
          <cell r="AN19229">
            <v>87</v>
          </cell>
          <cell r="AO19229">
            <v>87</v>
          </cell>
          <cell r="AP19229">
            <v>87</v>
          </cell>
          <cell r="AQ19229">
            <v>87</v>
          </cell>
          <cell r="AR19229">
            <v>87</v>
          </cell>
          <cell r="AS19229">
            <v>87</v>
          </cell>
          <cell r="AT19229">
            <v>85</v>
          </cell>
          <cell r="AU19229">
            <v>86</v>
          </cell>
          <cell r="AV19229">
            <v>87</v>
          </cell>
          <cell r="AW19229">
            <v>88</v>
          </cell>
          <cell r="AX19229">
            <v>89</v>
          </cell>
          <cell r="AY19229">
            <v>88</v>
          </cell>
          <cell r="AZ19229">
            <v>89</v>
          </cell>
          <cell r="BA19229">
            <v>90</v>
          </cell>
          <cell r="BB19229">
            <v>90</v>
          </cell>
          <cell r="BC19229">
            <v>91</v>
          </cell>
          <cell r="BD19229">
            <v>92</v>
          </cell>
        </row>
        <row r="19230">
          <cell r="AG19230">
            <v>324</v>
          </cell>
          <cell r="AH19230">
            <v>327</v>
          </cell>
          <cell r="AI19230">
            <v>330</v>
          </cell>
          <cell r="AJ19230">
            <v>333</v>
          </cell>
          <cell r="AK19230">
            <v>336</v>
          </cell>
          <cell r="AL19230">
            <v>339</v>
          </cell>
          <cell r="AM19230">
            <v>342</v>
          </cell>
          <cell r="AN19230">
            <v>345</v>
          </cell>
          <cell r="AO19230">
            <v>344</v>
          </cell>
          <cell r="AP19230">
            <v>352</v>
          </cell>
          <cell r="AQ19230">
            <v>360</v>
          </cell>
          <cell r="AR19230">
            <v>368</v>
          </cell>
          <cell r="AS19230">
            <v>376</v>
          </cell>
          <cell r="AT19230">
            <v>385</v>
          </cell>
          <cell r="AU19230">
            <v>395</v>
          </cell>
          <cell r="AV19230">
            <v>405</v>
          </cell>
          <cell r="AW19230">
            <v>415</v>
          </cell>
          <cell r="AX19230">
            <v>425</v>
          </cell>
          <cell r="AY19230">
            <v>435</v>
          </cell>
          <cell r="AZ19230">
            <v>445</v>
          </cell>
          <cell r="BA19230">
            <v>455</v>
          </cell>
          <cell r="BB19230">
            <v>465</v>
          </cell>
          <cell r="BC19230">
            <v>475</v>
          </cell>
          <cell r="BD19230">
            <v>485</v>
          </cell>
        </row>
        <row r="19231">
          <cell r="AG19231">
            <v>27</v>
          </cell>
          <cell r="AH19231">
            <v>27</v>
          </cell>
          <cell r="AI19231">
            <v>27</v>
          </cell>
          <cell r="AJ19231">
            <v>27</v>
          </cell>
          <cell r="AK19231">
            <v>27</v>
          </cell>
          <cell r="AL19231">
            <v>27</v>
          </cell>
          <cell r="AM19231">
            <v>27</v>
          </cell>
          <cell r="AN19231">
            <v>27</v>
          </cell>
          <cell r="AO19231">
            <v>27</v>
          </cell>
          <cell r="AP19231">
            <v>27</v>
          </cell>
          <cell r="AQ19231">
            <v>27</v>
          </cell>
          <cell r="AR19231">
            <v>27</v>
          </cell>
          <cell r="AS19231">
            <v>27</v>
          </cell>
          <cell r="AT19231">
            <v>27</v>
          </cell>
          <cell r="AU19231">
            <v>27</v>
          </cell>
          <cell r="AV19231">
            <v>27</v>
          </cell>
          <cell r="AW19231">
            <v>27</v>
          </cell>
          <cell r="AX19231">
            <v>27</v>
          </cell>
          <cell r="AY19231">
            <v>27</v>
          </cell>
          <cell r="AZ19231">
            <v>27</v>
          </cell>
          <cell r="BA19231">
            <v>27</v>
          </cell>
          <cell r="BB19231">
            <v>27</v>
          </cell>
          <cell r="BC19231">
            <v>27</v>
          </cell>
          <cell r="BD19231">
            <v>27</v>
          </cell>
        </row>
        <row r="19232">
          <cell r="AG19232">
            <v>9256</v>
          </cell>
          <cell r="AH19232">
            <v>9210</v>
          </cell>
          <cell r="AI19232">
            <v>9165</v>
          </cell>
          <cell r="AJ19232">
            <v>9120</v>
          </cell>
          <cell r="AK19232">
            <v>9075</v>
          </cell>
          <cell r="AL19232">
            <v>9030</v>
          </cell>
          <cell r="AM19232">
            <v>8986</v>
          </cell>
          <cell r="AN19232">
            <v>8942</v>
          </cell>
          <cell r="AO19232">
            <v>8898</v>
          </cell>
          <cell r="AP19232">
            <v>8853</v>
          </cell>
          <cell r="AQ19232">
            <v>8808</v>
          </cell>
          <cell r="AR19232">
            <v>8763</v>
          </cell>
          <cell r="AS19232">
            <v>8718</v>
          </cell>
          <cell r="AT19232">
            <v>8673</v>
          </cell>
          <cell r="AU19232">
            <v>8633</v>
          </cell>
          <cell r="AV19232">
            <v>8593</v>
          </cell>
          <cell r="AW19232">
            <v>8553</v>
          </cell>
          <cell r="AX19232">
            <v>8513</v>
          </cell>
          <cell r="AY19232">
            <v>8473</v>
          </cell>
          <cell r="AZ19232">
            <v>8433</v>
          </cell>
          <cell r="BA19232">
            <v>8393</v>
          </cell>
          <cell r="BB19232">
            <v>8353</v>
          </cell>
          <cell r="BC19232">
            <v>8313</v>
          </cell>
          <cell r="BD19232">
            <v>8273</v>
          </cell>
        </row>
        <row r="19233">
          <cell r="AG19233">
            <v>3078</v>
          </cell>
          <cell r="AH19233">
            <v>3058</v>
          </cell>
          <cell r="AI19233">
            <v>3038</v>
          </cell>
          <cell r="AJ19233">
            <v>3018</v>
          </cell>
          <cell r="AK19233">
            <v>2998</v>
          </cell>
          <cell r="AL19233">
            <v>2979</v>
          </cell>
          <cell r="AM19233">
            <v>2960</v>
          </cell>
          <cell r="AN19233">
            <v>2941</v>
          </cell>
          <cell r="AO19233">
            <v>2922</v>
          </cell>
          <cell r="AP19233">
            <v>2902</v>
          </cell>
          <cell r="AQ19233">
            <v>2882</v>
          </cell>
          <cell r="AR19233">
            <v>2862</v>
          </cell>
          <cell r="AS19233">
            <v>2843</v>
          </cell>
          <cell r="AT19233">
            <v>2824</v>
          </cell>
          <cell r="AU19233">
            <v>2804</v>
          </cell>
          <cell r="AV19233">
            <v>2784</v>
          </cell>
          <cell r="AW19233">
            <v>2764</v>
          </cell>
          <cell r="AX19233">
            <v>2745</v>
          </cell>
          <cell r="AY19233">
            <v>2726</v>
          </cell>
          <cell r="AZ19233">
            <v>2706</v>
          </cell>
          <cell r="BA19233">
            <v>2687</v>
          </cell>
          <cell r="BB19233">
            <v>2667</v>
          </cell>
          <cell r="BC19233">
            <v>2648</v>
          </cell>
          <cell r="BD19233">
            <v>2629</v>
          </cell>
        </row>
        <row r="19234">
          <cell r="AG19234">
            <v>8123</v>
          </cell>
          <cell r="AH19234">
            <v>8044</v>
          </cell>
          <cell r="AI19234">
            <v>7966</v>
          </cell>
          <cell r="AJ19234">
            <v>7889</v>
          </cell>
          <cell r="AK19234">
            <v>7813</v>
          </cell>
          <cell r="AL19234">
            <v>7737</v>
          </cell>
          <cell r="AM19234">
            <v>7662</v>
          </cell>
          <cell r="AN19234">
            <v>7588</v>
          </cell>
          <cell r="AO19234">
            <v>7515</v>
          </cell>
          <cell r="AP19234">
            <v>7437</v>
          </cell>
          <cell r="AQ19234">
            <v>7359</v>
          </cell>
          <cell r="AR19234">
            <v>7282</v>
          </cell>
          <cell r="AS19234">
            <v>7206</v>
          </cell>
          <cell r="AT19234">
            <v>7131</v>
          </cell>
          <cell r="AU19234">
            <v>7052</v>
          </cell>
          <cell r="AV19234">
            <v>6974</v>
          </cell>
          <cell r="AW19234">
            <v>6897</v>
          </cell>
          <cell r="AX19234">
            <v>6821</v>
          </cell>
          <cell r="AY19234">
            <v>6747</v>
          </cell>
          <cell r="AZ19234">
            <v>6669</v>
          </cell>
          <cell r="BA19234">
            <v>6593</v>
          </cell>
          <cell r="BB19234">
            <v>6517</v>
          </cell>
          <cell r="BC19234">
            <v>6440</v>
          </cell>
          <cell r="BD19234">
            <v>6364</v>
          </cell>
        </row>
        <row r="19235">
          <cell r="AG19235">
            <v>9241</v>
          </cell>
          <cell r="AH19235">
            <v>9241</v>
          </cell>
          <cell r="AI19235">
            <v>9241</v>
          </cell>
          <cell r="AJ19235">
            <v>9241</v>
          </cell>
          <cell r="AK19235">
            <v>9241</v>
          </cell>
          <cell r="AL19235">
            <v>9241</v>
          </cell>
          <cell r="AM19235">
            <v>9241</v>
          </cell>
          <cell r="AN19235">
            <v>9241</v>
          </cell>
          <cell r="AO19235">
            <v>9241</v>
          </cell>
          <cell r="AP19235">
            <v>9241</v>
          </cell>
          <cell r="AQ19235">
            <v>9241</v>
          </cell>
          <cell r="AR19235">
            <v>9241</v>
          </cell>
          <cell r="AS19235">
            <v>9241</v>
          </cell>
          <cell r="AT19235">
            <v>9241</v>
          </cell>
          <cell r="AU19235">
            <v>9241</v>
          </cell>
          <cell r="AV19235">
            <v>9241</v>
          </cell>
          <cell r="AW19235">
            <v>9241</v>
          </cell>
          <cell r="AX19235">
            <v>9241</v>
          </cell>
          <cell r="AY19235">
            <v>9241</v>
          </cell>
          <cell r="AZ19235">
            <v>9241</v>
          </cell>
          <cell r="BA19235">
            <v>9241</v>
          </cell>
          <cell r="BB19235">
            <v>9241</v>
          </cell>
          <cell r="BC19235">
            <v>9241</v>
          </cell>
          <cell r="BD19235">
            <v>9241</v>
          </cell>
        </row>
        <row r="19236">
          <cell r="AG19236">
            <v>75165</v>
          </cell>
          <cell r="AH19236">
            <v>74564</v>
          </cell>
          <cell r="AI19236">
            <v>73968</v>
          </cell>
          <cell r="AJ19236">
            <v>73377</v>
          </cell>
          <cell r="AK19236">
            <v>72791</v>
          </cell>
          <cell r="AL19236">
            <v>72209</v>
          </cell>
          <cell r="AM19236">
            <v>71632</v>
          </cell>
          <cell r="AN19236">
            <v>71059</v>
          </cell>
          <cell r="AO19236">
            <v>70491</v>
          </cell>
          <cell r="AP19236">
            <v>70437</v>
          </cell>
          <cell r="AQ19236">
            <v>70383</v>
          </cell>
          <cell r="AR19236">
            <v>70329</v>
          </cell>
          <cell r="AS19236">
            <v>70275</v>
          </cell>
          <cell r="AT19236">
            <v>70220</v>
          </cell>
          <cell r="AU19236">
            <v>70166</v>
          </cell>
          <cell r="AV19236">
            <v>70112</v>
          </cell>
          <cell r="AW19236">
            <v>70058</v>
          </cell>
          <cell r="AX19236">
            <v>70004</v>
          </cell>
          <cell r="AY19236">
            <v>69949</v>
          </cell>
          <cell r="AZ19236">
            <v>69895</v>
          </cell>
          <cell r="BA19236">
            <v>69841</v>
          </cell>
          <cell r="BB19236">
            <v>69787</v>
          </cell>
          <cell r="BC19236">
            <v>69733</v>
          </cell>
          <cell r="BD19236">
            <v>69679</v>
          </cell>
        </row>
        <row r="19237">
          <cell r="AG19237">
            <v>480</v>
          </cell>
          <cell r="AH19237">
            <v>484</v>
          </cell>
          <cell r="AI19237">
            <v>489</v>
          </cell>
          <cell r="AJ19237">
            <v>494</v>
          </cell>
          <cell r="AK19237">
            <v>499</v>
          </cell>
          <cell r="AL19237">
            <v>504</v>
          </cell>
          <cell r="AM19237">
            <v>509</v>
          </cell>
          <cell r="AN19237">
            <v>514</v>
          </cell>
          <cell r="AO19237">
            <v>518</v>
          </cell>
          <cell r="AP19237">
            <v>523</v>
          </cell>
          <cell r="AQ19237">
            <v>528</v>
          </cell>
          <cell r="AR19237">
            <v>533</v>
          </cell>
          <cell r="AS19237">
            <v>538</v>
          </cell>
          <cell r="AT19237">
            <v>541</v>
          </cell>
          <cell r="AU19237">
            <v>545</v>
          </cell>
          <cell r="AV19237">
            <v>549</v>
          </cell>
          <cell r="AW19237">
            <v>553</v>
          </cell>
          <cell r="AX19237">
            <v>557</v>
          </cell>
          <cell r="AY19237">
            <v>563</v>
          </cell>
          <cell r="AZ19237">
            <v>567</v>
          </cell>
          <cell r="BA19237">
            <v>571</v>
          </cell>
          <cell r="BB19237">
            <v>576</v>
          </cell>
          <cell r="BC19237">
            <v>580</v>
          </cell>
          <cell r="BD19237">
            <v>584</v>
          </cell>
        </row>
        <row r="19238">
          <cell r="AG19238">
            <v>40655</v>
          </cell>
          <cell r="AH19238">
            <v>40241</v>
          </cell>
          <cell r="AI19238">
            <v>39832</v>
          </cell>
          <cell r="AJ19238">
            <v>39427</v>
          </cell>
          <cell r="AK19238">
            <v>39026</v>
          </cell>
          <cell r="AL19238">
            <v>38629</v>
          </cell>
          <cell r="AM19238">
            <v>38236</v>
          </cell>
          <cell r="AN19238">
            <v>37847</v>
          </cell>
          <cell r="AO19238">
            <v>37462</v>
          </cell>
          <cell r="AP19238">
            <v>37050</v>
          </cell>
          <cell r="AQ19238">
            <v>36642</v>
          </cell>
          <cell r="AR19238">
            <v>36239</v>
          </cell>
          <cell r="AS19238">
            <v>35840</v>
          </cell>
          <cell r="AT19238">
            <v>35445</v>
          </cell>
          <cell r="AU19238">
            <v>35032</v>
          </cell>
          <cell r="AV19238">
            <v>34624</v>
          </cell>
          <cell r="AW19238">
            <v>34221</v>
          </cell>
          <cell r="AX19238">
            <v>33822</v>
          </cell>
          <cell r="AY19238">
            <v>33428</v>
          </cell>
          <cell r="AZ19238">
            <v>33022</v>
          </cell>
          <cell r="BA19238">
            <v>32621</v>
          </cell>
          <cell r="BB19238">
            <v>32220</v>
          </cell>
          <cell r="BC19238">
            <v>31819</v>
          </cell>
          <cell r="BD19238">
            <v>31423</v>
          </cell>
        </row>
        <row r="19239">
          <cell r="AG19239">
            <v>640</v>
          </cell>
          <cell r="AH19239">
            <v>618</v>
          </cell>
          <cell r="AI19239">
            <v>597</v>
          </cell>
          <cell r="AJ19239">
            <v>577</v>
          </cell>
          <cell r="AK19239">
            <v>558</v>
          </cell>
          <cell r="AL19239">
            <v>539</v>
          </cell>
          <cell r="AM19239">
            <v>521</v>
          </cell>
          <cell r="AN19239">
            <v>503</v>
          </cell>
          <cell r="AO19239">
            <v>486</v>
          </cell>
          <cell r="AP19239">
            <v>464</v>
          </cell>
          <cell r="AQ19239">
            <v>443</v>
          </cell>
          <cell r="AR19239">
            <v>423</v>
          </cell>
          <cell r="AS19239">
            <v>404</v>
          </cell>
          <cell r="AT19239">
            <v>386</v>
          </cell>
          <cell r="AU19239">
            <v>364</v>
          </cell>
          <cell r="AV19239">
            <v>343</v>
          </cell>
          <cell r="AW19239">
            <v>323</v>
          </cell>
          <cell r="AX19239">
            <v>304</v>
          </cell>
          <cell r="AY19239">
            <v>287</v>
          </cell>
          <cell r="AZ19239">
            <v>266</v>
          </cell>
          <cell r="BA19239">
            <v>247</v>
          </cell>
          <cell r="BB19239">
            <v>228</v>
          </cell>
          <cell r="BC19239">
            <v>208</v>
          </cell>
          <cell r="BD19239">
            <v>190</v>
          </cell>
        </row>
        <row r="19240">
          <cell r="AG19240">
            <v>678</v>
          </cell>
          <cell r="AH19240">
            <v>696</v>
          </cell>
          <cell r="AI19240">
            <v>715</v>
          </cell>
          <cell r="AJ19240">
            <v>734</v>
          </cell>
          <cell r="AK19240">
            <v>754</v>
          </cell>
          <cell r="AL19240">
            <v>774</v>
          </cell>
          <cell r="AM19240">
            <v>795</v>
          </cell>
          <cell r="AN19240">
            <v>816</v>
          </cell>
          <cell r="AO19240">
            <v>837</v>
          </cell>
          <cell r="AP19240">
            <v>854</v>
          </cell>
          <cell r="AQ19240">
            <v>871</v>
          </cell>
          <cell r="AR19240">
            <v>888</v>
          </cell>
          <cell r="AS19240">
            <v>906</v>
          </cell>
          <cell r="AT19240">
            <v>924</v>
          </cell>
          <cell r="AU19240">
            <v>940</v>
          </cell>
          <cell r="AV19240">
            <v>956</v>
          </cell>
          <cell r="AW19240">
            <v>972</v>
          </cell>
          <cell r="AX19240">
            <v>989</v>
          </cell>
          <cell r="AY19240">
            <v>1006</v>
          </cell>
          <cell r="AZ19240">
            <v>1022</v>
          </cell>
          <cell r="BA19240">
            <v>1039</v>
          </cell>
          <cell r="BB19240">
            <v>1055</v>
          </cell>
          <cell r="BC19240">
            <v>1072</v>
          </cell>
          <cell r="BD19240">
            <v>1089</v>
          </cell>
        </row>
        <row r="19241">
          <cell r="AG19241">
            <v>4559</v>
          </cell>
          <cell r="AH19241">
            <v>4466</v>
          </cell>
          <cell r="AI19241">
            <v>4375</v>
          </cell>
          <cell r="AJ19241">
            <v>4286</v>
          </cell>
          <cell r="AK19241">
            <v>4199</v>
          </cell>
          <cell r="AL19241">
            <v>4114</v>
          </cell>
          <cell r="AM19241">
            <v>4030</v>
          </cell>
          <cell r="AN19241">
            <v>3948</v>
          </cell>
          <cell r="AO19241">
            <v>3869</v>
          </cell>
          <cell r="AP19241">
            <v>3777</v>
          </cell>
          <cell r="AQ19241">
            <v>3687</v>
          </cell>
          <cell r="AR19241">
            <v>3599</v>
          </cell>
          <cell r="AS19241">
            <v>3513</v>
          </cell>
          <cell r="AT19241">
            <v>3429</v>
          </cell>
          <cell r="AU19241">
            <v>3336</v>
          </cell>
          <cell r="AV19241">
            <v>3245</v>
          </cell>
          <cell r="AW19241">
            <v>3157</v>
          </cell>
          <cell r="AX19241">
            <v>3071</v>
          </cell>
          <cell r="AY19241">
            <v>2988</v>
          </cell>
          <cell r="AZ19241">
            <v>2898</v>
          </cell>
          <cell r="BA19241">
            <v>2811</v>
          </cell>
          <cell r="BB19241">
            <v>2724</v>
          </cell>
          <cell r="BC19241">
            <v>2637</v>
          </cell>
          <cell r="BD19241">
            <v>2553</v>
          </cell>
        </row>
        <row r="19242">
          <cell r="AG19242">
            <v>159735</v>
          </cell>
          <cell r="AH19242">
            <v>159422</v>
          </cell>
          <cell r="AI19242">
            <v>159110</v>
          </cell>
          <cell r="AJ19242">
            <v>158798</v>
          </cell>
          <cell r="AK19242">
            <v>158487</v>
          </cell>
          <cell r="AL19242">
            <v>158177</v>
          </cell>
          <cell r="AM19242">
            <v>157867</v>
          </cell>
          <cell r="AN19242">
            <v>157558</v>
          </cell>
          <cell r="AO19242">
            <v>157249</v>
          </cell>
          <cell r="AP19242">
            <v>156936</v>
          </cell>
          <cell r="AQ19242">
            <v>156624</v>
          </cell>
          <cell r="AR19242">
            <v>156313</v>
          </cell>
          <cell r="AS19242">
            <v>156002</v>
          </cell>
          <cell r="AT19242">
            <v>155692</v>
          </cell>
          <cell r="AU19242">
            <v>155379</v>
          </cell>
          <cell r="AV19242">
            <v>155067</v>
          </cell>
          <cell r="AW19242">
            <v>154756</v>
          </cell>
          <cell r="AX19242">
            <v>154445</v>
          </cell>
          <cell r="AY19242">
            <v>154135</v>
          </cell>
          <cell r="AZ19242">
            <v>153823</v>
          </cell>
          <cell r="BA19242">
            <v>153512</v>
          </cell>
          <cell r="BB19242">
            <v>153201</v>
          </cell>
          <cell r="BC19242">
            <v>152890</v>
          </cell>
          <cell r="BD19242">
            <v>152580</v>
          </cell>
        </row>
        <row r="19243">
          <cell r="AG19243">
            <v>52463</v>
          </cell>
          <cell r="AH19243">
            <v>52295</v>
          </cell>
          <cell r="AI19243">
            <v>52128</v>
          </cell>
          <cell r="AJ19243">
            <v>51961</v>
          </cell>
          <cell r="AK19243">
            <v>51795</v>
          </cell>
          <cell r="AL19243">
            <v>51629</v>
          </cell>
          <cell r="AM19243">
            <v>51464</v>
          </cell>
          <cell r="AN19243">
            <v>51299</v>
          </cell>
          <cell r="AO19243">
            <v>51134</v>
          </cell>
          <cell r="AP19243">
            <v>50966</v>
          </cell>
          <cell r="AQ19243">
            <v>50799</v>
          </cell>
          <cell r="AR19243">
            <v>50632</v>
          </cell>
          <cell r="AS19243">
            <v>50466</v>
          </cell>
          <cell r="AT19243">
            <v>50301</v>
          </cell>
          <cell r="AU19243">
            <v>50133</v>
          </cell>
          <cell r="AV19243">
            <v>49966</v>
          </cell>
          <cell r="AW19243">
            <v>49799</v>
          </cell>
          <cell r="AX19243">
            <v>49633</v>
          </cell>
          <cell r="AY19243">
            <v>49468</v>
          </cell>
          <cell r="AZ19243">
            <v>49301</v>
          </cell>
          <cell r="BA19243">
            <v>49135</v>
          </cell>
          <cell r="BB19243">
            <v>48969</v>
          </cell>
          <cell r="BC19243">
            <v>48803</v>
          </cell>
          <cell r="BD19243">
            <v>48638</v>
          </cell>
        </row>
        <row r="19244">
          <cell r="AG19244">
            <v>21468</v>
          </cell>
          <cell r="AH19244">
            <v>21128</v>
          </cell>
          <cell r="AI19244">
            <v>20793</v>
          </cell>
          <cell r="AJ19244">
            <v>20464</v>
          </cell>
          <cell r="AK19244">
            <v>20140</v>
          </cell>
          <cell r="AL19244">
            <v>19821</v>
          </cell>
          <cell r="AM19244">
            <v>19507</v>
          </cell>
          <cell r="AN19244">
            <v>19198</v>
          </cell>
          <cell r="AO19244">
            <v>18894</v>
          </cell>
          <cell r="AP19244">
            <v>18555</v>
          </cell>
          <cell r="AQ19244">
            <v>18222</v>
          </cell>
          <cell r="AR19244">
            <v>17895</v>
          </cell>
          <cell r="AS19244">
            <v>17574</v>
          </cell>
          <cell r="AT19244">
            <v>17259</v>
          </cell>
          <cell r="AU19244">
            <v>16919</v>
          </cell>
          <cell r="AV19244">
            <v>16586</v>
          </cell>
          <cell r="AW19244">
            <v>16259</v>
          </cell>
          <cell r="AX19244">
            <v>15939</v>
          </cell>
          <cell r="AY19244">
            <v>15624</v>
          </cell>
          <cell r="AZ19244">
            <v>15294</v>
          </cell>
          <cell r="BA19244">
            <v>14970</v>
          </cell>
          <cell r="BB19244">
            <v>14646</v>
          </cell>
          <cell r="BC19244">
            <v>14322</v>
          </cell>
          <cell r="BD19244">
            <v>14005</v>
          </cell>
        </row>
        <row r="19246">
          <cell r="AG19246" t="str">
            <v>1000 Ha</v>
          </cell>
        </row>
        <row r="19247">
          <cell r="AG19247">
            <v>1992</v>
          </cell>
          <cell r="AH19247">
            <v>1993</v>
          </cell>
          <cell r="AI19247">
            <v>1994</v>
          </cell>
          <cell r="AJ19247">
            <v>1995</v>
          </cell>
          <cell r="AK19247">
            <v>1996</v>
          </cell>
          <cell r="AL19247">
            <v>1997</v>
          </cell>
          <cell r="AM19247">
            <v>1998</v>
          </cell>
          <cell r="AN19247">
            <v>1999</v>
          </cell>
          <cell r="AO19247">
            <v>2000</v>
          </cell>
          <cell r="AP19247">
            <v>2001</v>
          </cell>
          <cell r="AQ19247">
            <v>2002</v>
          </cell>
          <cell r="AR19247">
            <v>2003</v>
          </cell>
          <cell r="AS19247">
            <v>2004</v>
          </cell>
          <cell r="AT19247">
            <v>2005</v>
          </cell>
          <cell r="AU19247">
            <v>2006</v>
          </cell>
          <cell r="AV19247">
            <v>2007</v>
          </cell>
          <cell r="AW19247">
            <v>2008</v>
          </cell>
          <cell r="AX19247">
            <v>2009</v>
          </cell>
          <cell r="AY19247">
            <v>2010</v>
          </cell>
          <cell r="AZ19247">
            <v>2011</v>
          </cell>
          <cell r="BA19247">
            <v>2012</v>
          </cell>
          <cell r="BB19247">
            <v>2013</v>
          </cell>
          <cell r="BC19247">
            <v>2014</v>
          </cell>
          <cell r="BD19247">
            <v>2015</v>
          </cell>
        </row>
        <row r="19248">
          <cell r="AG19248">
            <v>707212</v>
          </cell>
          <cell r="AH19248">
            <v>706880</v>
          </cell>
          <cell r="AI19248">
            <v>706559</v>
          </cell>
          <cell r="AJ19248">
            <v>706247</v>
          </cell>
          <cell r="AK19248">
            <v>705946</v>
          </cell>
          <cell r="AL19248">
            <v>705655</v>
          </cell>
          <cell r="AM19248">
            <v>705374</v>
          </cell>
          <cell r="AN19248">
            <v>705102</v>
          </cell>
          <cell r="AO19248">
            <v>704844</v>
          </cell>
          <cell r="AP19248">
            <v>704781</v>
          </cell>
          <cell r="AQ19248">
            <v>704725</v>
          </cell>
          <cell r="AR19248">
            <v>704675</v>
          </cell>
          <cell r="AS19248">
            <v>704631</v>
          </cell>
          <cell r="AT19248">
            <v>704600</v>
          </cell>
          <cell r="AU19248">
            <v>704597</v>
          </cell>
          <cell r="AV19248">
            <v>704601</v>
          </cell>
          <cell r="AW19248">
            <v>704613</v>
          </cell>
          <cell r="AX19248">
            <v>704630</v>
          </cell>
          <cell r="AY19248">
            <v>704655</v>
          </cell>
          <cell r="AZ19248">
            <v>704616</v>
          </cell>
          <cell r="BA19248">
            <v>704630</v>
          </cell>
          <cell r="BB19248">
            <v>704644</v>
          </cell>
          <cell r="BC19248">
            <v>704659</v>
          </cell>
          <cell r="BD19248">
            <v>704680</v>
          </cell>
        </row>
        <row r="19249">
          <cell r="AG19249">
            <v>515</v>
          </cell>
          <cell r="AH19249">
            <v>515</v>
          </cell>
          <cell r="AI19249">
            <v>515</v>
          </cell>
          <cell r="AJ19249">
            <v>515</v>
          </cell>
          <cell r="AK19249">
            <v>515</v>
          </cell>
          <cell r="AL19249">
            <v>515</v>
          </cell>
          <cell r="AM19249">
            <v>515</v>
          </cell>
          <cell r="AN19249">
            <v>515</v>
          </cell>
          <cell r="AO19249">
            <v>515</v>
          </cell>
          <cell r="AP19249">
            <v>515</v>
          </cell>
          <cell r="AQ19249">
            <v>515</v>
          </cell>
          <cell r="AR19249">
            <v>515</v>
          </cell>
          <cell r="AS19249">
            <v>515</v>
          </cell>
          <cell r="AT19249">
            <v>515</v>
          </cell>
          <cell r="AU19249">
            <v>515</v>
          </cell>
          <cell r="AV19249">
            <v>515</v>
          </cell>
          <cell r="AW19249">
            <v>515</v>
          </cell>
          <cell r="AX19249">
            <v>515</v>
          </cell>
          <cell r="AY19249">
            <v>515</v>
          </cell>
          <cell r="AZ19249">
            <v>515</v>
          </cell>
          <cell r="BA19249">
            <v>515</v>
          </cell>
          <cell r="BB19249">
            <v>515</v>
          </cell>
          <cell r="BC19249">
            <v>515</v>
          </cell>
          <cell r="BD19249">
            <v>515</v>
          </cell>
        </row>
        <row r="19250">
          <cell r="AG19250">
            <v>8</v>
          </cell>
          <cell r="AH19250">
            <v>8</v>
          </cell>
          <cell r="AI19250">
            <v>8</v>
          </cell>
          <cell r="AJ19250">
            <v>8</v>
          </cell>
          <cell r="AK19250">
            <v>8</v>
          </cell>
          <cell r="AL19250">
            <v>8</v>
          </cell>
          <cell r="AM19250">
            <v>8</v>
          </cell>
          <cell r="AN19250">
            <v>8</v>
          </cell>
          <cell r="AO19250">
            <v>8</v>
          </cell>
          <cell r="AP19250">
            <v>8</v>
          </cell>
          <cell r="AQ19250">
            <v>8</v>
          </cell>
          <cell r="AR19250">
            <v>8</v>
          </cell>
          <cell r="AS19250">
            <v>8</v>
          </cell>
          <cell r="AT19250">
            <v>8</v>
          </cell>
          <cell r="AU19250">
            <v>8</v>
          </cell>
          <cell r="AV19250">
            <v>8</v>
          </cell>
          <cell r="AW19250">
            <v>8</v>
          </cell>
          <cell r="AX19250">
            <v>8</v>
          </cell>
          <cell r="AY19250">
            <v>8</v>
          </cell>
          <cell r="AZ19250">
            <v>8</v>
          </cell>
          <cell r="BA19250">
            <v>8</v>
          </cell>
          <cell r="BB19250">
            <v>8</v>
          </cell>
          <cell r="BC19250">
            <v>8</v>
          </cell>
          <cell r="BD19250">
            <v>8</v>
          </cell>
        </row>
        <row r="19251">
          <cell r="AG19251">
            <v>1566</v>
          </cell>
          <cell r="AH19251">
            <v>1556</v>
          </cell>
          <cell r="AI19251">
            <v>1546</v>
          </cell>
          <cell r="AJ19251">
            <v>1536</v>
          </cell>
          <cell r="AK19251">
            <v>1526</v>
          </cell>
          <cell r="AL19251">
            <v>1516</v>
          </cell>
          <cell r="AM19251">
            <v>1506</v>
          </cell>
          <cell r="AN19251">
            <v>1497</v>
          </cell>
          <cell r="AO19251">
            <v>1489</v>
          </cell>
          <cell r="AP19251">
            <v>1479</v>
          </cell>
          <cell r="AQ19251">
            <v>1469</v>
          </cell>
          <cell r="AR19251">
            <v>1459</v>
          </cell>
          <cell r="AS19251">
            <v>1449</v>
          </cell>
          <cell r="AT19251">
            <v>1441</v>
          </cell>
          <cell r="AU19251">
            <v>1431</v>
          </cell>
          <cell r="AV19251">
            <v>1421</v>
          </cell>
          <cell r="AW19251">
            <v>1411</v>
          </cell>
          <cell r="AX19251">
            <v>1401</v>
          </cell>
          <cell r="AY19251">
            <v>1393</v>
          </cell>
          <cell r="AZ19251">
            <v>1383</v>
          </cell>
          <cell r="BA19251">
            <v>1373</v>
          </cell>
          <cell r="BB19251">
            <v>1364</v>
          </cell>
          <cell r="BC19251">
            <v>1354</v>
          </cell>
          <cell r="BD19251">
            <v>1344</v>
          </cell>
        </row>
        <row r="19252">
          <cell r="AG19252">
            <v>310134</v>
          </cell>
          <cell r="AH19252">
            <v>310134</v>
          </cell>
          <cell r="AI19252">
            <v>310134</v>
          </cell>
          <cell r="AJ19252">
            <v>310134</v>
          </cell>
          <cell r="AK19252">
            <v>310134</v>
          </cell>
          <cell r="AL19252">
            <v>310134</v>
          </cell>
          <cell r="AM19252">
            <v>310134</v>
          </cell>
          <cell r="AN19252">
            <v>310134</v>
          </cell>
          <cell r="AO19252">
            <v>310134</v>
          </cell>
          <cell r="AP19252">
            <v>310134</v>
          </cell>
          <cell r="AQ19252">
            <v>310134</v>
          </cell>
          <cell r="AR19252">
            <v>310134</v>
          </cell>
          <cell r="AS19252">
            <v>310134</v>
          </cell>
          <cell r="AT19252">
            <v>310134</v>
          </cell>
          <cell r="AU19252">
            <v>310134</v>
          </cell>
          <cell r="AV19252">
            <v>310134</v>
          </cell>
          <cell r="AW19252">
            <v>310134</v>
          </cell>
          <cell r="AX19252">
            <v>310134</v>
          </cell>
          <cell r="AY19252">
            <v>310134</v>
          </cell>
          <cell r="AZ19252">
            <v>310134</v>
          </cell>
          <cell r="BA19252">
            <v>310134</v>
          </cell>
          <cell r="BB19252">
            <v>310134</v>
          </cell>
          <cell r="BC19252">
            <v>310134</v>
          </cell>
          <cell r="BD19252">
            <v>310134</v>
          </cell>
        </row>
        <row r="19253">
          <cell r="AG19253">
            <v>44</v>
          </cell>
          <cell r="AH19253">
            <v>44</v>
          </cell>
          <cell r="AI19253">
            <v>44</v>
          </cell>
          <cell r="AJ19253">
            <v>44</v>
          </cell>
          <cell r="AK19253">
            <v>44</v>
          </cell>
          <cell r="AL19253">
            <v>44</v>
          </cell>
          <cell r="AM19253">
            <v>44</v>
          </cell>
          <cell r="AN19253">
            <v>44</v>
          </cell>
          <cell r="AO19253">
            <v>47</v>
          </cell>
          <cell r="AP19253">
            <v>47</v>
          </cell>
          <cell r="AQ19253">
            <v>47</v>
          </cell>
          <cell r="AR19253">
            <v>47</v>
          </cell>
          <cell r="AS19253">
            <v>47</v>
          </cell>
          <cell r="AT19253">
            <v>47</v>
          </cell>
          <cell r="AU19253">
            <v>47</v>
          </cell>
          <cell r="AV19253">
            <v>47</v>
          </cell>
          <cell r="AW19253">
            <v>47</v>
          </cell>
          <cell r="AX19253">
            <v>47</v>
          </cell>
          <cell r="AY19253">
            <v>47</v>
          </cell>
          <cell r="AZ19253">
            <v>0</v>
          </cell>
          <cell r="BA19253">
            <v>0</v>
          </cell>
          <cell r="BB19253">
            <v>0</v>
          </cell>
          <cell r="BC19253">
            <v>0</v>
          </cell>
          <cell r="BD19253">
            <v>0</v>
          </cell>
        </row>
        <row r="19254">
          <cell r="AG19254">
            <v>2526</v>
          </cell>
          <cell r="AH19254">
            <v>2507</v>
          </cell>
          <cell r="AI19254">
            <v>2488</v>
          </cell>
          <cell r="AJ19254">
            <v>2469</v>
          </cell>
          <cell r="AK19254">
            <v>2450</v>
          </cell>
          <cell r="AL19254">
            <v>2431</v>
          </cell>
          <cell r="AM19254">
            <v>2413</v>
          </cell>
          <cell r="AN19254">
            <v>2395</v>
          </cell>
          <cell r="AO19254">
            <v>2376</v>
          </cell>
          <cell r="AP19254">
            <v>2399</v>
          </cell>
          <cell r="AQ19254">
            <v>2422</v>
          </cell>
          <cell r="AR19254">
            <v>2445</v>
          </cell>
          <cell r="AS19254">
            <v>2468</v>
          </cell>
          <cell r="AT19254">
            <v>2491</v>
          </cell>
          <cell r="AU19254">
            <v>2513</v>
          </cell>
          <cell r="AV19254">
            <v>2536</v>
          </cell>
          <cell r="AW19254">
            <v>2559</v>
          </cell>
          <cell r="AX19254">
            <v>2582</v>
          </cell>
          <cell r="AY19254">
            <v>2605</v>
          </cell>
          <cell r="AZ19254">
            <v>2628</v>
          </cell>
          <cell r="BA19254">
            <v>2651</v>
          </cell>
          <cell r="BB19254">
            <v>2674</v>
          </cell>
          <cell r="BC19254">
            <v>2697</v>
          </cell>
          <cell r="BD19254">
            <v>2720</v>
          </cell>
        </row>
        <row r="19255">
          <cell r="AG19255">
            <v>2129</v>
          </cell>
          <cell r="AH19255">
            <v>2165</v>
          </cell>
          <cell r="AI19255">
            <v>2202</v>
          </cell>
          <cell r="AJ19255">
            <v>2239</v>
          </cell>
          <cell r="AK19255">
            <v>2277</v>
          </cell>
          <cell r="AL19255">
            <v>2316</v>
          </cell>
          <cell r="AM19255">
            <v>2355</v>
          </cell>
          <cell r="AN19255">
            <v>2395</v>
          </cell>
          <cell r="AO19255">
            <v>2435</v>
          </cell>
          <cell r="AP19255">
            <v>2485</v>
          </cell>
          <cell r="AQ19255">
            <v>2536</v>
          </cell>
          <cell r="AR19255">
            <v>2588</v>
          </cell>
          <cell r="AS19255">
            <v>2641</v>
          </cell>
          <cell r="AT19255">
            <v>2697</v>
          </cell>
          <cell r="AU19255">
            <v>2731</v>
          </cell>
          <cell r="AV19255">
            <v>2765</v>
          </cell>
          <cell r="AW19255">
            <v>2800</v>
          </cell>
          <cell r="AX19255">
            <v>2835</v>
          </cell>
          <cell r="AY19255">
            <v>2870</v>
          </cell>
          <cell r="AZ19255">
            <v>2905</v>
          </cell>
          <cell r="BA19255">
            <v>2940</v>
          </cell>
          <cell r="BB19255">
            <v>2975</v>
          </cell>
          <cell r="BC19255">
            <v>3010</v>
          </cell>
          <cell r="BD19255">
            <v>3045</v>
          </cell>
        </row>
        <row r="19256">
          <cell r="AG19256">
            <v>50</v>
          </cell>
          <cell r="AH19256">
            <v>50</v>
          </cell>
          <cell r="AI19256">
            <v>50</v>
          </cell>
          <cell r="AJ19256">
            <v>50</v>
          </cell>
          <cell r="AK19256">
            <v>50</v>
          </cell>
          <cell r="AL19256">
            <v>50</v>
          </cell>
          <cell r="AM19256">
            <v>50</v>
          </cell>
          <cell r="AN19256">
            <v>50</v>
          </cell>
          <cell r="AO19256">
            <v>47</v>
          </cell>
          <cell r="AP19256">
            <v>47</v>
          </cell>
          <cell r="AQ19256">
            <v>47</v>
          </cell>
          <cell r="AR19256">
            <v>47</v>
          </cell>
          <cell r="AS19256">
            <v>47</v>
          </cell>
          <cell r="AT19256">
            <v>46</v>
          </cell>
          <cell r="AU19256">
            <v>46</v>
          </cell>
          <cell r="AV19256">
            <v>46</v>
          </cell>
          <cell r="AW19256">
            <v>46</v>
          </cell>
          <cell r="AX19256">
            <v>46</v>
          </cell>
          <cell r="AY19256">
            <v>45</v>
          </cell>
          <cell r="AZ19256">
            <v>45</v>
          </cell>
          <cell r="BA19256">
            <v>45</v>
          </cell>
          <cell r="BB19256">
            <v>45</v>
          </cell>
          <cell r="BC19256">
            <v>45</v>
          </cell>
          <cell r="BD19256">
            <v>45</v>
          </cell>
        </row>
        <row r="19257">
          <cell r="AG19257">
            <v>1972</v>
          </cell>
          <cell r="AH19257">
            <v>1972</v>
          </cell>
          <cell r="AI19257">
            <v>1972</v>
          </cell>
          <cell r="AJ19257">
            <v>1972</v>
          </cell>
          <cell r="AK19257">
            <v>1972</v>
          </cell>
          <cell r="AL19257">
            <v>1972</v>
          </cell>
          <cell r="AM19257">
            <v>1972</v>
          </cell>
          <cell r="AN19257">
            <v>1972</v>
          </cell>
          <cell r="AO19257">
            <v>1972</v>
          </cell>
          <cell r="AP19257">
            <v>1972</v>
          </cell>
          <cell r="AQ19257">
            <v>1972</v>
          </cell>
          <cell r="AR19257">
            <v>1972</v>
          </cell>
          <cell r="AS19257">
            <v>1972</v>
          </cell>
          <cell r="AT19257">
            <v>1972</v>
          </cell>
          <cell r="AU19257">
            <v>1972</v>
          </cell>
          <cell r="AV19257">
            <v>1972</v>
          </cell>
          <cell r="AW19257">
            <v>1972</v>
          </cell>
          <cell r="AX19257">
            <v>1972</v>
          </cell>
          <cell r="AY19257">
            <v>1972</v>
          </cell>
          <cell r="AZ19257">
            <v>1972</v>
          </cell>
          <cell r="BA19257">
            <v>1972</v>
          </cell>
          <cell r="BB19257">
            <v>1972</v>
          </cell>
          <cell r="BC19257">
            <v>1972</v>
          </cell>
          <cell r="BD19257">
            <v>1972</v>
          </cell>
        </row>
        <row r="19258">
          <cell r="AG19258">
            <v>367</v>
          </cell>
          <cell r="AH19258">
            <v>362</v>
          </cell>
          <cell r="AI19258">
            <v>357</v>
          </cell>
          <cell r="AJ19258">
            <v>352</v>
          </cell>
          <cell r="AK19258">
            <v>348</v>
          </cell>
          <cell r="AL19258">
            <v>344</v>
          </cell>
          <cell r="AM19258">
            <v>340</v>
          </cell>
          <cell r="AN19258">
            <v>336</v>
          </cell>
          <cell r="AO19258">
            <v>332</v>
          </cell>
          <cell r="AP19258">
            <v>327</v>
          </cell>
          <cell r="AQ19258">
            <v>322</v>
          </cell>
          <cell r="AR19258">
            <v>317</v>
          </cell>
          <cell r="AS19258">
            <v>312</v>
          </cell>
          <cell r="AT19258">
            <v>309</v>
          </cell>
          <cell r="AU19258">
            <v>304</v>
          </cell>
          <cell r="AV19258">
            <v>300</v>
          </cell>
          <cell r="AW19258">
            <v>296</v>
          </cell>
          <cell r="AX19258">
            <v>292</v>
          </cell>
          <cell r="AY19258">
            <v>287</v>
          </cell>
          <cell r="AZ19258">
            <v>283</v>
          </cell>
          <cell r="BA19258">
            <v>279</v>
          </cell>
          <cell r="BB19258">
            <v>275</v>
          </cell>
          <cell r="BC19258">
            <v>271</v>
          </cell>
          <cell r="BD19258">
            <v>267</v>
          </cell>
        </row>
        <row r="19259">
          <cell r="AG19259">
            <v>4635</v>
          </cell>
          <cell r="AH19259">
            <v>4579</v>
          </cell>
          <cell r="AI19259">
            <v>4524</v>
          </cell>
          <cell r="AJ19259">
            <v>4470</v>
          </cell>
          <cell r="AK19259">
            <v>4416</v>
          </cell>
          <cell r="AL19259">
            <v>4363</v>
          </cell>
          <cell r="AM19259">
            <v>4311</v>
          </cell>
          <cell r="AN19259">
            <v>4259</v>
          </cell>
          <cell r="AO19259">
            <v>4208</v>
          </cell>
          <cell r="AP19259">
            <v>4153</v>
          </cell>
          <cell r="AQ19259">
            <v>4098</v>
          </cell>
          <cell r="AR19259">
            <v>4044</v>
          </cell>
          <cell r="AS19259">
            <v>3991</v>
          </cell>
          <cell r="AT19259">
            <v>3938</v>
          </cell>
          <cell r="AU19259">
            <v>3880</v>
          </cell>
          <cell r="AV19259">
            <v>3823</v>
          </cell>
          <cell r="AW19259">
            <v>3767</v>
          </cell>
          <cell r="AX19259">
            <v>3712</v>
          </cell>
          <cell r="AY19259">
            <v>3657</v>
          </cell>
          <cell r="AZ19259">
            <v>3601</v>
          </cell>
          <cell r="BA19259">
            <v>3545</v>
          </cell>
          <cell r="BB19259">
            <v>3489</v>
          </cell>
          <cell r="BC19259">
            <v>3434</v>
          </cell>
          <cell r="BD19259">
            <v>3380</v>
          </cell>
        </row>
        <row r="19260">
          <cell r="AG19260">
            <v>114</v>
          </cell>
          <cell r="AH19260">
            <v>113</v>
          </cell>
          <cell r="AI19260">
            <v>112</v>
          </cell>
          <cell r="AJ19260">
            <v>111</v>
          </cell>
          <cell r="AK19260">
            <v>110</v>
          </cell>
          <cell r="AL19260">
            <v>109</v>
          </cell>
          <cell r="AM19260">
            <v>108</v>
          </cell>
          <cell r="AN19260">
            <v>107</v>
          </cell>
          <cell r="AO19260">
            <v>109</v>
          </cell>
          <cell r="AP19260">
            <v>108</v>
          </cell>
          <cell r="AQ19260">
            <v>107</v>
          </cell>
          <cell r="AR19260">
            <v>106</v>
          </cell>
          <cell r="AS19260">
            <v>105</v>
          </cell>
          <cell r="AT19260">
            <v>105</v>
          </cell>
          <cell r="AU19260">
            <v>104</v>
          </cell>
          <cell r="AV19260">
            <v>103</v>
          </cell>
          <cell r="AW19260">
            <v>102</v>
          </cell>
          <cell r="AX19260">
            <v>101</v>
          </cell>
          <cell r="AY19260">
            <v>101</v>
          </cell>
          <cell r="AZ19260">
            <v>100</v>
          </cell>
          <cell r="BA19260">
            <v>99</v>
          </cell>
          <cell r="BB19260">
            <v>98</v>
          </cell>
          <cell r="BC19260">
            <v>97</v>
          </cell>
          <cell r="BD19260">
            <v>96</v>
          </cell>
        </row>
        <row r="19261">
          <cell r="AG19261">
            <v>7753</v>
          </cell>
          <cell r="AH19261">
            <v>7568</v>
          </cell>
          <cell r="AI19261">
            <v>7388</v>
          </cell>
          <cell r="AJ19261">
            <v>7212</v>
          </cell>
          <cell r="AK19261">
            <v>7040</v>
          </cell>
          <cell r="AL19261">
            <v>6872</v>
          </cell>
          <cell r="AM19261">
            <v>6708</v>
          </cell>
          <cell r="AN19261">
            <v>6548</v>
          </cell>
          <cell r="AO19261">
            <v>6392</v>
          </cell>
          <cell r="AP19261">
            <v>6267</v>
          </cell>
          <cell r="AQ19261">
            <v>6145</v>
          </cell>
          <cell r="AR19261">
            <v>6025</v>
          </cell>
          <cell r="AS19261">
            <v>5907</v>
          </cell>
          <cell r="AT19261">
            <v>5792</v>
          </cell>
          <cell r="AU19261">
            <v>5667</v>
          </cell>
          <cell r="AV19261">
            <v>5544</v>
          </cell>
          <cell r="AW19261">
            <v>5424</v>
          </cell>
          <cell r="AX19261">
            <v>5307</v>
          </cell>
          <cell r="AY19261">
            <v>5192</v>
          </cell>
          <cell r="AZ19261">
            <v>5071</v>
          </cell>
          <cell r="BA19261">
            <v>4952</v>
          </cell>
          <cell r="BB19261">
            <v>4833</v>
          </cell>
          <cell r="BC19261">
            <v>4715</v>
          </cell>
          <cell r="BD19261">
            <v>4600</v>
          </cell>
        </row>
        <row r="19262">
          <cell r="AG19262">
            <v>345</v>
          </cell>
          <cell r="AH19262">
            <v>345</v>
          </cell>
          <cell r="AI19262">
            <v>345</v>
          </cell>
          <cell r="AJ19262">
            <v>345</v>
          </cell>
          <cell r="AK19262">
            <v>345</v>
          </cell>
          <cell r="AL19262">
            <v>345</v>
          </cell>
          <cell r="AM19262">
            <v>345</v>
          </cell>
          <cell r="AN19262">
            <v>345</v>
          </cell>
          <cell r="AO19262">
            <v>341</v>
          </cell>
          <cell r="AP19262">
            <v>341</v>
          </cell>
          <cell r="AQ19262">
            <v>341</v>
          </cell>
          <cell r="AR19262">
            <v>341</v>
          </cell>
          <cell r="AS19262">
            <v>341</v>
          </cell>
          <cell r="AT19262">
            <v>339</v>
          </cell>
          <cell r="AU19262">
            <v>339</v>
          </cell>
          <cell r="AV19262">
            <v>339</v>
          </cell>
          <cell r="AW19262">
            <v>339</v>
          </cell>
          <cell r="AX19262">
            <v>339</v>
          </cell>
          <cell r="AY19262">
            <v>337</v>
          </cell>
          <cell r="AZ19262">
            <v>337</v>
          </cell>
          <cell r="BA19262">
            <v>337</v>
          </cell>
          <cell r="BB19262">
            <v>336</v>
          </cell>
          <cell r="BC19262">
            <v>336</v>
          </cell>
          <cell r="BD19262">
            <v>336</v>
          </cell>
        </row>
        <row r="19263">
          <cell r="AG19263">
            <v>49</v>
          </cell>
          <cell r="AH19263">
            <v>49</v>
          </cell>
          <cell r="AI19263">
            <v>49</v>
          </cell>
          <cell r="AJ19263">
            <v>49</v>
          </cell>
          <cell r="AK19263">
            <v>49</v>
          </cell>
          <cell r="AL19263">
            <v>49</v>
          </cell>
          <cell r="AM19263">
            <v>49</v>
          </cell>
          <cell r="AN19263">
            <v>49</v>
          </cell>
          <cell r="AO19263">
            <v>49</v>
          </cell>
          <cell r="AP19263">
            <v>49</v>
          </cell>
          <cell r="AQ19263">
            <v>49</v>
          </cell>
          <cell r="AR19263">
            <v>49</v>
          </cell>
          <cell r="AS19263">
            <v>49</v>
          </cell>
          <cell r="AT19263">
            <v>49</v>
          </cell>
          <cell r="AU19263">
            <v>49</v>
          </cell>
          <cell r="AV19263">
            <v>49</v>
          </cell>
          <cell r="AW19263">
            <v>49</v>
          </cell>
          <cell r="AX19263">
            <v>49</v>
          </cell>
          <cell r="AY19263">
            <v>49</v>
          </cell>
          <cell r="AZ19263">
            <v>49</v>
          </cell>
          <cell r="BA19263">
            <v>49</v>
          </cell>
          <cell r="BB19263">
            <v>49</v>
          </cell>
          <cell r="BC19263">
            <v>49</v>
          </cell>
          <cell r="BD19263">
            <v>49</v>
          </cell>
        </row>
        <row r="19264">
          <cell r="AG19264">
            <v>69569</v>
          </cell>
          <cell r="AH19264">
            <v>69210</v>
          </cell>
          <cell r="AI19264">
            <v>68853</v>
          </cell>
          <cell r="AJ19264">
            <v>68498</v>
          </cell>
          <cell r="AK19264">
            <v>68145</v>
          </cell>
          <cell r="AL19264">
            <v>67794</v>
          </cell>
          <cell r="AM19264">
            <v>67445</v>
          </cell>
          <cell r="AN19264">
            <v>67097</v>
          </cell>
          <cell r="AO19264">
            <v>66751</v>
          </cell>
          <cell r="AP19264">
            <v>66515</v>
          </cell>
          <cell r="AQ19264">
            <v>66280</v>
          </cell>
          <cell r="AR19264">
            <v>66045</v>
          </cell>
          <cell r="AS19264">
            <v>65811</v>
          </cell>
          <cell r="AT19264">
            <v>65578</v>
          </cell>
          <cell r="AU19264">
            <v>65422</v>
          </cell>
          <cell r="AV19264">
            <v>65266</v>
          </cell>
          <cell r="AW19264">
            <v>65111</v>
          </cell>
          <cell r="AX19264">
            <v>64956</v>
          </cell>
          <cell r="AY19264">
            <v>64802</v>
          </cell>
          <cell r="AZ19264">
            <v>64646</v>
          </cell>
          <cell r="BA19264">
            <v>64491</v>
          </cell>
          <cell r="BB19264">
            <v>64336</v>
          </cell>
          <cell r="BC19264">
            <v>64181</v>
          </cell>
          <cell r="BD19264">
            <v>64026</v>
          </cell>
        </row>
        <row r="19265">
          <cell r="AG19265">
            <v>1</v>
          </cell>
          <cell r="AH19265">
            <v>1</v>
          </cell>
          <cell r="AI19265">
            <v>1</v>
          </cell>
          <cell r="AJ19265">
            <v>1</v>
          </cell>
          <cell r="AK19265">
            <v>1</v>
          </cell>
          <cell r="AL19265">
            <v>1</v>
          </cell>
          <cell r="AM19265">
            <v>1</v>
          </cell>
          <cell r="AN19265">
            <v>1</v>
          </cell>
          <cell r="AO19265">
            <v>1</v>
          </cell>
          <cell r="AP19265">
            <v>1</v>
          </cell>
          <cell r="AQ19265">
            <v>1</v>
          </cell>
          <cell r="AR19265">
            <v>1</v>
          </cell>
          <cell r="AS19265">
            <v>1</v>
          </cell>
          <cell r="AT19265">
            <v>1</v>
          </cell>
          <cell r="AU19265">
            <v>1</v>
          </cell>
          <cell r="AV19265">
            <v>1</v>
          </cell>
          <cell r="AW19265">
            <v>1</v>
          </cell>
          <cell r="AX19265">
            <v>1</v>
          </cell>
          <cell r="AY19265">
            <v>1</v>
          </cell>
          <cell r="AZ19265">
            <v>1</v>
          </cell>
          <cell r="BA19265">
            <v>1</v>
          </cell>
          <cell r="BB19265">
            <v>1</v>
          </cell>
          <cell r="BC19265">
            <v>1</v>
          </cell>
          <cell r="BD19265">
            <v>1</v>
          </cell>
        </row>
        <row r="19266">
          <cell r="AG19266">
            <v>4365</v>
          </cell>
          <cell r="AH19266">
            <v>4292</v>
          </cell>
          <cell r="AI19266">
            <v>4220</v>
          </cell>
          <cell r="AJ19266">
            <v>4149</v>
          </cell>
          <cell r="AK19266">
            <v>4080</v>
          </cell>
          <cell r="AL19266">
            <v>4012</v>
          </cell>
          <cell r="AM19266">
            <v>3945</v>
          </cell>
          <cell r="AN19266">
            <v>3879</v>
          </cell>
          <cell r="AO19266">
            <v>3814</v>
          </cell>
          <cell r="AP19266">
            <v>3741</v>
          </cell>
          <cell r="AQ19266">
            <v>3670</v>
          </cell>
          <cell r="AR19266">
            <v>3600</v>
          </cell>
          <cell r="AS19266">
            <v>3531</v>
          </cell>
          <cell r="AT19266">
            <v>3464</v>
          </cell>
          <cell r="AU19266">
            <v>3391</v>
          </cell>
          <cell r="AV19266">
            <v>3320</v>
          </cell>
          <cell r="AW19266">
            <v>3250</v>
          </cell>
          <cell r="AX19266">
            <v>3181</v>
          </cell>
          <cell r="AY19266">
            <v>3114</v>
          </cell>
          <cell r="AZ19266">
            <v>3043</v>
          </cell>
          <cell r="BA19266">
            <v>2974</v>
          </cell>
          <cell r="BB19266">
            <v>2905</v>
          </cell>
          <cell r="BC19266">
            <v>2835</v>
          </cell>
          <cell r="BD19266">
            <v>2767</v>
          </cell>
        </row>
        <row r="19267">
          <cell r="AG19267">
            <v>3703</v>
          </cell>
          <cell r="AH19267">
            <v>3659</v>
          </cell>
          <cell r="AI19267">
            <v>3616</v>
          </cell>
          <cell r="AJ19267">
            <v>3573</v>
          </cell>
          <cell r="AK19267">
            <v>3531</v>
          </cell>
          <cell r="AL19267">
            <v>3489</v>
          </cell>
          <cell r="AM19267">
            <v>3448</v>
          </cell>
          <cell r="AN19267">
            <v>3407</v>
          </cell>
          <cell r="AO19267">
            <v>3369</v>
          </cell>
          <cell r="AP19267">
            <v>3357</v>
          </cell>
          <cell r="AQ19267">
            <v>3345</v>
          </cell>
          <cell r="AR19267">
            <v>3333</v>
          </cell>
          <cell r="AS19267">
            <v>3321</v>
          </cell>
          <cell r="AT19267">
            <v>3310</v>
          </cell>
          <cell r="AU19267">
            <v>3298</v>
          </cell>
          <cell r="AV19267">
            <v>3286</v>
          </cell>
          <cell r="AW19267">
            <v>3274</v>
          </cell>
          <cell r="AX19267">
            <v>3262</v>
          </cell>
          <cell r="AY19267">
            <v>3251</v>
          </cell>
          <cell r="AZ19267">
            <v>3239</v>
          </cell>
          <cell r="BA19267">
            <v>3227</v>
          </cell>
          <cell r="BB19267">
            <v>3215</v>
          </cell>
          <cell r="BC19267">
            <v>3203</v>
          </cell>
          <cell r="BD19267">
            <v>3191</v>
          </cell>
        </row>
        <row r="19268">
          <cell r="AG19268">
            <v>25</v>
          </cell>
          <cell r="AH19268">
            <v>25</v>
          </cell>
          <cell r="AI19268">
            <v>25</v>
          </cell>
          <cell r="AJ19268">
            <v>25</v>
          </cell>
          <cell r="AK19268">
            <v>25</v>
          </cell>
          <cell r="AL19268">
            <v>25</v>
          </cell>
          <cell r="AM19268">
            <v>25</v>
          </cell>
          <cell r="AN19268">
            <v>25</v>
          </cell>
          <cell r="AO19268">
            <v>26</v>
          </cell>
          <cell r="AP19268">
            <v>26</v>
          </cell>
          <cell r="AQ19268">
            <v>26</v>
          </cell>
          <cell r="AR19268">
            <v>26</v>
          </cell>
          <cell r="AS19268">
            <v>26</v>
          </cell>
          <cell r="AT19268">
            <v>26</v>
          </cell>
          <cell r="AU19268">
            <v>26</v>
          </cell>
          <cell r="AV19268">
            <v>26</v>
          </cell>
          <cell r="AW19268">
            <v>26</v>
          </cell>
          <cell r="AX19268">
            <v>26</v>
          </cell>
          <cell r="AY19268">
            <v>27</v>
          </cell>
          <cell r="AZ19268">
            <v>27</v>
          </cell>
          <cell r="BA19268">
            <v>27</v>
          </cell>
          <cell r="BB19268">
            <v>27</v>
          </cell>
          <cell r="BC19268">
            <v>27</v>
          </cell>
          <cell r="BD19268">
            <v>27</v>
          </cell>
        </row>
        <row r="19269">
          <cell r="AG19269">
            <v>239</v>
          </cell>
          <cell r="AH19269">
            <v>238</v>
          </cell>
          <cell r="AI19269">
            <v>237</v>
          </cell>
          <cell r="AJ19269">
            <v>236</v>
          </cell>
          <cell r="AK19269">
            <v>235</v>
          </cell>
          <cell r="AL19269">
            <v>234</v>
          </cell>
          <cell r="AM19269">
            <v>233</v>
          </cell>
          <cell r="AN19269">
            <v>232</v>
          </cell>
          <cell r="AO19269">
            <v>234</v>
          </cell>
          <cell r="AP19269">
            <v>233</v>
          </cell>
          <cell r="AQ19269">
            <v>232</v>
          </cell>
          <cell r="AR19269">
            <v>231</v>
          </cell>
          <cell r="AS19269">
            <v>230</v>
          </cell>
          <cell r="AT19269">
            <v>230</v>
          </cell>
          <cell r="AU19269">
            <v>229</v>
          </cell>
          <cell r="AV19269">
            <v>228</v>
          </cell>
          <cell r="AW19269">
            <v>227</v>
          </cell>
          <cell r="AX19269">
            <v>226</v>
          </cell>
          <cell r="AY19269">
            <v>226</v>
          </cell>
          <cell r="AZ19269">
            <v>225</v>
          </cell>
          <cell r="BA19269">
            <v>224</v>
          </cell>
          <cell r="BB19269">
            <v>223</v>
          </cell>
          <cell r="BC19269">
            <v>222</v>
          </cell>
          <cell r="BD19269">
            <v>221</v>
          </cell>
        </row>
        <row r="19270">
          <cell r="AG19270">
            <v>297103</v>
          </cell>
          <cell r="AH19270">
            <v>297488</v>
          </cell>
          <cell r="AI19270">
            <v>297873</v>
          </cell>
          <cell r="AJ19270">
            <v>298259</v>
          </cell>
          <cell r="AK19270">
            <v>298645</v>
          </cell>
          <cell r="AL19270">
            <v>299032</v>
          </cell>
          <cell r="AM19270">
            <v>299419</v>
          </cell>
          <cell r="AN19270">
            <v>299807</v>
          </cell>
          <cell r="AO19270">
            <v>300195</v>
          </cell>
          <cell r="AP19270">
            <v>300577</v>
          </cell>
          <cell r="AQ19270">
            <v>300959</v>
          </cell>
          <cell r="AR19270">
            <v>301342</v>
          </cell>
          <cell r="AS19270">
            <v>301725</v>
          </cell>
          <cell r="AT19270">
            <v>302108</v>
          </cell>
          <cell r="AU19270">
            <v>302490</v>
          </cell>
          <cell r="AV19270">
            <v>302872</v>
          </cell>
          <cell r="AW19270">
            <v>303255</v>
          </cell>
          <cell r="AX19270">
            <v>303638</v>
          </cell>
          <cell r="AY19270">
            <v>304022</v>
          </cell>
          <cell r="AZ19270">
            <v>304404</v>
          </cell>
          <cell r="BA19270">
            <v>304787</v>
          </cell>
          <cell r="BB19270">
            <v>305170</v>
          </cell>
          <cell r="BC19270">
            <v>305553</v>
          </cell>
          <cell r="BD19270">
            <v>305936</v>
          </cell>
        </row>
        <row r="19271">
          <cell r="AG19271">
            <v>937805</v>
          </cell>
          <cell r="AH19271">
            <v>933523</v>
          </cell>
          <cell r="AI19271">
            <v>929270</v>
          </cell>
          <cell r="AJ19271">
            <v>925044</v>
          </cell>
          <cell r="AK19271">
            <v>920844</v>
          </cell>
          <cell r="AL19271">
            <v>916672</v>
          </cell>
          <cell r="AM19271">
            <v>912528</v>
          </cell>
          <cell r="AN19271">
            <v>908412</v>
          </cell>
          <cell r="AO19271">
            <v>904322</v>
          </cell>
          <cell r="AP19271">
            <v>899853</v>
          </cell>
          <cell r="AQ19271">
            <v>895413</v>
          </cell>
          <cell r="AR19271">
            <v>891000</v>
          </cell>
          <cell r="AS19271">
            <v>886616</v>
          </cell>
          <cell r="AT19271">
            <v>882258</v>
          </cell>
          <cell r="AU19271">
            <v>878631</v>
          </cell>
          <cell r="AV19271">
            <v>875029</v>
          </cell>
          <cell r="AW19271">
            <v>871446</v>
          </cell>
          <cell r="AX19271">
            <v>867885</v>
          </cell>
          <cell r="AY19271">
            <v>864351</v>
          </cell>
          <cell r="AZ19271">
            <v>860757</v>
          </cell>
          <cell r="BA19271">
            <v>857184</v>
          </cell>
          <cell r="BB19271">
            <v>853614</v>
          </cell>
          <cell r="BC19271">
            <v>850041</v>
          </cell>
          <cell r="BD19271">
            <v>846490</v>
          </cell>
        </row>
        <row r="19272">
          <cell r="AG19272">
            <v>34186</v>
          </cell>
          <cell r="AH19272">
            <v>33886</v>
          </cell>
          <cell r="AI19272">
            <v>33589</v>
          </cell>
          <cell r="AJ19272">
            <v>33295</v>
          </cell>
          <cell r="AK19272">
            <v>33003</v>
          </cell>
          <cell r="AL19272">
            <v>32714</v>
          </cell>
          <cell r="AM19272">
            <v>32427</v>
          </cell>
          <cell r="AN19272">
            <v>32143</v>
          </cell>
          <cell r="AO19272">
            <v>31861</v>
          </cell>
          <cell r="AP19272">
            <v>31605</v>
          </cell>
          <cell r="AQ19272">
            <v>31351</v>
          </cell>
          <cell r="AR19272">
            <v>31099</v>
          </cell>
          <cell r="AS19272">
            <v>30849</v>
          </cell>
          <cell r="AT19272">
            <v>30599</v>
          </cell>
          <cell r="AU19272">
            <v>30355</v>
          </cell>
          <cell r="AV19272">
            <v>30113</v>
          </cell>
          <cell r="AW19272">
            <v>29873</v>
          </cell>
          <cell r="AX19272">
            <v>29635</v>
          </cell>
          <cell r="AY19272">
            <v>29400</v>
          </cell>
          <cell r="AZ19272">
            <v>29159</v>
          </cell>
          <cell r="BA19272">
            <v>28920</v>
          </cell>
          <cell r="BB19272">
            <v>28681</v>
          </cell>
          <cell r="BC19272">
            <v>28442</v>
          </cell>
          <cell r="BD19272">
            <v>28205</v>
          </cell>
        </row>
        <row r="19273">
          <cell r="AG19273">
            <v>62244</v>
          </cell>
          <cell r="AH19273">
            <v>61971</v>
          </cell>
          <cell r="AI19273">
            <v>61699</v>
          </cell>
          <cell r="AJ19273">
            <v>61428</v>
          </cell>
          <cell r="AK19273">
            <v>61158</v>
          </cell>
          <cell r="AL19273">
            <v>60889</v>
          </cell>
          <cell r="AM19273">
            <v>60622</v>
          </cell>
          <cell r="AN19273">
            <v>60356</v>
          </cell>
          <cell r="AO19273">
            <v>60091</v>
          </cell>
          <cell r="AP19273">
            <v>59817</v>
          </cell>
          <cell r="AQ19273">
            <v>59544</v>
          </cell>
          <cell r="AR19273">
            <v>59273</v>
          </cell>
          <cell r="AS19273">
            <v>59003</v>
          </cell>
          <cell r="AT19273">
            <v>58734</v>
          </cell>
          <cell r="AU19273">
            <v>58423</v>
          </cell>
          <cell r="AV19273">
            <v>58114</v>
          </cell>
          <cell r="AW19273">
            <v>57806</v>
          </cell>
          <cell r="AX19273">
            <v>57500</v>
          </cell>
          <cell r="AY19273">
            <v>57196</v>
          </cell>
          <cell r="AZ19273">
            <v>56887</v>
          </cell>
          <cell r="BA19273">
            <v>56580</v>
          </cell>
          <cell r="BB19273">
            <v>56273</v>
          </cell>
          <cell r="BC19273">
            <v>55966</v>
          </cell>
          <cell r="BD19273">
            <v>55661</v>
          </cell>
        </row>
        <row r="19274">
          <cell r="AG19274">
            <v>568940</v>
          </cell>
          <cell r="AH19274">
            <v>566013</v>
          </cell>
          <cell r="AI19274">
            <v>563101</v>
          </cell>
          <cell r="AJ19274">
            <v>560204</v>
          </cell>
          <cell r="AK19274">
            <v>557322</v>
          </cell>
          <cell r="AL19274">
            <v>554455</v>
          </cell>
          <cell r="AM19274">
            <v>551603</v>
          </cell>
          <cell r="AN19274">
            <v>548765</v>
          </cell>
          <cell r="AO19274">
            <v>545943</v>
          </cell>
          <cell r="AP19274">
            <v>542818</v>
          </cell>
          <cell r="AQ19274">
            <v>539711</v>
          </cell>
          <cell r="AR19274">
            <v>536621</v>
          </cell>
          <cell r="AS19274">
            <v>533549</v>
          </cell>
          <cell r="AT19274">
            <v>530494</v>
          </cell>
          <cell r="AU19274">
            <v>528281</v>
          </cell>
          <cell r="AV19274">
            <v>526077</v>
          </cell>
          <cell r="AW19274">
            <v>523883</v>
          </cell>
          <cell r="AX19274">
            <v>521698</v>
          </cell>
          <cell r="AY19274">
            <v>519522</v>
          </cell>
          <cell r="AZ19274">
            <v>517323</v>
          </cell>
          <cell r="BA19274">
            <v>515133</v>
          </cell>
          <cell r="BB19274">
            <v>512943</v>
          </cell>
          <cell r="BC19274">
            <v>510753</v>
          </cell>
          <cell r="BD19274">
            <v>508572</v>
          </cell>
        </row>
        <row r="19275">
          <cell r="AG19275">
            <v>15375</v>
          </cell>
          <cell r="AH19275">
            <v>15432</v>
          </cell>
          <cell r="AI19275">
            <v>15489</v>
          </cell>
          <cell r="AJ19275">
            <v>15546</v>
          </cell>
          <cell r="AK19275">
            <v>15603</v>
          </cell>
          <cell r="AL19275">
            <v>15660</v>
          </cell>
          <cell r="AM19275">
            <v>15718</v>
          </cell>
          <cell r="AN19275">
            <v>15776</v>
          </cell>
          <cell r="AO19275">
            <v>15834</v>
          </cell>
          <cell r="AP19275">
            <v>15876</v>
          </cell>
          <cell r="AQ19275">
            <v>15918</v>
          </cell>
          <cell r="AR19275">
            <v>15960</v>
          </cell>
          <cell r="AS19275">
            <v>16002</v>
          </cell>
          <cell r="AT19275">
            <v>16043</v>
          </cell>
          <cell r="AU19275">
            <v>16080</v>
          </cell>
          <cell r="AV19275">
            <v>16118</v>
          </cell>
          <cell r="AW19275">
            <v>16156</v>
          </cell>
          <cell r="AX19275">
            <v>16194</v>
          </cell>
          <cell r="AY19275">
            <v>16231</v>
          </cell>
          <cell r="AZ19275">
            <v>16269</v>
          </cell>
          <cell r="BA19275">
            <v>16307</v>
          </cell>
          <cell r="BB19275">
            <v>16345</v>
          </cell>
          <cell r="BC19275">
            <v>16383</v>
          </cell>
          <cell r="BD19275">
            <v>16421</v>
          </cell>
        </row>
        <row r="19276">
          <cell r="AG19276">
            <v>62315</v>
          </cell>
          <cell r="AH19276">
            <v>62214</v>
          </cell>
          <cell r="AI19276">
            <v>62113</v>
          </cell>
          <cell r="AJ19276">
            <v>62012</v>
          </cell>
          <cell r="AK19276">
            <v>61911</v>
          </cell>
          <cell r="AL19276">
            <v>61810</v>
          </cell>
          <cell r="AM19276">
            <v>61709</v>
          </cell>
          <cell r="AN19276">
            <v>61609</v>
          </cell>
          <cell r="AO19276">
            <v>61509</v>
          </cell>
          <cell r="AP19276">
            <v>61408</v>
          </cell>
          <cell r="AQ19276">
            <v>61307</v>
          </cell>
          <cell r="AR19276">
            <v>61206</v>
          </cell>
          <cell r="AS19276">
            <v>61105</v>
          </cell>
          <cell r="AT19276">
            <v>61004</v>
          </cell>
          <cell r="AU19276">
            <v>60903</v>
          </cell>
          <cell r="AV19276">
            <v>60802</v>
          </cell>
          <cell r="AW19276">
            <v>60701</v>
          </cell>
          <cell r="AX19276">
            <v>60600</v>
          </cell>
          <cell r="AY19276">
            <v>60499</v>
          </cell>
          <cell r="AZ19276">
            <v>60398</v>
          </cell>
          <cell r="BA19276">
            <v>60297</v>
          </cell>
          <cell r="BB19276">
            <v>60196</v>
          </cell>
          <cell r="BC19276">
            <v>60095</v>
          </cell>
          <cell r="BD19276">
            <v>59994</v>
          </cell>
        </row>
        <row r="19277">
          <cell r="AG19277">
            <v>13397</v>
          </cell>
          <cell r="AH19277">
            <v>13192</v>
          </cell>
          <cell r="AI19277">
            <v>12990</v>
          </cell>
          <cell r="AJ19277">
            <v>12791</v>
          </cell>
          <cell r="AK19277">
            <v>12595</v>
          </cell>
          <cell r="AL19277">
            <v>12402</v>
          </cell>
          <cell r="AM19277">
            <v>12212</v>
          </cell>
          <cell r="AN19277">
            <v>12025</v>
          </cell>
          <cell r="AO19277">
            <v>11841</v>
          </cell>
          <cell r="AP19277">
            <v>11636</v>
          </cell>
          <cell r="AQ19277">
            <v>11435</v>
          </cell>
          <cell r="AR19277">
            <v>11237</v>
          </cell>
          <cell r="AS19277">
            <v>11043</v>
          </cell>
          <cell r="AT19277">
            <v>10853</v>
          </cell>
          <cell r="AU19277">
            <v>10648</v>
          </cell>
          <cell r="AV19277">
            <v>10447</v>
          </cell>
          <cell r="AW19277">
            <v>10249</v>
          </cell>
          <cell r="AX19277">
            <v>10055</v>
          </cell>
          <cell r="AY19277">
            <v>9865</v>
          </cell>
          <cell r="AZ19277">
            <v>9665</v>
          </cell>
          <cell r="BA19277">
            <v>9469</v>
          </cell>
          <cell r="BB19277">
            <v>9273</v>
          </cell>
          <cell r="BC19277">
            <v>9077</v>
          </cell>
          <cell r="BD19277">
            <v>8885</v>
          </cell>
        </row>
        <row r="19278">
          <cell r="AG19278">
            <v>8174</v>
          </cell>
          <cell r="AH19278">
            <v>8167</v>
          </cell>
          <cell r="AI19278">
            <v>8160</v>
          </cell>
          <cell r="AJ19278">
            <v>8153</v>
          </cell>
          <cell r="AK19278">
            <v>8146</v>
          </cell>
          <cell r="AL19278">
            <v>8139</v>
          </cell>
          <cell r="AM19278">
            <v>8132</v>
          </cell>
          <cell r="AN19278">
            <v>8125</v>
          </cell>
          <cell r="AO19278">
            <v>8118</v>
          </cell>
          <cell r="AP19278">
            <v>8114</v>
          </cell>
          <cell r="AQ19278">
            <v>8110</v>
          </cell>
          <cell r="AR19278">
            <v>8106</v>
          </cell>
          <cell r="AS19278">
            <v>8102</v>
          </cell>
          <cell r="AT19278">
            <v>8100</v>
          </cell>
          <cell r="AU19278">
            <v>8096</v>
          </cell>
          <cell r="AV19278">
            <v>8092</v>
          </cell>
          <cell r="AW19278">
            <v>8088</v>
          </cell>
          <cell r="AX19278">
            <v>8084</v>
          </cell>
          <cell r="AY19278">
            <v>8082</v>
          </cell>
          <cell r="AZ19278">
            <v>8078</v>
          </cell>
          <cell r="BA19278">
            <v>8074</v>
          </cell>
          <cell r="BB19278">
            <v>8071</v>
          </cell>
          <cell r="BC19278">
            <v>8067</v>
          </cell>
          <cell r="BD19278">
            <v>8063</v>
          </cell>
        </row>
        <row r="19279">
          <cell r="AG19279">
            <v>15205</v>
          </cell>
          <cell r="AH19279">
            <v>15205</v>
          </cell>
          <cell r="AI19279">
            <v>15205</v>
          </cell>
          <cell r="AJ19279">
            <v>15205</v>
          </cell>
          <cell r="AK19279">
            <v>15205</v>
          </cell>
          <cell r="AL19279">
            <v>15205</v>
          </cell>
          <cell r="AM19279">
            <v>15205</v>
          </cell>
          <cell r="AN19279">
            <v>15205</v>
          </cell>
          <cell r="AO19279">
            <v>15205</v>
          </cell>
          <cell r="AP19279">
            <v>15205</v>
          </cell>
          <cell r="AQ19279">
            <v>15205</v>
          </cell>
          <cell r="AR19279">
            <v>15205</v>
          </cell>
          <cell r="AS19279">
            <v>15205</v>
          </cell>
          <cell r="AT19279">
            <v>15205</v>
          </cell>
          <cell r="AU19279">
            <v>15205</v>
          </cell>
          <cell r="AV19279">
            <v>15205</v>
          </cell>
          <cell r="AW19279">
            <v>15205</v>
          </cell>
          <cell r="AX19279">
            <v>15205</v>
          </cell>
          <cell r="AY19279">
            <v>15205</v>
          </cell>
          <cell r="AZ19279">
            <v>15205</v>
          </cell>
          <cell r="BA19279">
            <v>15205</v>
          </cell>
          <cell r="BB19279">
            <v>15205</v>
          </cell>
          <cell r="BC19279">
            <v>15205</v>
          </cell>
          <cell r="BD19279">
            <v>15205</v>
          </cell>
        </row>
        <row r="19280">
          <cell r="AG19280">
            <v>20787</v>
          </cell>
          <cell r="AH19280">
            <v>20604</v>
          </cell>
          <cell r="AI19280">
            <v>20423</v>
          </cell>
          <cell r="AJ19280">
            <v>20243</v>
          </cell>
          <cell r="AK19280">
            <v>20065</v>
          </cell>
          <cell r="AL19280">
            <v>19889</v>
          </cell>
          <cell r="AM19280">
            <v>19714</v>
          </cell>
          <cell r="AN19280">
            <v>19541</v>
          </cell>
          <cell r="AO19280">
            <v>19368</v>
          </cell>
          <cell r="AP19280">
            <v>19186</v>
          </cell>
          <cell r="AQ19280">
            <v>19006</v>
          </cell>
          <cell r="AR19280">
            <v>18827</v>
          </cell>
          <cell r="AS19280">
            <v>18650</v>
          </cell>
          <cell r="AT19280">
            <v>18475</v>
          </cell>
          <cell r="AU19280">
            <v>18293</v>
          </cell>
          <cell r="AV19280">
            <v>18113</v>
          </cell>
          <cell r="AW19280">
            <v>17934</v>
          </cell>
          <cell r="AX19280">
            <v>17757</v>
          </cell>
          <cell r="AY19280">
            <v>17582</v>
          </cell>
          <cell r="AZ19280">
            <v>17402</v>
          </cell>
          <cell r="BA19280">
            <v>17224</v>
          </cell>
          <cell r="BB19280">
            <v>17046</v>
          </cell>
          <cell r="BC19280">
            <v>16868</v>
          </cell>
          <cell r="BD19280">
            <v>16692</v>
          </cell>
        </row>
        <row r="19281">
          <cell r="AG19281">
            <v>69966</v>
          </cell>
          <cell r="AH19281">
            <v>69871</v>
          </cell>
          <cell r="AI19281">
            <v>69777</v>
          </cell>
          <cell r="AJ19281">
            <v>69683</v>
          </cell>
          <cell r="AK19281">
            <v>69589</v>
          </cell>
          <cell r="AL19281">
            <v>69495</v>
          </cell>
          <cell r="AM19281">
            <v>69401</v>
          </cell>
          <cell r="AN19281">
            <v>69307</v>
          </cell>
          <cell r="AO19281">
            <v>69213</v>
          </cell>
          <cell r="AP19281">
            <v>69119</v>
          </cell>
          <cell r="AQ19281">
            <v>69025</v>
          </cell>
          <cell r="AR19281">
            <v>68931</v>
          </cell>
          <cell r="AS19281">
            <v>68837</v>
          </cell>
          <cell r="AT19281">
            <v>68742</v>
          </cell>
          <cell r="AU19281">
            <v>68591</v>
          </cell>
          <cell r="AV19281">
            <v>68441</v>
          </cell>
          <cell r="AW19281">
            <v>68291</v>
          </cell>
          <cell r="AX19281">
            <v>68141</v>
          </cell>
          <cell r="AY19281">
            <v>67992</v>
          </cell>
          <cell r="AZ19281">
            <v>67842</v>
          </cell>
          <cell r="BA19281">
            <v>67692</v>
          </cell>
          <cell r="BB19281">
            <v>67542</v>
          </cell>
          <cell r="BC19281">
            <v>67392</v>
          </cell>
          <cell r="BD19281">
            <v>67242</v>
          </cell>
        </row>
        <row r="19282">
          <cell r="AG19282">
            <v>14776</v>
          </cell>
          <cell r="AH19282">
            <v>14776</v>
          </cell>
          <cell r="AI19282">
            <v>14776</v>
          </cell>
          <cell r="AJ19282">
            <v>14776</v>
          </cell>
          <cell r="AK19282">
            <v>14776</v>
          </cell>
          <cell r="AL19282">
            <v>14776</v>
          </cell>
          <cell r="AM19282">
            <v>14776</v>
          </cell>
          <cell r="AN19282">
            <v>14776</v>
          </cell>
          <cell r="AO19282">
            <v>14776</v>
          </cell>
          <cell r="AP19282">
            <v>14776</v>
          </cell>
          <cell r="AQ19282">
            <v>14776</v>
          </cell>
          <cell r="AR19282">
            <v>14776</v>
          </cell>
          <cell r="AS19282">
            <v>14776</v>
          </cell>
          <cell r="AT19282">
            <v>14776</v>
          </cell>
          <cell r="AU19282">
            <v>14772</v>
          </cell>
          <cell r="AV19282">
            <v>14768</v>
          </cell>
          <cell r="AW19282">
            <v>14764</v>
          </cell>
          <cell r="AX19282">
            <v>14760</v>
          </cell>
          <cell r="AY19282">
            <v>14758</v>
          </cell>
          <cell r="AZ19282">
            <v>14754</v>
          </cell>
          <cell r="BA19282">
            <v>14750</v>
          </cell>
          <cell r="BB19282">
            <v>14747</v>
          </cell>
          <cell r="BC19282">
            <v>14743</v>
          </cell>
          <cell r="BD19282">
            <v>14739</v>
          </cell>
        </row>
        <row r="19283">
          <cell r="AG19283">
            <v>1002</v>
          </cell>
          <cell r="AH19283">
            <v>1046</v>
          </cell>
          <cell r="AI19283">
            <v>1092</v>
          </cell>
          <cell r="AJ19283">
            <v>1140</v>
          </cell>
          <cell r="AK19283">
            <v>1190</v>
          </cell>
          <cell r="AL19283">
            <v>1242</v>
          </cell>
          <cell r="AM19283">
            <v>1296</v>
          </cell>
          <cell r="AN19283">
            <v>1353</v>
          </cell>
          <cell r="AO19283">
            <v>1412</v>
          </cell>
          <cell r="AP19283">
            <v>1433</v>
          </cell>
          <cell r="AQ19283">
            <v>1454</v>
          </cell>
          <cell r="AR19283">
            <v>1476</v>
          </cell>
          <cell r="AS19283">
            <v>1498</v>
          </cell>
          <cell r="AT19283">
            <v>1520</v>
          </cell>
          <cell r="AU19283">
            <v>1562</v>
          </cell>
          <cell r="AV19283">
            <v>1606</v>
          </cell>
          <cell r="AW19283">
            <v>1651</v>
          </cell>
          <cell r="AX19283">
            <v>1697</v>
          </cell>
          <cell r="AY19283">
            <v>1744</v>
          </cell>
          <cell r="AZ19283">
            <v>1789</v>
          </cell>
          <cell r="BA19283">
            <v>1834</v>
          </cell>
          <cell r="BB19283">
            <v>1880</v>
          </cell>
          <cell r="BC19283">
            <v>1925</v>
          </cell>
          <cell r="BD19283">
            <v>1971</v>
          </cell>
        </row>
        <row r="19284">
          <cell r="AG19284">
            <v>51438</v>
          </cell>
          <cell r="AH19284">
            <v>51146</v>
          </cell>
          <cell r="AI19284">
            <v>50856</v>
          </cell>
          <cell r="AJ19284">
            <v>50568</v>
          </cell>
          <cell r="AK19284">
            <v>50281</v>
          </cell>
          <cell r="AL19284">
            <v>49996</v>
          </cell>
          <cell r="AM19284">
            <v>49713</v>
          </cell>
          <cell r="AN19284">
            <v>49431</v>
          </cell>
          <cell r="AO19284">
            <v>49151</v>
          </cell>
          <cell r="AP19284">
            <v>48860</v>
          </cell>
          <cell r="AQ19284">
            <v>48571</v>
          </cell>
          <cell r="AR19284">
            <v>48283</v>
          </cell>
          <cell r="AS19284">
            <v>47997</v>
          </cell>
          <cell r="AT19284">
            <v>47713</v>
          </cell>
          <cell r="AU19284">
            <v>47422</v>
          </cell>
          <cell r="AV19284">
            <v>47133</v>
          </cell>
          <cell r="AW19284">
            <v>46845</v>
          </cell>
          <cell r="AX19284">
            <v>46559</v>
          </cell>
          <cell r="AY19284">
            <v>46275</v>
          </cell>
          <cell r="AZ19284">
            <v>45986</v>
          </cell>
          <cell r="BA19284">
            <v>45699</v>
          </cell>
          <cell r="BB19284">
            <v>45412</v>
          </cell>
          <cell r="BC19284">
            <v>45125</v>
          </cell>
          <cell r="BD19284">
            <v>44840</v>
          </cell>
        </row>
        <row r="19286">
          <cell r="AG19286" t="str">
            <v>1000 Ha</v>
          </cell>
        </row>
        <row r="19287">
          <cell r="AG19287">
            <v>1992</v>
          </cell>
          <cell r="AH19287">
            <v>1993</v>
          </cell>
          <cell r="AI19287">
            <v>1994</v>
          </cell>
          <cell r="AJ19287">
            <v>1995</v>
          </cell>
          <cell r="AK19287">
            <v>1996</v>
          </cell>
          <cell r="AL19287">
            <v>1997</v>
          </cell>
          <cell r="AM19287">
            <v>1998</v>
          </cell>
          <cell r="AN19287">
            <v>1999</v>
          </cell>
          <cell r="AO19287">
            <v>2000</v>
          </cell>
          <cell r="AP19287">
            <v>2001</v>
          </cell>
          <cell r="AQ19287">
            <v>2002</v>
          </cell>
          <cell r="AR19287">
            <v>2003</v>
          </cell>
          <cell r="AS19287">
            <v>2004</v>
          </cell>
          <cell r="AT19287">
            <v>2005</v>
          </cell>
          <cell r="AU19287">
            <v>2006</v>
          </cell>
          <cell r="AV19287">
            <v>2007</v>
          </cell>
          <cell r="AW19287">
            <v>2008</v>
          </cell>
          <cell r="AX19287">
            <v>2009</v>
          </cell>
          <cell r="AY19287">
            <v>2010</v>
          </cell>
          <cell r="AZ19287">
            <v>2011</v>
          </cell>
          <cell r="BA19287">
            <v>2012</v>
          </cell>
          <cell r="BB19287">
            <v>2013</v>
          </cell>
          <cell r="BC19287">
            <v>2014</v>
          </cell>
          <cell r="BD19287">
            <v>2015</v>
          </cell>
        </row>
        <row r="19288">
          <cell r="AG19288">
            <v>574289</v>
          </cell>
          <cell r="AH19288">
            <v>573501</v>
          </cell>
          <cell r="AI19288">
            <v>572793</v>
          </cell>
          <cell r="AJ19288">
            <v>572159</v>
          </cell>
          <cell r="AK19288">
            <v>571604</v>
          </cell>
          <cell r="AL19288">
            <v>571128</v>
          </cell>
          <cell r="AM19288">
            <v>570726</v>
          </cell>
          <cell r="AN19288">
            <v>570398</v>
          </cell>
          <cell r="AO19288">
            <v>570157</v>
          </cell>
          <cell r="AP19288">
            <v>572771</v>
          </cell>
          <cell r="AQ19288">
            <v>575467</v>
          </cell>
          <cell r="AR19288">
            <v>578241</v>
          </cell>
          <cell r="AS19288">
            <v>581094</v>
          </cell>
          <cell r="AT19288">
            <v>584042</v>
          </cell>
          <cell r="AU19288">
            <v>585618</v>
          </cell>
          <cell r="AV19288">
            <v>587252</v>
          </cell>
          <cell r="AW19288">
            <v>588943</v>
          </cell>
          <cell r="AX19288">
            <v>590691</v>
          </cell>
          <cell r="AY19288">
            <v>592505</v>
          </cell>
          <cell r="AZ19288">
            <v>594168</v>
          </cell>
          <cell r="BA19288">
            <v>595887</v>
          </cell>
          <cell r="BB19288">
            <v>597612</v>
          </cell>
          <cell r="BC19288">
            <v>599332</v>
          </cell>
          <cell r="BD19288">
            <v>601105</v>
          </cell>
        </row>
        <row r="19289">
          <cell r="AG19289">
            <v>1350</v>
          </cell>
          <cell r="AH19289">
            <v>1350</v>
          </cell>
          <cell r="AI19289">
            <v>1350</v>
          </cell>
          <cell r="AJ19289">
            <v>1350</v>
          </cell>
          <cell r="AK19289">
            <v>1350</v>
          </cell>
          <cell r="AL19289">
            <v>1350</v>
          </cell>
          <cell r="AM19289">
            <v>1350</v>
          </cell>
          <cell r="AN19289">
            <v>1350</v>
          </cell>
          <cell r="AO19289">
            <v>1350</v>
          </cell>
          <cell r="AP19289">
            <v>1350</v>
          </cell>
          <cell r="AQ19289">
            <v>1350</v>
          </cell>
          <cell r="AR19289">
            <v>1350</v>
          </cell>
          <cell r="AS19289">
            <v>1350</v>
          </cell>
          <cell r="AT19289">
            <v>1350</v>
          </cell>
          <cell r="AU19289">
            <v>1350</v>
          </cell>
          <cell r="AV19289">
            <v>1350</v>
          </cell>
          <cell r="AW19289">
            <v>1350</v>
          </cell>
          <cell r="AX19289">
            <v>1350</v>
          </cell>
          <cell r="AY19289">
            <v>1350</v>
          </cell>
          <cell r="AZ19289">
            <v>1350</v>
          </cell>
          <cell r="BA19289">
            <v>1350</v>
          </cell>
          <cell r="BB19289">
            <v>1350</v>
          </cell>
          <cell r="BC19289">
            <v>1350</v>
          </cell>
          <cell r="BD19289">
            <v>1350</v>
          </cell>
        </row>
        <row r="19290">
          <cell r="AG19290">
            <v>1</v>
          </cell>
          <cell r="AH19290">
            <v>1</v>
          </cell>
          <cell r="AI19290">
            <v>1</v>
          </cell>
          <cell r="AJ19290">
            <v>1</v>
          </cell>
          <cell r="AK19290">
            <v>1</v>
          </cell>
          <cell r="AL19290">
            <v>1</v>
          </cell>
          <cell r="AM19290">
            <v>1</v>
          </cell>
          <cell r="AN19290">
            <v>1</v>
          </cell>
          <cell r="AO19290">
            <v>1</v>
          </cell>
          <cell r="AP19290">
            <v>1</v>
          </cell>
          <cell r="AQ19290">
            <v>1</v>
          </cell>
          <cell r="AR19290">
            <v>1</v>
          </cell>
          <cell r="AS19290">
            <v>1</v>
          </cell>
          <cell r="AT19290">
            <v>1</v>
          </cell>
          <cell r="AU19290">
            <v>1</v>
          </cell>
          <cell r="AV19290">
            <v>1</v>
          </cell>
          <cell r="AW19290">
            <v>1</v>
          </cell>
          <cell r="AX19290">
            <v>1</v>
          </cell>
          <cell r="AY19290">
            <v>1</v>
          </cell>
          <cell r="AZ19290">
            <v>1</v>
          </cell>
          <cell r="BA19290">
            <v>1</v>
          </cell>
          <cell r="BB19290">
            <v>1</v>
          </cell>
          <cell r="BC19290">
            <v>1</v>
          </cell>
          <cell r="BD19290">
            <v>1</v>
          </cell>
        </row>
        <row r="19291">
          <cell r="AG19291">
            <v>1488</v>
          </cell>
          <cell r="AH19291">
            <v>1485</v>
          </cell>
          <cell r="AI19291">
            <v>1482</v>
          </cell>
          <cell r="AJ19291">
            <v>1479</v>
          </cell>
          <cell r="AK19291">
            <v>1476</v>
          </cell>
          <cell r="AL19291">
            <v>1473</v>
          </cell>
          <cell r="AM19291">
            <v>1470</v>
          </cell>
          <cell r="AN19291">
            <v>1467</v>
          </cell>
          <cell r="AO19291">
            <v>1468</v>
          </cell>
          <cell r="AP19291">
            <v>1465</v>
          </cell>
          <cell r="AQ19291">
            <v>1462</v>
          </cell>
          <cell r="AR19291">
            <v>1459</v>
          </cell>
          <cell r="AS19291">
            <v>1456</v>
          </cell>
          <cell r="AT19291">
            <v>1455</v>
          </cell>
          <cell r="AU19291">
            <v>1452</v>
          </cell>
          <cell r="AV19291">
            <v>1449</v>
          </cell>
          <cell r="AW19291">
            <v>1446</v>
          </cell>
          <cell r="AX19291">
            <v>1443</v>
          </cell>
          <cell r="AY19291">
            <v>1442</v>
          </cell>
          <cell r="AZ19291">
            <v>1439</v>
          </cell>
          <cell r="BA19291">
            <v>1436</v>
          </cell>
          <cell r="BB19291">
            <v>1434</v>
          </cell>
          <cell r="BC19291">
            <v>1431</v>
          </cell>
          <cell r="BD19291">
            <v>1428</v>
          </cell>
        </row>
        <row r="19292">
          <cell r="AG19292">
            <v>3055</v>
          </cell>
          <cell r="AH19292">
            <v>3066</v>
          </cell>
          <cell r="AI19292">
            <v>3077</v>
          </cell>
          <cell r="AJ19292">
            <v>3088</v>
          </cell>
          <cell r="AK19292">
            <v>3099</v>
          </cell>
          <cell r="AL19292">
            <v>3110</v>
          </cell>
          <cell r="AM19292">
            <v>3121</v>
          </cell>
          <cell r="AN19292">
            <v>3132</v>
          </cell>
          <cell r="AO19292">
            <v>3141</v>
          </cell>
          <cell r="AP19292">
            <v>3152</v>
          </cell>
          <cell r="AQ19292">
            <v>3163</v>
          </cell>
          <cell r="AR19292">
            <v>3174</v>
          </cell>
          <cell r="AS19292">
            <v>3185</v>
          </cell>
          <cell r="AT19292">
            <v>3195</v>
          </cell>
          <cell r="AU19292">
            <v>3206</v>
          </cell>
          <cell r="AV19292">
            <v>3217</v>
          </cell>
          <cell r="AW19292">
            <v>3228</v>
          </cell>
          <cell r="AX19292">
            <v>3239</v>
          </cell>
          <cell r="AY19292">
            <v>3249</v>
          </cell>
          <cell r="AZ19292">
            <v>3260</v>
          </cell>
          <cell r="BA19292">
            <v>3271</v>
          </cell>
          <cell r="BB19292">
            <v>3282</v>
          </cell>
          <cell r="BC19292">
            <v>3293</v>
          </cell>
          <cell r="BD19292">
            <v>3304</v>
          </cell>
        </row>
        <row r="19293">
          <cell r="AG19293">
            <v>409</v>
          </cell>
          <cell r="AH19293">
            <v>407</v>
          </cell>
          <cell r="AI19293">
            <v>405</v>
          </cell>
          <cell r="AJ19293">
            <v>403</v>
          </cell>
          <cell r="AK19293">
            <v>401</v>
          </cell>
          <cell r="AL19293">
            <v>399</v>
          </cell>
          <cell r="AM19293">
            <v>397</v>
          </cell>
          <cell r="AN19293">
            <v>395</v>
          </cell>
          <cell r="AO19293">
            <v>397</v>
          </cell>
          <cell r="AP19293">
            <v>395</v>
          </cell>
          <cell r="AQ19293">
            <v>393</v>
          </cell>
          <cell r="AR19293">
            <v>391</v>
          </cell>
          <cell r="AS19293">
            <v>389</v>
          </cell>
          <cell r="AT19293">
            <v>389</v>
          </cell>
          <cell r="AU19293">
            <v>387</v>
          </cell>
          <cell r="AV19293">
            <v>385</v>
          </cell>
          <cell r="AW19293">
            <v>383</v>
          </cell>
          <cell r="AX19293">
            <v>381</v>
          </cell>
          <cell r="AY19293">
            <v>380</v>
          </cell>
          <cell r="AZ19293">
            <v>378</v>
          </cell>
          <cell r="BA19293">
            <v>376</v>
          </cell>
          <cell r="BB19293">
            <v>374</v>
          </cell>
          <cell r="BC19293">
            <v>372</v>
          </cell>
          <cell r="BD19293">
            <v>370</v>
          </cell>
        </row>
        <row r="19294">
          <cell r="AG19294">
            <v>12652</v>
          </cell>
          <cell r="AH19294">
            <v>12508</v>
          </cell>
          <cell r="AI19294">
            <v>12366</v>
          </cell>
          <cell r="AJ19294">
            <v>12225</v>
          </cell>
          <cell r="AK19294">
            <v>12086</v>
          </cell>
          <cell r="AL19294">
            <v>11949</v>
          </cell>
          <cell r="AM19294">
            <v>11813</v>
          </cell>
          <cell r="AN19294">
            <v>11679</v>
          </cell>
          <cell r="AO19294">
            <v>11546</v>
          </cell>
          <cell r="AP19294">
            <v>11378</v>
          </cell>
          <cell r="AQ19294">
            <v>11213</v>
          </cell>
          <cell r="AR19294">
            <v>11050</v>
          </cell>
          <cell r="AS19294">
            <v>10889</v>
          </cell>
          <cell r="AT19294">
            <v>10731</v>
          </cell>
          <cell r="AU19294">
            <v>10600</v>
          </cell>
          <cell r="AV19294">
            <v>10471</v>
          </cell>
          <cell r="AW19294">
            <v>10344</v>
          </cell>
          <cell r="AX19294">
            <v>10218</v>
          </cell>
          <cell r="AY19294">
            <v>10094</v>
          </cell>
          <cell r="AZ19294">
            <v>9966</v>
          </cell>
          <cell r="BA19294">
            <v>9839</v>
          </cell>
          <cell r="BB19294">
            <v>9713</v>
          </cell>
          <cell r="BC19294">
            <v>9586</v>
          </cell>
          <cell r="BD19294">
            <v>9461</v>
          </cell>
        </row>
        <row r="19295">
          <cell r="AG19295">
            <v>160926</v>
          </cell>
          <cell r="AH19295">
            <v>162853</v>
          </cell>
          <cell r="AI19295">
            <v>164803</v>
          </cell>
          <cell r="AJ19295">
            <v>166776</v>
          </cell>
          <cell r="AK19295">
            <v>168773</v>
          </cell>
          <cell r="AL19295">
            <v>170794</v>
          </cell>
          <cell r="AM19295">
            <v>172839</v>
          </cell>
          <cell r="AN19295">
            <v>174908</v>
          </cell>
          <cell r="AO19295">
            <v>177000</v>
          </cell>
          <cell r="AP19295">
            <v>180098</v>
          </cell>
          <cell r="AQ19295">
            <v>183251</v>
          </cell>
          <cell r="AR19295">
            <v>186459</v>
          </cell>
          <cell r="AS19295">
            <v>189723</v>
          </cell>
          <cell r="AT19295">
            <v>193044</v>
          </cell>
          <cell r="AU19295">
            <v>195732</v>
          </cell>
          <cell r="AV19295">
            <v>198457</v>
          </cell>
          <cell r="AW19295">
            <v>201220</v>
          </cell>
          <cell r="AX19295">
            <v>204021</v>
          </cell>
          <cell r="AY19295">
            <v>206861</v>
          </cell>
          <cell r="AZ19295">
            <v>209605</v>
          </cell>
          <cell r="BA19295">
            <v>212387</v>
          </cell>
          <cell r="BB19295">
            <v>215169</v>
          </cell>
          <cell r="BC19295">
            <v>217951</v>
          </cell>
          <cell r="BD19295">
            <v>220769</v>
          </cell>
        </row>
        <row r="19296">
          <cell r="AG19296">
            <v>163</v>
          </cell>
          <cell r="AH19296">
            <v>164</v>
          </cell>
          <cell r="AI19296">
            <v>165</v>
          </cell>
          <cell r="AJ19296">
            <v>166</v>
          </cell>
          <cell r="AK19296">
            <v>167</v>
          </cell>
          <cell r="AL19296">
            <v>168</v>
          </cell>
          <cell r="AM19296">
            <v>169</v>
          </cell>
          <cell r="AN19296">
            <v>170</v>
          </cell>
          <cell r="AO19296">
            <v>172</v>
          </cell>
          <cell r="AP19296">
            <v>172</v>
          </cell>
          <cell r="AQ19296">
            <v>172</v>
          </cell>
          <cell r="AR19296">
            <v>172</v>
          </cell>
          <cell r="AS19296">
            <v>172</v>
          </cell>
          <cell r="AT19296">
            <v>173</v>
          </cell>
          <cell r="AU19296">
            <v>173</v>
          </cell>
          <cell r="AV19296">
            <v>173</v>
          </cell>
          <cell r="AW19296">
            <v>173</v>
          </cell>
          <cell r="AX19296">
            <v>173</v>
          </cell>
          <cell r="AY19296">
            <v>173</v>
          </cell>
          <cell r="AZ19296">
            <v>173</v>
          </cell>
          <cell r="BA19296">
            <v>173</v>
          </cell>
          <cell r="BB19296">
            <v>173</v>
          </cell>
          <cell r="BC19296">
            <v>173</v>
          </cell>
          <cell r="BD19296">
            <v>173</v>
          </cell>
        </row>
        <row r="19297">
          <cell r="AG19297">
            <v>1</v>
          </cell>
          <cell r="AH19297">
            <v>1</v>
          </cell>
          <cell r="AI19297">
            <v>1</v>
          </cell>
          <cell r="AJ19297">
            <v>1</v>
          </cell>
          <cell r="AK19297">
            <v>1</v>
          </cell>
          <cell r="AL19297">
            <v>1</v>
          </cell>
          <cell r="AM19297">
            <v>1</v>
          </cell>
          <cell r="AN19297">
            <v>1</v>
          </cell>
          <cell r="AO19297">
            <v>1</v>
          </cell>
          <cell r="AP19297">
            <v>1</v>
          </cell>
          <cell r="AQ19297">
            <v>1</v>
          </cell>
          <cell r="AR19297">
            <v>1</v>
          </cell>
          <cell r="AS19297">
            <v>1</v>
          </cell>
          <cell r="AT19297">
            <v>1</v>
          </cell>
          <cell r="AU19297">
            <v>1</v>
          </cell>
          <cell r="AV19297">
            <v>1</v>
          </cell>
          <cell r="AW19297">
            <v>1</v>
          </cell>
          <cell r="AX19297">
            <v>1</v>
          </cell>
          <cell r="AY19297">
            <v>1</v>
          </cell>
          <cell r="AZ19297">
            <v>1</v>
          </cell>
          <cell r="BA19297">
            <v>1</v>
          </cell>
          <cell r="BB19297">
            <v>1</v>
          </cell>
          <cell r="BC19297">
            <v>1</v>
          </cell>
          <cell r="BD19297">
            <v>1</v>
          </cell>
        </row>
        <row r="19298">
          <cell r="AG19298">
            <v>64227</v>
          </cell>
          <cell r="AH19298">
            <v>64371</v>
          </cell>
          <cell r="AI19298">
            <v>64516</v>
          </cell>
          <cell r="AJ19298">
            <v>64661</v>
          </cell>
          <cell r="AK19298">
            <v>64806</v>
          </cell>
          <cell r="AL19298">
            <v>64952</v>
          </cell>
          <cell r="AM19298">
            <v>65098</v>
          </cell>
          <cell r="AN19298">
            <v>65244</v>
          </cell>
          <cell r="AO19298">
            <v>65390</v>
          </cell>
          <cell r="AP19298">
            <v>65847</v>
          </cell>
          <cell r="AQ19298">
            <v>66308</v>
          </cell>
          <cell r="AR19298">
            <v>66772</v>
          </cell>
          <cell r="AS19298">
            <v>67239</v>
          </cell>
          <cell r="AT19298">
            <v>67709</v>
          </cell>
          <cell r="AU19298">
            <v>67853</v>
          </cell>
          <cell r="AV19298">
            <v>67998</v>
          </cell>
          <cell r="AW19298">
            <v>68143</v>
          </cell>
          <cell r="AX19298">
            <v>68288</v>
          </cell>
          <cell r="AY19298">
            <v>68434</v>
          </cell>
          <cell r="AZ19298">
            <v>68579</v>
          </cell>
          <cell r="BA19298">
            <v>68724</v>
          </cell>
          <cell r="BB19298">
            <v>68869</v>
          </cell>
          <cell r="BC19298">
            <v>69014</v>
          </cell>
          <cell r="BD19298">
            <v>69159</v>
          </cell>
        </row>
        <row r="19299">
          <cell r="AG19299">
            <v>114443</v>
          </cell>
          <cell r="AH19299">
            <v>112446</v>
          </cell>
          <cell r="AI19299">
            <v>110484</v>
          </cell>
          <cell r="AJ19299">
            <v>108556</v>
          </cell>
          <cell r="AK19299">
            <v>106662</v>
          </cell>
          <cell r="AL19299">
            <v>104801</v>
          </cell>
          <cell r="AM19299">
            <v>102972</v>
          </cell>
          <cell r="AN19299">
            <v>101175</v>
          </cell>
          <cell r="AO19299">
            <v>99409</v>
          </cell>
          <cell r="AP19299">
            <v>99097</v>
          </cell>
          <cell r="AQ19299">
            <v>98786</v>
          </cell>
          <cell r="AR19299">
            <v>98476</v>
          </cell>
          <cell r="AS19299">
            <v>98167</v>
          </cell>
          <cell r="AT19299">
            <v>97857</v>
          </cell>
          <cell r="AU19299">
            <v>97162</v>
          </cell>
          <cell r="AV19299">
            <v>96472</v>
          </cell>
          <cell r="AW19299">
            <v>95787</v>
          </cell>
          <cell r="AX19299">
            <v>95107</v>
          </cell>
          <cell r="AY19299">
            <v>94432</v>
          </cell>
          <cell r="AZ19299">
            <v>93745</v>
          </cell>
          <cell r="BA19299">
            <v>93062</v>
          </cell>
          <cell r="BB19299">
            <v>92380</v>
          </cell>
          <cell r="BC19299">
            <v>91697</v>
          </cell>
          <cell r="BD19299">
            <v>91019</v>
          </cell>
        </row>
        <row r="19300">
          <cell r="AG19300">
            <v>11075</v>
          </cell>
          <cell r="AH19300">
            <v>11075</v>
          </cell>
          <cell r="AI19300">
            <v>11075</v>
          </cell>
          <cell r="AJ19300">
            <v>11075</v>
          </cell>
          <cell r="AK19300">
            <v>11075</v>
          </cell>
          <cell r="AL19300">
            <v>11075</v>
          </cell>
          <cell r="AM19300">
            <v>11075</v>
          </cell>
          <cell r="AN19300">
            <v>11075</v>
          </cell>
          <cell r="AO19300">
            <v>11075</v>
          </cell>
          <cell r="AP19300">
            <v>11075</v>
          </cell>
          <cell r="AQ19300">
            <v>11075</v>
          </cell>
          <cell r="AR19300">
            <v>11075</v>
          </cell>
          <cell r="AS19300">
            <v>11075</v>
          </cell>
          <cell r="AT19300">
            <v>11075</v>
          </cell>
          <cell r="AU19300">
            <v>11075</v>
          </cell>
          <cell r="AV19300">
            <v>11075</v>
          </cell>
          <cell r="AW19300">
            <v>11075</v>
          </cell>
          <cell r="AX19300">
            <v>11075</v>
          </cell>
          <cell r="AY19300">
            <v>11075</v>
          </cell>
          <cell r="AZ19300">
            <v>11075</v>
          </cell>
          <cell r="BA19300">
            <v>11075</v>
          </cell>
          <cell r="BB19300">
            <v>11075</v>
          </cell>
          <cell r="BC19300">
            <v>11075</v>
          </cell>
          <cell r="BD19300">
            <v>11075</v>
          </cell>
        </row>
        <row r="19301">
          <cell r="AG19301">
            <v>806</v>
          </cell>
          <cell r="AH19301">
            <v>807</v>
          </cell>
          <cell r="AI19301">
            <v>808</v>
          </cell>
          <cell r="AJ19301">
            <v>809</v>
          </cell>
          <cell r="AK19301">
            <v>810</v>
          </cell>
          <cell r="AL19301">
            <v>811</v>
          </cell>
          <cell r="AM19301">
            <v>812</v>
          </cell>
          <cell r="AN19301">
            <v>813</v>
          </cell>
          <cell r="AO19301">
            <v>818</v>
          </cell>
          <cell r="AP19301">
            <v>819</v>
          </cell>
          <cell r="AQ19301">
            <v>820</v>
          </cell>
          <cell r="AR19301">
            <v>821</v>
          </cell>
          <cell r="AS19301">
            <v>822</v>
          </cell>
          <cell r="AT19301">
            <v>825</v>
          </cell>
          <cell r="AU19301">
            <v>825</v>
          </cell>
          <cell r="AV19301">
            <v>825</v>
          </cell>
          <cell r="AW19301">
            <v>825</v>
          </cell>
          <cell r="AX19301">
            <v>825</v>
          </cell>
          <cell r="AY19301">
            <v>825</v>
          </cell>
          <cell r="AZ19301">
            <v>825</v>
          </cell>
          <cell r="BA19301">
            <v>825</v>
          </cell>
          <cell r="BB19301">
            <v>825</v>
          </cell>
          <cell r="BC19301">
            <v>825</v>
          </cell>
          <cell r="BD19301">
            <v>825</v>
          </cell>
        </row>
        <row r="19302">
          <cell r="AG19302">
            <v>136</v>
          </cell>
          <cell r="AH19302">
            <v>138</v>
          </cell>
          <cell r="AI19302">
            <v>140</v>
          </cell>
          <cell r="AJ19302">
            <v>142</v>
          </cell>
          <cell r="AK19302">
            <v>144</v>
          </cell>
          <cell r="AL19302">
            <v>146</v>
          </cell>
          <cell r="AM19302">
            <v>148</v>
          </cell>
          <cell r="AN19302">
            <v>150</v>
          </cell>
          <cell r="AO19302">
            <v>153</v>
          </cell>
          <cell r="AP19302">
            <v>153</v>
          </cell>
          <cell r="AQ19302">
            <v>153</v>
          </cell>
          <cell r="AR19302">
            <v>153</v>
          </cell>
          <cell r="AS19302">
            <v>153</v>
          </cell>
          <cell r="AT19302">
            <v>155</v>
          </cell>
          <cell r="AU19302">
            <v>155</v>
          </cell>
          <cell r="AV19302">
            <v>155</v>
          </cell>
          <cell r="AW19302">
            <v>155</v>
          </cell>
          <cell r="AX19302">
            <v>155</v>
          </cell>
          <cell r="AY19302">
            <v>154</v>
          </cell>
          <cell r="AZ19302">
            <v>154</v>
          </cell>
          <cell r="BA19302">
            <v>154</v>
          </cell>
          <cell r="BB19302">
            <v>154</v>
          </cell>
          <cell r="BC19302">
            <v>154</v>
          </cell>
          <cell r="BD19302">
            <v>154</v>
          </cell>
        </row>
        <row r="19303">
          <cell r="AG19303">
            <v>24936</v>
          </cell>
          <cell r="AH19303">
            <v>24929</v>
          </cell>
          <cell r="AI19303">
            <v>24922</v>
          </cell>
          <cell r="AJ19303">
            <v>24915</v>
          </cell>
          <cell r="AK19303">
            <v>24908</v>
          </cell>
          <cell r="AL19303">
            <v>24901</v>
          </cell>
          <cell r="AM19303">
            <v>24894</v>
          </cell>
          <cell r="AN19303">
            <v>24887</v>
          </cell>
          <cell r="AO19303">
            <v>24876</v>
          </cell>
          <cell r="AP19303">
            <v>24888</v>
          </cell>
          <cell r="AQ19303">
            <v>24900</v>
          </cell>
          <cell r="AR19303">
            <v>24912</v>
          </cell>
          <cell r="AS19303">
            <v>24924</v>
          </cell>
          <cell r="AT19303">
            <v>24935</v>
          </cell>
          <cell r="AU19303">
            <v>24944</v>
          </cell>
          <cell r="AV19303">
            <v>24953</v>
          </cell>
          <cell r="AW19303">
            <v>24962</v>
          </cell>
          <cell r="AX19303">
            <v>24971</v>
          </cell>
          <cell r="AY19303">
            <v>24979</v>
          </cell>
          <cell r="AZ19303">
            <v>24988</v>
          </cell>
          <cell r="BA19303">
            <v>24997</v>
          </cell>
          <cell r="BB19303">
            <v>25006</v>
          </cell>
          <cell r="BC19303">
            <v>25015</v>
          </cell>
          <cell r="BD19303">
            <v>25024</v>
          </cell>
        </row>
        <row r="19304">
          <cell r="AG19304">
            <v>98</v>
          </cell>
          <cell r="AH19304">
            <v>98</v>
          </cell>
          <cell r="AI19304">
            <v>98</v>
          </cell>
          <cell r="AJ19304">
            <v>98</v>
          </cell>
          <cell r="AK19304">
            <v>98</v>
          </cell>
          <cell r="AL19304">
            <v>98</v>
          </cell>
          <cell r="AM19304">
            <v>98</v>
          </cell>
          <cell r="AN19304">
            <v>98</v>
          </cell>
          <cell r="AO19304">
            <v>98</v>
          </cell>
          <cell r="AP19304">
            <v>98</v>
          </cell>
          <cell r="AQ19304">
            <v>98</v>
          </cell>
          <cell r="AR19304">
            <v>98</v>
          </cell>
          <cell r="AS19304">
            <v>98</v>
          </cell>
          <cell r="AT19304">
            <v>98</v>
          </cell>
          <cell r="AU19304">
            <v>98</v>
          </cell>
          <cell r="AV19304">
            <v>98</v>
          </cell>
          <cell r="AW19304">
            <v>98</v>
          </cell>
          <cell r="AX19304">
            <v>98</v>
          </cell>
          <cell r="AY19304">
            <v>98</v>
          </cell>
          <cell r="AZ19304">
            <v>98</v>
          </cell>
          <cell r="BA19304">
            <v>98</v>
          </cell>
          <cell r="BB19304">
            <v>98</v>
          </cell>
          <cell r="BC19304">
            <v>98</v>
          </cell>
          <cell r="BD19304">
            <v>98</v>
          </cell>
        </row>
        <row r="19305">
          <cell r="AG19305">
            <v>7930</v>
          </cell>
          <cell r="AH19305">
            <v>7798</v>
          </cell>
          <cell r="AI19305">
            <v>7668</v>
          </cell>
          <cell r="AJ19305">
            <v>7540</v>
          </cell>
          <cell r="AK19305">
            <v>7414</v>
          </cell>
          <cell r="AL19305">
            <v>7291</v>
          </cell>
          <cell r="AM19305">
            <v>7170</v>
          </cell>
          <cell r="AN19305">
            <v>7051</v>
          </cell>
          <cell r="AO19305">
            <v>6933</v>
          </cell>
          <cell r="AP19305">
            <v>6801</v>
          </cell>
          <cell r="AQ19305">
            <v>6672</v>
          </cell>
          <cell r="AR19305">
            <v>6545</v>
          </cell>
          <cell r="AS19305">
            <v>6421</v>
          </cell>
          <cell r="AT19305">
            <v>6299</v>
          </cell>
          <cell r="AU19305">
            <v>6167</v>
          </cell>
          <cell r="AV19305">
            <v>6038</v>
          </cell>
          <cell r="AW19305">
            <v>5911</v>
          </cell>
          <cell r="AX19305">
            <v>5787</v>
          </cell>
          <cell r="AY19305">
            <v>5666</v>
          </cell>
          <cell r="AZ19305">
            <v>5538</v>
          </cell>
          <cell r="BA19305">
            <v>5413</v>
          </cell>
          <cell r="BB19305">
            <v>5288</v>
          </cell>
          <cell r="BC19305">
            <v>5163</v>
          </cell>
          <cell r="BD19305">
            <v>5041</v>
          </cell>
        </row>
        <row r="19306">
          <cell r="AG19306">
            <v>6354</v>
          </cell>
          <cell r="AH19306">
            <v>6346</v>
          </cell>
          <cell r="AI19306">
            <v>6338</v>
          </cell>
          <cell r="AJ19306">
            <v>6330</v>
          </cell>
          <cell r="AK19306">
            <v>6322</v>
          </cell>
          <cell r="AL19306">
            <v>6314</v>
          </cell>
          <cell r="AM19306">
            <v>6306</v>
          </cell>
          <cell r="AN19306">
            <v>6298</v>
          </cell>
          <cell r="AO19306">
            <v>6288</v>
          </cell>
          <cell r="AP19306">
            <v>6281</v>
          </cell>
          <cell r="AQ19306">
            <v>6274</v>
          </cell>
          <cell r="AR19306">
            <v>6267</v>
          </cell>
          <cell r="AS19306">
            <v>6260</v>
          </cell>
          <cell r="AT19306">
            <v>6255</v>
          </cell>
          <cell r="AU19306">
            <v>6248</v>
          </cell>
          <cell r="AV19306">
            <v>6241</v>
          </cell>
          <cell r="AW19306">
            <v>6234</v>
          </cell>
          <cell r="AX19306">
            <v>6227</v>
          </cell>
          <cell r="AY19306">
            <v>6222</v>
          </cell>
          <cell r="AZ19306">
            <v>6215</v>
          </cell>
          <cell r="BA19306">
            <v>6208</v>
          </cell>
          <cell r="BB19306">
            <v>6202</v>
          </cell>
          <cell r="BC19306">
            <v>6195</v>
          </cell>
          <cell r="BD19306">
            <v>6188</v>
          </cell>
        </row>
        <row r="19307">
          <cell r="AG19307">
            <v>3</v>
          </cell>
          <cell r="AH19307">
            <v>3</v>
          </cell>
          <cell r="AI19307">
            <v>3</v>
          </cell>
          <cell r="AJ19307">
            <v>3</v>
          </cell>
          <cell r="AK19307">
            <v>3</v>
          </cell>
          <cell r="AL19307">
            <v>3</v>
          </cell>
          <cell r="AM19307">
            <v>3</v>
          </cell>
          <cell r="AN19307">
            <v>3</v>
          </cell>
          <cell r="AO19307">
            <v>5</v>
          </cell>
          <cell r="AP19307">
            <v>5</v>
          </cell>
          <cell r="AQ19307">
            <v>5</v>
          </cell>
          <cell r="AR19307">
            <v>5</v>
          </cell>
          <cell r="AS19307">
            <v>5</v>
          </cell>
          <cell r="AT19307">
            <v>6</v>
          </cell>
          <cell r="AU19307">
            <v>6</v>
          </cell>
          <cell r="AV19307">
            <v>6</v>
          </cell>
          <cell r="AW19307">
            <v>6</v>
          </cell>
          <cell r="AX19307">
            <v>6</v>
          </cell>
          <cell r="AY19307">
            <v>6</v>
          </cell>
          <cell r="AZ19307">
            <v>6</v>
          </cell>
          <cell r="BA19307">
            <v>6</v>
          </cell>
          <cell r="BB19307">
            <v>6</v>
          </cell>
          <cell r="BC19307">
            <v>6</v>
          </cell>
          <cell r="BD19307">
            <v>6</v>
          </cell>
        </row>
        <row r="19308">
          <cell r="AG19308">
            <v>17155</v>
          </cell>
          <cell r="AH19308">
            <v>17076</v>
          </cell>
          <cell r="AI19308">
            <v>16997</v>
          </cell>
          <cell r="AJ19308">
            <v>16919</v>
          </cell>
          <cell r="AK19308">
            <v>16841</v>
          </cell>
          <cell r="AL19308">
            <v>16763</v>
          </cell>
          <cell r="AM19308">
            <v>16686</v>
          </cell>
          <cell r="AN19308">
            <v>16609</v>
          </cell>
          <cell r="AO19308">
            <v>16532</v>
          </cell>
          <cell r="AP19308">
            <v>16453</v>
          </cell>
          <cell r="AQ19308">
            <v>16375</v>
          </cell>
          <cell r="AR19308">
            <v>16297</v>
          </cell>
          <cell r="AS19308">
            <v>16219</v>
          </cell>
          <cell r="AT19308">
            <v>16142</v>
          </cell>
          <cell r="AU19308">
            <v>16063</v>
          </cell>
          <cell r="AV19308">
            <v>15984</v>
          </cell>
          <cell r="AW19308">
            <v>15906</v>
          </cell>
          <cell r="AX19308">
            <v>15828</v>
          </cell>
          <cell r="AY19308">
            <v>15751</v>
          </cell>
          <cell r="AZ19308">
            <v>15672</v>
          </cell>
          <cell r="BA19308">
            <v>15594</v>
          </cell>
          <cell r="BB19308">
            <v>15516</v>
          </cell>
          <cell r="BC19308">
            <v>15438</v>
          </cell>
          <cell r="BD19308">
            <v>15360</v>
          </cell>
        </row>
        <row r="19309">
          <cell r="AG19309">
            <v>131</v>
          </cell>
          <cell r="AH19309">
            <v>131</v>
          </cell>
          <cell r="AI19309">
            <v>131</v>
          </cell>
          <cell r="AJ19309">
            <v>131</v>
          </cell>
          <cell r="AK19309">
            <v>131</v>
          </cell>
          <cell r="AL19309">
            <v>131</v>
          </cell>
          <cell r="AM19309">
            <v>131</v>
          </cell>
          <cell r="AN19309">
            <v>131</v>
          </cell>
          <cell r="AO19309">
            <v>131</v>
          </cell>
          <cell r="AP19309">
            <v>132</v>
          </cell>
          <cell r="AQ19309">
            <v>133</v>
          </cell>
          <cell r="AR19309">
            <v>134</v>
          </cell>
          <cell r="AS19309">
            <v>135</v>
          </cell>
          <cell r="AT19309">
            <v>137</v>
          </cell>
          <cell r="AU19309">
            <v>137</v>
          </cell>
          <cell r="AV19309">
            <v>137</v>
          </cell>
          <cell r="AW19309">
            <v>137</v>
          </cell>
          <cell r="AX19309">
            <v>137</v>
          </cell>
          <cell r="AY19309">
            <v>137</v>
          </cell>
          <cell r="AZ19309">
            <v>137</v>
          </cell>
          <cell r="BA19309">
            <v>137</v>
          </cell>
          <cell r="BB19309">
            <v>137</v>
          </cell>
          <cell r="BC19309">
            <v>137</v>
          </cell>
          <cell r="BD19309">
            <v>137</v>
          </cell>
        </row>
        <row r="19310">
          <cell r="AG19310">
            <v>942</v>
          </cell>
          <cell r="AH19310">
            <v>930</v>
          </cell>
          <cell r="AI19310">
            <v>919</v>
          </cell>
          <cell r="AJ19310">
            <v>908</v>
          </cell>
          <cell r="AK19310">
            <v>897</v>
          </cell>
          <cell r="AL19310">
            <v>886</v>
          </cell>
          <cell r="AM19310">
            <v>875</v>
          </cell>
          <cell r="AN19310">
            <v>864</v>
          </cell>
          <cell r="AO19310">
            <v>854</v>
          </cell>
          <cell r="AP19310">
            <v>842</v>
          </cell>
          <cell r="AQ19310">
            <v>831</v>
          </cell>
          <cell r="AR19310">
            <v>820</v>
          </cell>
          <cell r="AS19310">
            <v>809</v>
          </cell>
          <cell r="AT19310">
            <v>798</v>
          </cell>
          <cell r="AU19310">
            <v>786</v>
          </cell>
          <cell r="AV19310">
            <v>775</v>
          </cell>
          <cell r="AW19310">
            <v>764</v>
          </cell>
          <cell r="AX19310">
            <v>753</v>
          </cell>
          <cell r="AY19310">
            <v>742</v>
          </cell>
          <cell r="AZ19310">
            <v>731</v>
          </cell>
          <cell r="BA19310">
            <v>720</v>
          </cell>
          <cell r="BB19310">
            <v>709</v>
          </cell>
          <cell r="BC19310">
            <v>698</v>
          </cell>
          <cell r="BD19310">
            <v>687</v>
          </cell>
        </row>
        <row r="19311">
          <cell r="AG19311">
            <v>22217</v>
          </cell>
          <cell r="AH19311">
            <v>22138</v>
          </cell>
          <cell r="AI19311">
            <v>22059</v>
          </cell>
          <cell r="AJ19311">
            <v>21980</v>
          </cell>
          <cell r="AK19311">
            <v>21902</v>
          </cell>
          <cell r="AL19311">
            <v>21824</v>
          </cell>
          <cell r="AM19311">
            <v>21746</v>
          </cell>
          <cell r="AN19311">
            <v>21668</v>
          </cell>
          <cell r="AO19311">
            <v>21591</v>
          </cell>
          <cell r="AP19311">
            <v>21449</v>
          </cell>
          <cell r="AQ19311">
            <v>21308</v>
          </cell>
          <cell r="AR19311">
            <v>21168</v>
          </cell>
          <cell r="AS19311">
            <v>21029</v>
          </cell>
          <cell r="AT19311">
            <v>20890</v>
          </cell>
          <cell r="AU19311">
            <v>20802</v>
          </cell>
          <cell r="AV19311">
            <v>20715</v>
          </cell>
          <cell r="AW19311">
            <v>20628</v>
          </cell>
          <cell r="AX19311">
            <v>20542</v>
          </cell>
          <cell r="AY19311">
            <v>20456</v>
          </cell>
          <cell r="AZ19311">
            <v>20369</v>
          </cell>
          <cell r="BA19311">
            <v>20283</v>
          </cell>
          <cell r="BB19311">
            <v>20196</v>
          </cell>
          <cell r="BC19311">
            <v>20110</v>
          </cell>
          <cell r="BD19311">
            <v>20024</v>
          </cell>
        </row>
        <row r="19312">
          <cell r="AG19312">
            <v>12368</v>
          </cell>
          <cell r="AH19312">
            <v>12285</v>
          </cell>
          <cell r="AI19312">
            <v>12202</v>
          </cell>
          <cell r="AJ19312">
            <v>12120</v>
          </cell>
          <cell r="AK19312">
            <v>12038</v>
          </cell>
          <cell r="AL19312">
            <v>11957</v>
          </cell>
          <cell r="AM19312">
            <v>11876</v>
          </cell>
          <cell r="AN19312">
            <v>11796</v>
          </cell>
          <cell r="AO19312">
            <v>11717</v>
          </cell>
          <cell r="AP19312">
            <v>11634</v>
          </cell>
          <cell r="AQ19312">
            <v>11552</v>
          </cell>
          <cell r="AR19312">
            <v>11470</v>
          </cell>
          <cell r="AS19312">
            <v>11389</v>
          </cell>
          <cell r="AT19312">
            <v>11308</v>
          </cell>
          <cell r="AU19312">
            <v>11225</v>
          </cell>
          <cell r="AV19312">
            <v>11142</v>
          </cell>
          <cell r="AW19312">
            <v>11060</v>
          </cell>
          <cell r="AX19312">
            <v>10979</v>
          </cell>
          <cell r="AY19312">
            <v>10898</v>
          </cell>
          <cell r="AZ19312">
            <v>10816</v>
          </cell>
          <cell r="BA19312">
            <v>10734</v>
          </cell>
          <cell r="BB19312">
            <v>10652</v>
          </cell>
          <cell r="BC19312">
            <v>10571</v>
          </cell>
          <cell r="BD19312">
            <v>10491</v>
          </cell>
        </row>
        <row r="19313">
          <cell r="AG19313">
            <v>38307</v>
          </cell>
          <cell r="AH19313">
            <v>37859</v>
          </cell>
          <cell r="AI19313">
            <v>37417</v>
          </cell>
          <cell r="AJ19313">
            <v>36980</v>
          </cell>
          <cell r="AK19313">
            <v>36548</v>
          </cell>
          <cell r="AL19313">
            <v>36121</v>
          </cell>
          <cell r="AM19313">
            <v>35699</v>
          </cell>
          <cell r="AN19313">
            <v>35282</v>
          </cell>
          <cell r="AO19313">
            <v>34868</v>
          </cell>
          <cell r="AP19313">
            <v>34553</v>
          </cell>
          <cell r="AQ19313">
            <v>34241</v>
          </cell>
          <cell r="AR19313">
            <v>33932</v>
          </cell>
          <cell r="AS19313">
            <v>33625</v>
          </cell>
          <cell r="AT19313">
            <v>33321</v>
          </cell>
          <cell r="AU19313">
            <v>33005</v>
          </cell>
          <cell r="AV19313">
            <v>32692</v>
          </cell>
          <cell r="AW19313">
            <v>32382</v>
          </cell>
          <cell r="AX19313">
            <v>32075</v>
          </cell>
          <cell r="AY19313">
            <v>31773</v>
          </cell>
          <cell r="AZ19313">
            <v>31461</v>
          </cell>
          <cell r="BA19313">
            <v>31153</v>
          </cell>
          <cell r="BB19313">
            <v>30845</v>
          </cell>
          <cell r="BC19313">
            <v>30537</v>
          </cell>
          <cell r="BD19313">
            <v>30232</v>
          </cell>
        </row>
        <row r="19314">
          <cell r="AG19314">
            <v>4617</v>
          </cell>
          <cell r="AH19314">
            <v>4521</v>
          </cell>
          <cell r="AI19314">
            <v>4427</v>
          </cell>
          <cell r="AJ19314">
            <v>4334</v>
          </cell>
          <cell r="AK19314">
            <v>4243</v>
          </cell>
          <cell r="AL19314">
            <v>4154</v>
          </cell>
          <cell r="AM19314">
            <v>4067</v>
          </cell>
          <cell r="AN19314">
            <v>3982</v>
          </cell>
          <cell r="AO19314">
            <v>3900</v>
          </cell>
          <cell r="AP19314">
            <v>3846</v>
          </cell>
          <cell r="AQ19314">
            <v>3792</v>
          </cell>
          <cell r="AR19314">
            <v>3739</v>
          </cell>
          <cell r="AS19314">
            <v>3687</v>
          </cell>
          <cell r="AT19314">
            <v>3636</v>
          </cell>
          <cell r="AU19314">
            <v>3636</v>
          </cell>
          <cell r="AV19314">
            <v>3636</v>
          </cell>
          <cell r="AW19314">
            <v>3636</v>
          </cell>
          <cell r="AX19314">
            <v>3636</v>
          </cell>
          <cell r="AY19314">
            <v>3636</v>
          </cell>
          <cell r="AZ19314">
            <v>3636</v>
          </cell>
          <cell r="BA19314">
            <v>3636</v>
          </cell>
          <cell r="BB19314">
            <v>3636</v>
          </cell>
          <cell r="BC19314">
            <v>3636</v>
          </cell>
          <cell r="BD19314">
            <v>3636</v>
          </cell>
        </row>
        <row r="19315">
          <cell r="AG19315">
            <v>2</v>
          </cell>
          <cell r="AH19315">
            <v>2</v>
          </cell>
          <cell r="AI19315">
            <v>2</v>
          </cell>
          <cell r="AJ19315">
            <v>2</v>
          </cell>
          <cell r="AK19315">
            <v>2</v>
          </cell>
          <cell r="AL19315">
            <v>2</v>
          </cell>
          <cell r="AM19315">
            <v>2</v>
          </cell>
          <cell r="AN19315">
            <v>2</v>
          </cell>
          <cell r="AO19315">
            <v>2</v>
          </cell>
          <cell r="AP19315">
            <v>2</v>
          </cell>
          <cell r="AQ19315">
            <v>2</v>
          </cell>
          <cell r="AR19315">
            <v>2</v>
          </cell>
          <cell r="AS19315">
            <v>2</v>
          </cell>
          <cell r="AT19315">
            <v>2</v>
          </cell>
          <cell r="AU19315">
            <v>2</v>
          </cell>
          <cell r="AV19315">
            <v>2</v>
          </cell>
          <cell r="AW19315">
            <v>2</v>
          </cell>
          <cell r="AX19315">
            <v>2</v>
          </cell>
          <cell r="AY19315">
            <v>2</v>
          </cell>
          <cell r="AZ19315">
            <v>2</v>
          </cell>
          <cell r="BA19315">
            <v>2</v>
          </cell>
          <cell r="BB19315">
            <v>2</v>
          </cell>
          <cell r="BC19315">
            <v>2</v>
          </cell>
          <cell r="BD19315">
            <v>2</v>
          </cell>
        </row>
        <row r="19316">
          <cell r="AG19316">
            <v>2439</v>
          </cell>
          <cell r="AH19316">
            <v>2396</v>
          </cell>
          <cell r="AI19316">
            <v>2354</v>
          </cell>
          <cell r="AJ19316">
            <v>2313</v>
          </cell>
          <cell r="AK19316">
            <v>2272</v>
          </cell>
          <cell r="AL19316">
            <v>2232</v>
          </cell>
          <cell r="AM19316">
            <v>2193</v>
          </cell>
          <cell r="AN19316">
            <v>2154</v>
          </cell>
          <cell r="AO19316">
            <v>2116</v>
          </cell>
          <cell r="AP19316">
            <v>2071</v>
          </cell>
          <cell r="AQ19316">
            <v>2027</v>
          </cell>
          <cell r="AR19316">
            <v>1984</v>
          </cell>
          <cell r="AS19316">
            <v>1942</v>
          </cell>
          <cell r="AT19316">
            <v>1902</v>
          </cell>
          <cell r="AU19316">
            <v>1857</v>
          </cell>
          <cell r="AV19316">
            <v>1813</v>
          </cell>
          <cell r="AW19316">
            <v>1770</v>
          </cell>
          <cell r="AX19316">
            <v>1728</v>
          </cell>
          <cell r="AY19316">
            <v>1687</v>
          </cell>
          <cell r="AZ19316">
            <v>1644</v>
          </cell>
          <cell r="BA19316">
            <v>1601</v>
          </cell>
          <cell r="BB19316">
            <v>1559</v>
          </cell>
          <cell r="BC19316">
            <v>1516</v>
          </cell>
          <cell r="BD19316">
            <v>1474</v>
          </cell>
        </row>
        <row r="19317">
          <cell r="AG19317">
            <v>6676</v>
          </cell>
          <cell r="AH19317">
            <v>6730</v>
          </cell>
          <cell r="AI19317">
            <v>6784</v>
          </cell>
          <cell r="AJ19317">
            <v>6838</v>
          </cell>
          <cell r="AK19317">
            <v>6893</v>
          </cell>
          <cell r="AL19317">
            <v>6948</v>
          </cell>
          <cell r="AM19317">
            <v>7004</v>
          </cell>
          <cell r="AN19317">
            <v>7060</v>
          </cell>
          <cell r="AO19317">
            <v>7117</v>
          </cell>
          <cell r="AP19317">
            <v>7171</v>
          </cell>
          <cell r="AQ19317">
            <v>7225</v>
          </cell>
          <cell r="AR19317">
            <v>7280</v>
          </cell>
          <cell r="AS19317">
            <v>7335</v>
          </cell>
          <cell r="AT19317">
            <v>7391</v>
          </cell>
          <cell r="AU19317">
            <v>7445</v>
          </cell>
          <cell r="AV19317">
            <v>7499</v>
          </cell>
          <cell r="AW19317">
            <v>7554</v>
          </cell>
          <cell r="AX19317">
            <v>7609</v>
          </cell>
          <cell r="AY19317">
            <v>7665</v>
          </cell>
          <cell r="AZ19317">
            <v>7719</v>
          </cell>
          <cell r="BA19317">
            <v>7774</v>
          </cell>
          <cell r="BB19317">
            <v>7829</v>
          </cell>
          <cell r="BC19317">
            <v>7884</v>
          </cell>
          <cell r="BD19317">
            <v>7939</v>
          </cell>
        </row>
        <row r="19318">
          <cell r="AG19318">
            <v>1</v>
          </cell>
          <cell r="AH19318">
            <v>1</v>
          </cell>
          <cell r="AI19318">
            <v>1</v>
          </cell>
          <cell r="AJ19318">
            <v>1</v>
          </cell>
          <cell r="AK19318">
            <v>1</v>
          </cell>
          <cell r="AL19318">
            <v>1</v>
          </cell>
          <cell r="AM19318">
            <v>1</v>
          </cell>
          <cell r="AN19318">
            <v>1</v>
          </cell>
          <cell r="AO19318">
            <v>1</v>
          </cell>
          <cell r="AP19318">
            <v>1</v>
          </cell>
          <cell r="AQ19318">
            <v>1</v>
          </cell>
          <cell r="AR19318">
            <v>1</v>
          </cell>
          <cell r="AS19318">
            <v>1</v>
          </cell>
          <cell r="AT19318">
            <v>1</v>
          </cell>
          <cell r="AU19318">
            <v>1</v>
          </cell>
          <cell r="AV19318">
            <v>1</v>
          </cell>
          <cell r="AW19318">
            <v>1</v>
          </cell>
          <cell r="AX19318">
            <v>1</v>
          </cell>
          <cell r="AY19318">
            <v>1</v>
          </cell>
          <cell r="AZ19318">
            <v>1</v>
          </cell>
          <cell r="BA19318">
            <v>1</v>
          </cell>
          <cell r="BB19318">
            <v>1</v>
          </cell>
          <cell r="BC19318">
            <v>1</v>
          </cell>
          <cell r="BD19318">
            <v>1</v>
          </cell>
        </row>
        <row r="19319">
          <cell r="AG19319">
            <v>977</v>
          </cell>
          <cell r="AH19319">
            <v>977</v>
          </cell>
          <cell r="AI19319">
            <v>977</v>
          </cell>
          <cell r="AJ19319">
            <v>977</v>
          </cell>
          <cell r="AK19319">
            <v>977</v>
          </cell>
          <cell r="AL19319">
            <v>977</v>
          </cell>
          <cell r="AM19319">
            <v>977</v>
          </cell>
          <cell r="AN19319">
            <v>977</v>
          </cell>
          <cell r="AO19319">
            <v>977</v>
          </cell>
          <cell r="AP19319">
            <v>977</v>
          </cell>
          <cell r="AQ19319">
            <v>977</v>
          </cell>
          <cell r="AR19319">
            <v>977</v>
          </cell>
          <cell r="AS19319">
            <v>977</v>
          </cell>
          <cell r="AT19319">
            <v>977</v>
          </cell>
          <cell r="AU19319">
            <v>977</v>
          </cell>
          <cell r="AV19319">
            <v>977</v>
          </cell>
          <cell r="AW19319">
            <v>977</v>
          </cell>
          <cell r="AX19319">
            <v>977</v>
          </cell>
          <cell r="AY19319">
            <v>977</v>
          </cell>
          <cell r="AZ19319">
            <v>977</v>
          </cell>
          <cell r="BA19319">
            <v>977</v>
          </cell>
          <cell r="BB19319">
            <v>977</v>
          </cell>
          <cell r="BC19319">
            <v>977</v>
          </cell>
          <cell r="BD19319">
            <v>977</v>
          </cell>
        </row>
        <row r="19320">
          <cell r="AG19320">
            <v>2</v>
          </cell>
          <cell r="AH19320">
            <v>2</v>
          </cell>
          <cell r="AI19320">
            <v>2</v>
          </cell>
          <cell r="AJ19320">
            <v>2</v>
          </cell>
          <cell r="AK19320">
            <v>2</v>
          </cell>
          <cell r="AL19320">
            <v>2</v>
          </cell>
          <cell r="AM19320">
            <v>2</v>
          </cell>
          <cell r="AN19320">
            <v>2</v>
          </cell>
          <cell r="AO19320">
            <v>2</v>
          </cell>
          <cell r="AP19320">
            <v>2</v>
          </cell>
          <cell r="AQ19320">
            <v>2</v>
          </cell>
          <cell r="AR19320">
            <v>2</v>
          </cell>
          <cell r="AS19320">
            <v>2</v>
          </cell>
          <cell r="AT19320">
            <v>2</v>
          </cell>
          <cell r="AU19320">
            <v>2</v>
          </cell>
          <cell r="AV19320">
            <v>2</v>
          </cell>
          <cell r="AW19320">
            <v>2</v>
          </cell>
          <cell r="AX19320">
            <v>2</v>
          </cell>
          <cell r="AY19320">
            <v>2</v>
          </cell>
          <cell r="AZ19320">
            <v>2</v>
          </cell>
          <cell r="BA19320">
            <v>2</v>
          </cell>
          <cell r="BB19320">
            <v>2</v>
          </cell>
          <cell r="BC19320">
            <v>2</v>
          </cell>
          <cell r="BD19320">
            <v>2</v>
          </cell>
        </row>
        <row r="19321">
          <cell r="AG19321">
            <v>2294</v>
          </cell>
          <cell r="AH19321">
            <v>2266</v>
          </cell>
          <cell r="AI19321">
            <v>2239</v>
          </cell>
          <cell r="AJ19321">
            <v>2212</v>
          </cell>
          <cell r="AK19321">
            <v>2185</v>
          </cell>
          <cell r="AL19321">
            <v>2159</v>
          </cell>
          <cell r="AM19321">
            <v>2133</v>
          </cell>
          <cell r="AN19321">
            <v>2107</v>
          </cell>
          <cell r="AO19321">
            <v>2082</v>
          </cell>
          <cell r="AP19321">
            <v>2051</v>
          </cell>
          <cell r="AQ19321">
            <v>2021</v>
          </cell>
          <cell r="AR19321">
            <v>1991</v>
          </cell>
          <cell r="AS19321">
            <v>1962</v>
          </cell>
          <cell r="AT19321">
            <v>1933</v>
          </cell>
          <cell r="AU19321">
            <v>1918</v>
          </cell>
          <cell r="AV19321">
            <v>1903</v>
          </cell>
          <cell r="AW19321">
            <v>1888</v>
          </cell>
          <cell r="AX19321">
            <v>1874</v>
          </cell>
          <cell r="AY19321">
            <v>1860</v>
          </cell>
          <cell r="AZ19321">
            <v>1845</v>
          </cell>
          <cell r="BA19321">
            <v>1831</v>
          </cell>
          <cell r="BB19321">
            <v>1816</v>
          </cell>
          <cell r="BC19321">
            <v>1802</v>
          </cell>
          <cell r="BD19321">
            <v>1788</v>
          </cell>
        </row>
        <row r="19322">
          <cell r="AG19322">
            <v>384</v>
          </cell>
          <cell r="AH19322">
            <v>390</v>
          </cell>
          <cell r="AI19322">
            <v>396</v>
          </cell>
          <cell r="AJ19322">
            <v>402</v>
          </cell>
          <cell r="AK19322">
            <v>408</v>
          </cell>
          <cell r="AL19322">
            <v>414</v>
          </cell>
          <cell r="AM19322">
            <v>420</v>
          </cell>
          <cell r="AN19322">
            <v>426</v>
          </cell>
          <cell r="AO19322">
            <v>432</v>
          </cell>
          <cell r="AP19322">
            <v>438</v>
          </cell>
          <cell r="AQ19322">
            <v>444</v>
          </cell>
          <cell r="AR19322">
            <v>450</v>
          </cell>
          <cell r="AS19322">
            <v>456</v>
          </cell>
          <cell r="AT19322">
            <v>461</v>
          </cell>
          <cell r="AU19322">
            <v>467</v>
          </cell>
          <cell r="AV19322">
            <v>473</v>
          </cell>
          <cell r="AW19322">
            <v>479</v>
          </cell>
          <cell r="AX19322">
            <v>485</v>
          </cell>
          <cell r="AY19322">
            <v>491</v>
          </cell>
          <cell r="AZ19322">
            <v>497</v>
          </cell>
          <cell r="BA19322">
            <v>503</v>
          </cell>
          <cell r="BB19322">
            <v>509</v>
          </cell>
          <cell r="BC19322">
            <v>515</v>
          </cell>
          <cell r="BD19322">
            <v>521</v>
          </cell>
        </row>
        <row r="19323">
          <cell r="AG19323">
            <v>19439</v>
          </cell>
          <cell r="AH19323">
            <v>19384</v>
          </cell>
          <cell r="AI19323">
            <v>19329</v>
          </cell>
          <cell r="AJ19323">
            <v>19274</v>
          </cell>
          <cell r="AK19323">
            <v>19220</v>
          </cell>
          <cell r="AL19323">
            <v>19166</v>
          </cell>
          <cell r="AM19323">
            <v>19112</v>
          </cell>
          <cell r="AN19323">
            <v>19058</v>
          </cell>
          <cell r="AO19323">
            <v>19004</v>
          </cell>
          <cell r="AP19323">
            <v>18983</v>
          </cell>
          <cell r="AQ19323">
            <v>18962</v>
          </cell>
          <cell r="AR19323">
            <v>18941</v>
          </cell>
          <cell r="AS19323">
            <v>18920</v>
          </cell>
          <cell r="AT19323">
            <v>18898</v>
          </cell>
          <cell r="AU19323">
            <v>18913</v>
          </cell>
          <cell r="AV19323">
            <v>18928</v>
          </cell>
          <cell r="AW19323">
            <v>18943</v>
          </cell>
          <cell r="AX19323">
            <v>18958</v>
          </cell>
          <cell r="AY19323">
            <v>18972</v>
          </cell>
          <cell r="AZ19323">
            <v>18987</v>
          </cell>
          <cell r="BA19323">
            <v>19002</v>
          </cell>
          <cell r="BB19323">
            <v>19017</v>
          </cell>
          <cell r="BC19323">
            <v>19032</v>
          </cell>
          <cell r="BD19323">
            <v>19047</v>
          </cell>
        </row>
        <row r="19324">
          <cell r="AG19324">
            <v>9772</v>
          </cell>
          <cell r="AH19324">
            <v>9818</v>
          </cell>
          <cell r="AI19324">
            <v>9864</v>
          </cell>
          <cell r="AJ19324">
            <v>9910</v>
          </cell>
          <cell r="AK19324">
            <v>9957</v>
          </cell>
          <cell r="AL19324">
            <v>10004</v>
          </cell>
          <cell r="AM19324">
            <v>10051</v>
          </cell>
          <cell r="AN19324">
            <v>10098</v>
          </cell>
          <cell r="AO19324">
            <v>10146</v>
          </cell>
          <cell r="AP19324">
            <v>10262</v>
          </cell>
          <cell r="AQ19324">
            <v>10379</v>
          </cell>
          <cell r="AR19324">
            <v>10498</v>
          </cell>
          <cell r="AS19324">
            <v>10618</v>
          </cell>
          <cell r="AT19324">
            <v>10740</v>
          </cell>
          <cell r="AU19324">
            <v>10856</v>
          </cell>
          <cell r="AV19324">
            <v>10974</v>
          </cell>
          <cell r="AW19324">
            <v>11093</v>
          </cell>
          <cell r="AX19324">
            <v>11213</v>
          </cell>
          <cell r="AY19324">
            <v>11334</v>
          </cell>
          <cell r="AZ19324">
            <v>11453</v>
          </cell>
          <cell r="BA19324">
            <v>11572</v>
          </cell>
          <cell r="BB19324">
            <v>11692</v>
          </cell>
          <cell r="BC19324">
            <v>11811</v>
          </cell>
          <cell r="BD19324">
            <v>11931</v>
          </cell>
        </row>
        <row r="19325">
          <cell r="AG19325">
            <v>257</v>
          </cell>
          <cell r="AH19325">
            <v>263</v>
          </cell>
          <cell r="AI19325">
            <v>269</v>
          </cell>
          <cell r="AJ19325">
            <v>275</v>
          </cell>
          <cell r="AK19325">
            <v>282</v>
          </cell>
          <cell r="AL19325">
            <v>289</v>
          </cell>
          <cell r="AM19325">
            <v>296</v>
          </cell>
          <cell r="AN19325">
            <v>303</v>
          </cell>
          <cell r="AO19325">
            <v>310</v>
          </cell>
          <cell r="AP19325">
            <v>310</v>
          </cell>
          <cell r="AQ19325">
            <v>310</v>
          </cell>
          <cell r="AR19325">
            <v>310</v>
          </cell>
          <cell r="AS19325">
            <v>310</v>
          </cell>
          <cell r="AT19325">
            <v>312</v>
          </cell>
          <cell r="AU19325">
            <v>313</v>
          </cell>
          <cell r="AV19325">
            <v>314</v>
          </cell>
          <cell r="AW19325">
            <v>315</v>
          </cell>
          <cell r="AX19325">
            <v>316</v>
          </cell>
          <cell r="AY19325">
            <v>317</v>
          </cell>
          <cell r="AZ19325">
            <v>318</v>
          </cell>
          <cell r="BA19325">
            <v>319</v>
          </cell>
          <cell r="BB19325">
            <v>320</v>
          </cell>
          <cell r="BC19325">
            <v>321</v>
          </cell>
          <cell r="BD19325">
            <v>322</v>
          </cell>
        </row>
        <row r="19326">
          <cell r="AG19326">
            <v>9794</v>
          </cell>
          <cell r="AH19326">
            <v>10017</v>
          </cell>
          <cell r="AI19326">
            <v>10245</v>
          </cell>
          <cell r="AJ19326">
            <v>10478</v>
          </cell>
          <cell r="AK19326">
            <v>10716</v>
          </cell>
          <cell r="AL19326">
            <v>10960</v>
          </cell>
          <cell r="AM19326">
            <v>11209</v>
          </cell>
          <cell r="AN19326">
            <v>11464</v>
          </cell>
          <cell r="AO19326">
            <v>11725</v>
          </cell>
          <cell r="AP19326">
            <v>11984</v>
          </cell>
          <cell r="AQ19326">
            <v>12248</v>
          </cell>
          <cell r="AR19326">
            <v>12518</v>
          </cell>
          <cell r="AS19326">
            <v>12794</v>
          </cell>
          <cell r="AT19326">
            <v>13077</v>
          </cell>
          <cell r="AU19326">
            <v>13218</v>
          </cell>
          <cell r="AV19326">
            <v>13360</v>
          </cell>
          <cell r="AW19326">
            <v>13504</v>
          </cell>
          <cell r="AX19326">
            <v>13650</v>
          </cell>
          <cell r="AY19326">
            <v>13797</v>
          </cell>
          <cell r="AZ19326">
            <v>13940</v>
          </cell>
          <cell r="BA19326">
            <v>14085</v>
          </cell>
          <cell r="BB19326">
            <v>14230</v>
          </cell>
          <cell r="BC19326">
            <v>14375</v>
          </cell>
          <cell r="BD19326">
            <v>14521</v>
          </cell>
        </row>
        <row r="19327">
          <cell r="AG19327">
            <v>549</v>
          </cell>
          <cell r="AH19327">
            <v>549</v>
          </cell>
          <cell r="AI19327">
            <v>549</v>
          </cell>
          <cell r="AJ19327">
            <v>549</v>
          </cell>
          <cell r="AK19327">
            <v>549</v>
          </cell>
          <cell r="AL19327">
            <v>549</v>
          </cell>
          <cell r="AM19327">
            <v>549</v>
          </cell>
          <cell r="AN19327">
            <v>549</v>
          </cell>
          <cell r="AO19327">
            <v>549</v>
          </cell>
          <cell r="AP19327">
            <v>549</v>
          </cell>
          <cell r="AQ19327">
            <v>549</v>
          </cell>
          <cell r="AR19327">
            <v>549</v>
          </cell>
          <cell r="AS19327">
            <v>549</v>
          </cell>
          <cell r="AT19327">
            <v>549</v>
          </cell>
          <cell r="AU19327">
            <v>549</v>
          </cell>
          <cell r="AV19327">
            <v>549</v>
          </cell>
          <cell r="AW19327">
            <v>549</v>
          </cell>
          <cell r="AX19327">
            <v>549</v>
          </cell>
          <cell r="AY19327">
            <v>549</v>
          </cell>
          <cell r="AZ19327">
            <v>549</v>
          </cell>
          <cell r="BA19327">
            <v>549</v>
          </cell>
          <cell r="BB19327">
            <v>549</v>
          </cell>
          <cell r="BC19327">
            <v>549</v>
          </cell>
          <cell r="BD19327">
            <v>549</v>
          </cell>
        </row>
        <row r="19328">
          <cell r="AG19328">
            <v>198425</v>
          </cell>
          <cell r="AH19328">
            <v>198385</v>
          </cell>
          <cell r="AI19328">
            <v>198346</v>
          </cell>
          <cell r="AJ19328">
            <v>198309</v>
          </cell>
          <cell r="AK19328">
            <v>198273</v>
          </cell>
          <cell r="AL19328">
            <v>198238</v>
          </cell>
          <cell r="AM19328">
            <v>198206</v>
          </cell>
          <cell r="AN19328">
            <v>198175</v>
          </cell>
          <cell r="AO19328">
            <v>198147</v>
          </cell>
          <cell r="AP19328">
            <v>197817</v>
          </cell>
          <cell r="AQ19328">
            <v>197489</v>
          </cell>
          <cell r="AR19328">
            <v>197162</v>
          </cell>
          <cell r="AS19328">
            <v>196835</v>
          </cell>
          <cell r="AT19328">
            <v>196511</v>
          </cell>
          <cell r="AU19328">
            <v>195426</v>
          </cell>
          <cell r="AV19328">
            <v>194347</v>
          </cell>
          <cell r="AW19328">
            <v>193275</v>
          </cell>
          <cell r="AX19328">
            <v>192209</v>
          </cell>
          <cell r="AY19328">
            <v>191152</v>
          </cell>
          <cell r="AZ19328">
            <v>190076</v>
          </cell>
          <cell r="BA19328">
            <v>189007</v>
          </cell>
          <cell r="BB19328">
            <v>187939</v>
          </cell>
          <cell r="BC19328">
            <v>186870</v>
          </cell>
          <cell r="BD19328">
            <v>185808</v>
          </cell>
        </row>
        <row r="19329">
          <cell r="AG19329">
            <v>154584</v>
          </cell>
          <cell r="AH19329">
            <v>154626</v>
          </cell>
          <cell r="AI19329">
            <v>154668</v>
          </cell>
          <cell r="AJ19329">
            <v>154710</v>
          </cell>
          <cell r="AK19329">
            <v>154752</v>
          </cell>
          <cell r="AL19329">
            <v>154794</v>
          </cell>
          <cell r="AM19329">
            <v>154836</v>
          </cell>
          <cell r="AN19329">
            <v>154878</v>
          </cell>
          <cell r="AO19329">
            <v>154920</v>
          </cell>
          <cell r="AP19329">
            <v>154719</v>
          </cell>
          <cell r="AQ19329">
            <v>154519</v>
          </cell>
          <cell r="AR19329">
            <v>154319</v>
          </cell>
          <cell r="AS19329">
            <v>154119</v>
          </cell>
          <cell r="AT19329">
            <v>153920</v>
          </cell>
          <cell r="AU19329">
            <v>152985</v>
          </cell>
          <cell r="AV19329">
            <v>152055</v>
          </cell>
          <cell r="AW19329">
            <v>151131</v>
          </cell>
          <cell r="AX19329">
            <v>150213</v>
          </cell>
          <cell r="AY19329">
            <v>149300</v>
          </cell>
          <cell r="AZ19329">
            <v>148373</v>
          </cell>
          <cell r="BA19329">
            <v>147452</v>
          </cell>
          <cell r="BB19329">
            <v>146531</v>
          </cell>
          <cell r="BC19329">
            <v>145610</v>
          </cell>
          <cell r="BD19329">
            <v>144695</v>
          </cell>
        </row>
        <row r="19330">
          <cell r="AG19330">
            <v>15</v>
          </cell>
          <cell r="AH19330">
            <v>15</v>
          </cell>
          <cell r="AI19330">
            <v>15</v>
          </cell>
          <cell r="AJ19330">
            <v>15</v>
          </cell>
          <cell r="AK19330">
            <v>15</v>
          </cell>
          <cell r="AL19330">
            <v>15</v>
          </cell>
          <cell r="AM19330">
            <v>15</v>
          </cell>
          <cell r="AN19330">
            <v>15</v>
          </cell>
          <cell r="AO19330">
            <v>16</v>
          </cell>
          <cell r="AP19330">
            <v>16</v>
          </cell>
          <cell r="AQ19330">
            <v>16</v>
          </cell>
          <cell r="AR19330">
            <v>16</v>
          </cell>
          <cell r="AS19330">
            <v>16</v>
          </cell>
          <cell r="AT19330">
            <v>16</v>
          </cell>
          <cell r="AU19330">
            <v>16</v>
          </cell>
          <cell r="AV19330">
            <v>16</v>
          </cell>
          <cell r="AW19330">
            <v>16</v>
          </cell>
          <cell r="AX19330">
            <v>16</v>
          </cell>
          <cell r="AY19330">
            <v>16</v>
          </cell>
          <cell r="AZ19330">
            <v>16</v>
          </cell>
          <cell r="BA19330">
            <v>16</v>
          </cell>
          <cell r="BB19330">
            <v>16</v>
          </cell>
          <cell r="BC19330">
            <v>16</v>
          </cell>
          <cell r="BD19330">
            <v>16</v>
          </cell>
        </row>
        <row r="19331">
          <cell r="AG19331">
            <v>959</v>
          </cell>
          <cell r="AH19331">
            <v>962</v>
          </cell>
          <cell r="AI19331">
            <v>965</v>
          </cell>
          <cell r="AJ19331">
            <v>968</v>
          </cell>
          <cell r="AK19331">
            <v>971</v>
          </cell>
          <cell r="AL19331">
            <v>974</v>
          </cell>
          <cell r="AM19331">
            <v>977</v>
          </cell>
          <cell r="AN19331">
            <v>980</v>
          </cell>
          <cell r="AO19331">
            <v>980</v>
          </cell>
          <cell r="AP19331">
            <v>983</v>
          </cell>
          <cell r="AQ19331">
            <v>986</v>
          </cell>
          <cell r="AR19331">
            <v>989</v>
          </cell>
          <cell r="AS19331">
            <v>992</v>
          </cell>
          <cell r="AT19331">
            <v>997</v>
          </cell>
          <cell r="AU19331">
            <v>1000</v>
          </cell>
          <cell r="AV19331">
            <v>1003</v>
          </cell>
          <cell r="AW19331">
            <v>1006</v>
          </cell>
          <cell r="AX19331">
            <v>1009</v>
          </cell>
          <cell r="AY19331">
            <v>1014</v>
          </cell>
          <cell r="AZ19331">
            <v>1017</v>
          </cell>
          <cell r="BA19331">
            <v>1020</v>
          </cell>
          <cell r="BB19331">
            <v>1024</v>
          </cell>
          <cell r="BC19331">
            <v>1027</v>
          </cell>
          <cell r="BD19331">
            <v>1030</v>
          </cell>
        </row>
        <row r="19332">
          <cell r="AG19332">
            <v>63</v>
          </cell>
          <cell r="AH19332">
            <v>67</v>
          </cell>
          <cell r="AI19332">
            <v>71</v>
          </cell>
          <cell r="AJ19332">
            <v>76</v>
          </cell>
          <cell r="AK19332">
            <v>81</v>
          </cell>
          <cell r="AL19332">
            <v>86</v>
          </cell>
          <cell r="AM19332">
            <v>92</v>
          </cell>
          <cell r="AN19332">
            <v>98</v>
          </cell>
          <cell r="AO19332">
            <v>105</v>
          </cell>
          <cell r="AP19332">
            <v>110</v>
          </cell>
          <cell r="AQ19332">
            <v>115</v>
          </cell>
          <cell r="AR19332">
            <v>120</v>
          </cell>
          <cell r="AS19332">
            <v>125</v>
          </cell>
          <cell r="AT19332">
            <v>130</v>
          </cell>
          <cell r="AU19332">
            <v>135</v>
          </cell>
          <cell r="AV19332">
            <v>140</v>
          </cell>
          <cell r="AW19332">
            <v>145</v>
          </cell>
          <cell r="AX19332">
            <v>150</v>
          </cell>
          <cell r="AY19332">
            <v>155</v>
          </cell>
          <cell r="AZ19332">
            <v>160</v>
          </cell>
          <cell r="BA19332">
            <v>165</v>
          </cell>
          <cell r="BB19332">
            <v>170</v>
          </cell>
          <cell r="BC19332">
            <v>175</v>
          </cell>
          <cell r="BD19332">
            <v>180</v>
          </cell>
        </row>
        <row r="19333">
          <cell r="AG19333">
            <v>839</v>
          </cell>
          <cell r="AH19333">
            <v>839</v>
          </cell>
          <cell r="AI19333">
            <v>839</v>
          </cell>
          <cell r="AJ19333">
            <v>839</v>
          </cell>
          <cell r="AK19333">
            <v>839</v>
          </cell>
          <cell r="AL19333">
            <v>839</v>
          </cell>
          <cell r="AM19333">
            <v>839</v>
          </cell>
          <cell r="AN19333">
            <v>839</v>
          </cell>
          <cell r="AO19333">
            <v>839</v>
          </cell>
          <cell r="AP19333">
            <v>839</v>
          </cell>
          <cell r="AQ19333">
            <v>839</v>
          </cell>
          <cell r="AR19333">
            <v>839</v>
          </cell>
          <cell r="AS19333">
            <v>839</v>
          </cell>
          <cell r="AT19333">
            <v>839</v>
          </cell>
          <cell r="AU19333">
            <v>839</v>
          </cell>
          <cell r="AV19333">
            <v>839</v>
          </cell>
          <cell r="AW19333">
            <v>839</v>
          </cell>
          <cell r="AX19333">
            <v>839</v>
          </cell>
          <cell r="AY19333">
            <v>839</v>
          </cell>
          <cell r="AZ19333">
            <v>839</v>
          </cell>
          <cell r="BA19333">
            <v>839</v>
          </cell>
          <cell r="BB19333">
            <v>839</v>
          </cell>
          <cell r="BC19333">
            <v>839</v>
          </cell>
          <cell r="BD19333">
            <v>839</v>
          </cell>
        </row>
        <row r="19334">
          <cell r="AG19334">
            <v>7826</v>
          </cell>
          <cell r="AH19334">
            <v>7880</v>
          </cell>
          <cell r="AI19334">
            <v>7934</v>
          </cell>
          <cell r="AJ19334">
            <v>7988</v>
          </cell>
          <cell r="AK19334">
            <v>8043</v>
          </cell>
          <cell r="AL19334">
            <v>8098</v>
          </cell>
          <cell r="AM19334">
            <v>8154</v>
          </cell>
          <cell r="AN19334">
            <v>8210</v>
          </cell>
          <cell r="AO19334">
            <v>8266</v>
          </cell>
          <cell r="AP19334">
            <v>8275</v>
          </cell>
          <cell r="AQ19334">
            <v>8284</v>
          </cell>
          <cell r="AR19334">
            <v>8293</v>
          </cell>
          <cell r="AS19334">
            <v>8302</v>
          </cell>
          <cell r="AT19334">
            <v>8311</v>
          </cell>
          <cell r="AU19334">
            <v>8303</v>
          </cell>
          <cell r="AV19334">
            <v>8295</v>
          </cell>
          <cell r="AW19334">
            <v>8287</v>
          </cell>
          <cell r="AX19334">
            <v>8279</v>
          </cell>
          <cell r="AY19334">
            <v>8269</v>
          </cell>
          <cell r="AZ19334">
            <v>8261</v>
          </cell>
          <cell r="BA19334">
            <v>8253</v>
          </cell>
          <cell r="BB19334">
            <v>8244</v>
          </cell>
          <cell r="BC19334">
            <v>8236</v>
          </cell>
          <cell r="BD19334">
            <v>8228</v>
          </cell>
        </row>
        <row r="19335">
          <cell r="AG19335">
            <v>31240</v>
          </cell>
          <cell r="AH19335">
            <v>31099</v>
          </cell>
          <cell r="AI19335">
            <v>30959</v>
          </cell>
          <cell r="AJ19335">
            <v>30820</v>
          </cell>
          <cell r="AK19335">
            <v>30681</v>
          </cell>
          <cell r="AL19335">
            <v>30543</v>
          </cell>
          <cell r="AM19335">
            <v>30406</v>
          </cell>
          <cell r="AN19335">
            <v>30269</v>
          </cell>
          <cell r="AO19335">
            <v>30133</v>
          </cell>
          <cell r="AP19335">
            <v>29992</v>
          </cell>
          <cell r="AQ19335">
            <v>29852</v>
          </cell>
          <cell r="AR19335">
            <v>29713</v>
          </cell>
          <cell r="AS19335">
            <v>29574</v>
          </cell>
          <cell r="AT19335">
            <v>29437</v>
          </cell>
          <cell r="AU19335">
            <v>29293</v>
          </cell>
          <cell r="AV19335">
            <v>29150</v>
          </cell>
          <cell r="AW19335">
            <v>29008</v>
          </cell>
          <cell r="AX19335">
            <v>28866</v>
          </cell>
          <cell r="AY19335">
            <v>28726</v>
          </cell>
          <cell r="AZ19335">
            <v>28583</v>
          </cell>
          <cell r="BA19335">
            <v>28441</v>
          </cell>
          <cell r="BB19335">
            <v>28299</v>
          </cell>
          <cell r="BC19335">
            <v>28157</v>
          </cell>
          <cell r="BD19335">
            <v>28016</v>
          </cell>
        </row>
        <row r="19336">
          <cell r="AG19336">
            <v>138</v>
          </cell>
          <cell r="AH19336">
            <v>142</v>
          </cell>
          <cell r="AI19336">
            <v>146</v>
          </cell>
          <cell r="AJ19336">
            <v>150</v>
          </cell>
          <cell r="AK19336">
            <v>154</v>
          </cell>
          <cell r="AL19336">
            <v>158</v>
          </cell>
          <cell r="AM19336">
            <v>162</v>
          </cell>
          <cell r="AN19336">
            <v>167</v>
          </cell>
          <cell r="AO19336">
            <v>171</v>
          </cell>
          <cell r="AP19336">
            <v>171</v>
          </cell>
          <cell r="AQ19336">
            <v>171</v>
          </cell>
          <cell r="AR19336">
            <v>171</v>
          </cell>
          <cell r="AS19336">
            <v>171</v>
          </cell>
          <cell r="AT19336">
            <v>171</v>
          </cell>
          <cell r="AU19336">
            <v>171</v>
          </cell>
          <cell r="AV19336">
            <v>171</v>
          </cell>
          <cell r="AW19336">
            <v>171</v>
          </cell>
          <cell r="AX19336">
            <v>171</v>
          </cell>
          <cell r="AY19336">
            <v>171</v>
          </cell>
          <cell r="AZ19336">
            <v>171</v>
          </cell>
          <cell r="BA19336">
            <v>171</v>
          </cell>
          <cell r="BB19336">
            <v>171</v>
          </cell>
          <cell r="BC19336">
            <v>171</v>
          </cell>
          <cell r="BD19336">
            <v>171</v>
          </cell>
        </row>
        <row r="19337">
          <cell r="AG19337">
            <v>2312</v>
          </cell>
          <cell r="AH19337">
            <v>2306</v>
          </cell>
          <cell r="AI19337">
            <v>2300</v>
          </cell>
          <cell r="AJ19337">
            <v>2294</v>
          </cell>
          <cell r="AK19337">
            <v>2288</v>
          </cell>
          <cell r="AL19337">
            <v>2282</v>
          </cell>
          <cell r="AM19337">
            <v>2276</v>
          </cell>
          <cell r="AN19337">
            <v>2270</v>
          </cell>
          <cell r="AO19337">
            <v>2268</v>
          </cell>
          <cell r="AP19337">
            <v>2263</v>
          </cell>
          <cell r="AQ19337">
            <v>2258</v>
          </cell>
          <cell r="AR19337">
            <v>2253</v>
          </cell>
          <cell r="AS19337">
            <v>2248</v>
          </cell>
          <cell r="AT19337">
            <v>2241</v>
          </cell>
          <cell r="AU19337">
            <v>2235</v>
          </cell>
          <cell r="AV19337">
            <v>2229</v>
          </cell>
          <cell r="AW19337">
            <v>2223</v>
          </cell>
          <cell r="AX19337">
            <v>2217</v>
          </cell>
          <cell r="AY19337">
            <v>2213</v>
          </cell>
          <cell r="AZ19337">
            <v>2207</v>
          </cell>
          <cell r="BA19337">
            <v>2201</v>
          </cell>
          <cell r="BB19337">
            <v>2196</v>
          </cell>
          <cell r="BC19337">
            <v>2190</v>
          </cell>
          <cell r="BD19337">
            <v>2184</v>
          </cell>
        </row>
        <row r="19338">
          <cell r="AG19338">
            <v>9</v>
          </cell>
          <cell r="AH19338">
            <v>9</v>
          </cell>
          <cell r="AI19338">
            <v>9</v>
          </cell>
          <cell r="AJ19338">
            <v>9</v>
          </cell>
          <cell r="AK19338">
            <v>9</v>
          </cell>
          <cell r="AL19338">
            <v>9</v>
          </cell>
          <cell r="AM19338">
            <v>9</v>
          </cell>
          <cell r="AN19338">
            <v>9</v>
          </cell>
          <cell r="AO19338">
            <v>9</v>
          </cell>
          <cell r="AP19338">
            <v>9</v>
          </cell>
          <cell r="AQ19338">
            <v>9</v>
          </cell>
          <cell r="AR19338">
            <v>9</v>
          </cell>
          <cell r="AS19338">
            <v>9</v>
          </cell>
          <cell r="AT19338">
            <v>9</v>
          </cell>
          <cell r="AU19338">
            <v>9</v>
          </cell>
          <cell r="AV19338">
            <v>9</v>
          </cell>
          <cell r="AW19338">
            <v>9</v>
          </cell>
          <cell r="AX19338">
            <v>9</v>
          </cell>
          <cell r="AY19338">
            <v>9</v>
          </cell>
          <cell r="AZ19338">
            <v>9</v>
          </cell>
          <cell r="BA19338">
            <v>9</v>
          </cell>
          <cell r="BB19338">
            <v>9</v>
          </cell>
          <cell r="BC19338">
            <v>9</v>
          </cell>
          <cell r="BD19338">
            <v>9</v>
          </cell>
        </row>
        <row r="19339">
          <cell r="AG19339">
            <v>440</v>
          </cell>
          <cell r="AH19339">
            <v>440</v>
          </cell>
          <cell r="AI19339">
            <v>440</v>
          </cell>
          <cell r="AJ19339">
            <v>440</v>
          </cell>
          <cell r="AK19339">
            <v>440</v>
          </cell>
          <cell r="AL19339">
            <v>440</v>
          </cell>
          <cell r="AM19339">
            <v>440</v>
          </cell>
          <cell r="AN19339">
            <v>440</v>
          </cell>
          <cell r="AO19339">
            <v>440</v>
          </cell>
          <cell r="AP19339">
            <v>440</v>
          </cell>
          <cell r="AQ19339">
            <v>440</v>
          </cell>
          <cell r="AR19339">
            <v>440</v>
          </cell>
          <cell r="AS19339">
            <v>440</v>
          </cell>
          <cell r="AT19339">
            <v>440</v>
          </cell>
          <cell r="AU19339">
            <v>440</v>
          </cell>
          <cell r="AV19339">
            <v>440</v>
          </cell>
          <cell r="AW19339">
            <v>440</v>
          </cell>
          <cell r="AX19339">
            <v>440</v>
          </cell>
          <cell r="AY19339">
            <v>440</v>
          </cell>
          <cell r="AZ19339">
            <v>440</v>
          </cell>
          <cell r="BA19339">
            <v>440</v>
          </cell>
          <cell r="BB19339">
            <v>440</v>
          </cell>
          <cell r="BC19339">
            <v>440</v>
          </cell>
          <cell r="BD19339">
            <v>440</v>
          </cell>
        </row>
        <row r="19341">
          <cell r="AG19341" t="str">
            <v>1000 Ha</v>
          </cell>
        </row>
        <row r="19342">
          <cell r="AG19342">
            <v>1992</v>
          </cell>
          <cell r="AH19342">
            <v>1993</v>
          </cell>
          <cell r="AI19342">
            <v>1994</v>
          </cell>
          <cell r="AJ19342">
            <v>1995</v>
          </cell>
          <cell r="AK19342">
            <v>1996</v>
          </cell>
          <cell r="AL19342">
            <v>1997</v>
          </cell>
          <cell r="AM19342">
            <v>1998</v>
          </cell>
          <cell r="AN19342">
            <v>1999</v>
          </cell>
          <cell r="AO19342">
            <v>2000</v>
          </cell>
          <cell r="AP19342">
            <v>2001</v>
          </cell>
          <cell r="AQ19342">
            <v>2002</v>
          </cell>
          <cell r="AR19342">
            <v>2003</v>
          </cell>
          <cell r="AS19342">
            <v>2004</v>
          </cell>
          <cell r="AT19342">
            <v>2005</v>
          </cell>
          <cell r="AU19342">
            <v>2006</v>
          </cell>
          <cell r="AV19342">
            <v>2007</v>
          </cell>
          <cell r="AW19342">
            <v>2008</v>
          </cell>
          <cell r="AX19342">
            <v>2009</v>
          </cell>
          <cell r="AY19342">
            <v>2010</v>
          </cell>
          <cell r="AZ19342">
            <v>2011</v>
          </cell>
          <cell r="BA19342">
            <v>2012</v>
          </cell>
          <cell r="BB19342">
            <v>2013</v>
          </cell>
          <cell r="BC19342">
            <v>2014</v>
          </cell>
          <cell r="BD19342">
            <v>2015</v>
          </cell>
        </row>
        <row r="19343">
          <cell r="AG19343">
            <v>991102</v>
          </cell>
          <cell r="AH19343">
            <v>991951</v>
          </cell>
          <cell r="AI19343">
            <v>992812</v>
          </cell>
          <cell r="AJ19343">
            <v>993681</v>
          </cell>
          <cell r="AK19343">
            <v>994561</v>
          </cell>
          <cell r="AL19343">
            <v>995453</v>
          </cell>
          <cell r="AM19343">
            <v>996357</v>
          </cell>
          <cell r="AN19343">
            <v>997271</v>
          </cell>
          <cell r="AO19343">
            <v>998194</v>
          </cell>
          <cell r="AP19343">
            <v>998764</v>
          </cell>
          <cell r="AQ19343">
            <v>999338</v>
          </cell>
          <cell r="AR19343">
            <v>999918</v>
          </cell>
          <cell r="AS19343">
            <v>1000503</v>
          </cell>
          <cell r="AT19343">
            <v>1001097</v>
          </cell>
          <cell r="AU19343">
            <v>1001856</v>
          </cell>
          <cell r="AV19343">
            <v>1002620</v>
          </cell>
          <cell r="AW19343">
            <v>1003388</v>
          </cell>
          <cell r="AX19343">
            <v>1004163</v>
          </cell>
          <cell r="AY19343">
            <v>1004943</v>
          </cell>
          <cell r="AZ19343">
            <v>1005710</v>
          </cell>
          <cell r="BA19343">
            <v>1006482</v>
          </cell>
          <cell r="BB19343">
            <v>1007255</v>
          </cell>
          <cell r="BC19343">
            <v>1008028</v>
          </cell>
          <cell r="BD19343">
            <v>1008807</v>
          </cell>
        </row>
        <row r="19344">
          <cell r="AG19344">
            <v>785</v>
          </cell>
          <cell r="AH19344">
            <v>783</v>
          </cell>
          <cell r="AI19344">
            <v>781</v>
          </cell>
          <cell r="AJ19344">
            <v>779</v>
          </cell>
          <cell r="AK19344">
            <v>777</v>
          </cell>
          <cell r="AL19344">
            <v>775</v>
          </cell>
          <cell r="AM19344">
            <v>773</v>
          </cell>
          <cell r="AN19344">
            <v>771</v>
          </cell>
          <cell r="AO19344">
            <v>769</v>
          </cell>
          <cell r="AP19344">
            <v>772</v>
          </cell>
          <cell r="AQ19344">
            <v>775</v>
          </cell>
          <cell r="AR19344">
            <v>778</v>
          </cell>
          <cell r="AS19344">
            <v>781</v>
          </cell>
          <cell r="AT19344">
            <v>782</v>
          </cell>
          <cell r="AU19344">
            <v>781</v>
          </cell>
          <cell r="AV19344">
            <v>780</v>
          </cell>
          <cell r="AW19344">
            <v>779</v>
          </cell>
          <cell r="AX19344">
            <v>778</v>
          </cell>
          <cell r="AY19344">
            <v>776</v>
          </cell>
          <cell r="AZ19344">
            <v>775</v>
          </cell>
          <cell r="BA19344">
            <v>774</v>
          </cell>
          <cell r="BB19344">
            <v>773</v>
          </cell>
          <cell r="BC19344">
            <v>772</v>
          </cell>
          <cell r="BD19344">
            <v>771</v>
          </cell>
        </row>
        <row r="19345">
          <cell r="AG19345">
            <v>3788</v>
          </cell>
          <cell r="AH19345">
            <v>3794</v>
          </cell>
          <cell r="AI19345">
            <v>3800</v>
          </cell>
          <cell r="AJ19345">
            <v>3806</v>
          </cell>
          <cell r="AK19345">
            <v>3812</v>
          </cell>
          <cell r="AL19345">
            <v>3818</v>
          </cell>
          <cell r="AM19345">
            <v>3824</v>
          </cell>
          <cell r="AN19345">
            <v>3830</v>
          </cell>
          <cell r="AO19345">
            <v>3838</v>
          </cell>
          <cell r="AP19345">
            <v>3843</v>
          </cell>
          <cell r="AQ19345">
            <v>3848</v>
          </cell>
          <cell r="AR19345">
            <v>3853</v>
          </cell>
          <cell r="AS19345">
            <v>3858</v>
          </cell>
          <cell r="AT19345">
            <v>3862</v>
          </cell>
          <cell r="AU19345">
            <v>3867</v>
          </cell>
          <cell r="AV19345">
            <v>3872</v>
          </cell>
          <cell r="AW19345">
            <v>3877</v>
          </cell>
          <cell r="AX19345">
            <v>3882</v>
          </cell>
          <cell r="AY19345">
            <v>3887</v>
          </cell>
          <cell r="AZ19345">
            <v>3892</v>
          </cell>
          <cell r="BA19345">
            <v>3897</v>
          </cell>
          <cell r="BB19345">
            <v>3902</v>
          </cell>
          <cell r="BC19345">
            <v>3907</v>
          </cell>
          <cell r="BD19345">
            <v>3912</v>
          </cell>
        </row>
        <row r="19346">
          <cell r="AG19346">
            <v>675</v>
          </cell>
          <cell r="AH19346">
            <v>674</v>
          </cell>
          <cell r="AI19346">
            <v>673</v>
          </cell>
          <cell r="AJ19346">
            <v>672</v>
          </cell>
          <cell r="AK19346">
            <v>671</v>
          </cell>
          <cell r="AL19346">
            <v>670</v>
          </cell>
          <cell r="AM19346">
            <v>669</v>
          </cell>
          <cell r="AN19346">
            <v>668</v>
          </cell>
          <cell r="AO19346">
            <v>667</v>
          </cell>
          <cell r="AP19346">
            <v>668</v>
          </cell>
          <cell r="AQ19346">
            <v>669</v>
          </cell>
          <cell r="AR19346">
            <v>670</v>
          </cell>
          <cell r="AS19346">
            <v>671</v>
          </cell>
          <cell r="AT19346">
            <v>673</v>
          </cell>
          <cell r="AU19346">
            <v>674</v>
          </cell>
          <cell r="AV19346">
            <v>675</v>
          </cell>
          <cell r="AW19346">
            <v>676</v>
          </cell>
          <cell r="AX19346">
            <v>677</v>
          </cell>
          <cell r="AY19346">
            <v>678</v>
          </cell>
          <cell r="AZ19346">
            <v>679</v>
          </cell>
          <cell r="BA19346">
            <v>680</v>
          </cell>
          <cell r="BB19346">
            <v>681</v>
          </cell>
          <cell r="BC19346">
            <v>682</v>
          </cell>
          <cell r="BD19346">
            <v>683</v>
          </cell>
        </row>
        <row r="19347">
          <cell r="AG19347">
            <v>2204</v>
          </cell>
          <cell r="AH19347">
            <v>2201</v>
          </cell>
          <cell r="AI19347">
            <v>2198</v>
          </cell>
          <cell r="AJ19347">
            <v>2196</v>
          </cell>
          <cell r="AK19347">
            <v>2194</v>
          </cell>
          <cell r="AL19347">
            <v>2192</v>
          </cell>
          <cell r="AM19347">
            <v>2190</v>
          </cell>
          <cell r="AN19347">
            <v>2188</v>
          </cell>
          <cell r="AO19347">
            <v>2185</v>
          </cell>
          <cell r="AP19347">
            <v>2185</v>
          </cell>
          <cell r="AQ19347">
            <v>2185</v>
          </cell>
          <cell r="AR19347">
            <v>2185</v>
          </cell>
          <cell r="AS19347">
            <v>2185</v>
          </cell>
          <cell r="AT19347">
            <v>2185</v>
          </cell>
          <cell r="AU19347">
            <v>2185</v>
          </cell>
          <cell r="AV19347">
            <v>2185</v>
          </cell>
          <cell r="AW19347">
            <v>2185</v>
          </cell>
          <cell r="AX19347">
            <v>2185</v>
          </cell>
          <cell r="AY19347">
            <v>2185</v>
          </cell>
          <cell r="AZ19347">
            <v>2185</v>
          </cell>
          <cell r="BA19347">
            <v>2185</v>
          </cell>
          <cell r="BB19347">
            <v>2185</v>
          </cell>
          <cell r="BC19347">
            <v>2185</v>
          </cell>
          <cell r="BD19347">
            <v>2185</v>
          </cell>
        </row>
        <row r="19348">
          <cell r="AG19348">
            <v>3337</v>
          </cell>
          <cell r="AH19348">
            <v>3342</v>
          </cell>
          <cell r="AI19348">
            <v>3347</v>
          </cell>
          <cell r="AJ19348">
            <v>3352</v>
          </cell>
          <cell r="AK19348">
            <v>3357</v>
          </cell>
          <cell r="AL19348">
            <v>3362</v>
          </cell>
          <cell r="AM19348">
            <v>3367</v>
          </cell>
          <cell r="AN19348">
            <v>3372</v>
          </cell>
          <cell r="AO19348">
            <v>3375</v>
          </cell>
          <cell r="AP19348">
            <v>3428</v>
          </cell>
          <cell r="AQ19348">
            <v>3482</v>
          </cell>
          <cell r="AR19348">
            <v>3537</v>
          </cell>
          <cell r="AS19348">
            <v>3593</v>
          </cell>
          <cell r="AT19348">
            <v>3651</v>
          </cell>
          <cell r="AU19348">
            <v>3705</v>
          </cell>
          <cell r="AV19348">
            <v>3759</v>
          </cell>
          <cell r="AW19348">
            <v>3814</v>
          </cell>
          <cell r="AX19348">
            <v>3870</v>
          </cell>
          <cell r="AY19348">
            <v>3927</v>
          </cell>
          <cell r="AZ19348">
            <v>3982</v>
          </cell>
          <cell r="BA19348">
            <v>4037</v>
          </cell>
          <cell r="BB19348">
            <v>4093</v>
          </cell>
          <cell r="BC19348">
            <v>4148</v>
          </cell>
          <cell r="BD19348">
            <v>4204</v>
          </cell>
        </row>
        <row r="19349">
          <cell r="AG19349">
            <v>1856</v>
          </cell>
          <cell r="AH19349">
            <v>1859</v>
          </cell>
          <cell r="AI19349">
            <v>1862</v>
          </cell>
          <cell r="AJ19349">
            <v>1865</v>
          </cell>
          <cell r="AK19349">
            <v>1868</v>
          </cell>
          <cell r="AL19349">
            <v>1872</v>
          </cell>
          <cell r="AM19349">
            <v>1876</v>
          </cell>
          <cell r="AN19349">
            <v>1880</v>
          </cell>
          <cell r="AO19349">
            <v>1885</v>
          </cell>
          <cell r="AP19349">
            <v>1889</v>
          </cell>
          <cell r="AQ19349">
            <v>1893</v>
          </cell>
          <cell r="AR19349">
            <v>1897</v>
          </cell>
          <cell r="AS19349">
            <v>1901</v>
          </cell>
          <cell r="AT19349">
            <v>1903</v>
          </cell>
          <cell r="AU19349">
            <v>1906</v>
          </cell>
          <cell r="AV19349">
            <v>1909</v>
          </cell>
          <cell r="AW19349">
            <v>1912</v>
          </cell>
          <cell r="AX19349">
            <v>1915</v>
          </cell>
          <cell r="AY19349">
            <v>1920</v>
          </cell>
          <cell r="AZ19349">
            <v>1923</v>
          </cell>
          <cell r="BA19349">
            <v>1926</v>
          </cell>
          <cell r="BB19349">
            <v>1930</v>
          </cell>
          <cell r="BC19349">
            <v>1933</v>
          </cell>
          <cell r="BD19349">
            <v>1936</v>
          </cell>
        </row>
        <row r="19350">
          <cell r="AG19350">
            <v>2631</v>
          </cell>
          <cell r="AH19350">
            <v>2632</v>
          </cell>
          <cell r="AI19350">
            <v>2633</v>
          </cell>
          <cell r="AJ19350">
            <v>2634</v>
          </cell>
          <cell r="AK19350">
            <v>2635</v>
          </cell>
          <cell r="AL19350">
            <v>2636</v>
          </cell>
          <cell r="AM19350">
            <v>2637</v>
          </cell>
          <cell r="AN19350">
            <v>2638</v>
          </cell>
          <cell r="AO19350">
            <v>2637</v>
          </cell>
          <cell r="AP19350">
            <v>2639</v>
          </cell>
          <cell r="AQ19350">
            <v>2641</v>
          </cell>
          <cell r="AR19350">
            <v>2643</v>
          </cell>
          <cell r="AS19350">
            <v>2645</v>
          </cell>
          <cell r="AT19350">
            <v>2647</v>
          </cell>
          <cell r="AU19350">
            <v>2649</v>
          </cell>
          <cell r="AV19350">
            <v>2651</v>
          </cell>
          <cell r="AW19350">
            <v>2653</v>
          </cell>
          <cell r="AX19350">
            <v>2655</v>
          </cell>
          <cell r="AY19350">
            <v>2657</v>
          </cell>
          <cell r="AZ19350">
            <v>2659</v>
          </cell>
          <cell r="BA19350">
            <v>2661</v>
          </cell>
          <cell r="BB19350">
            <v>2663</v>
          </cell>
          <cell r="BC19350">
            <v>2665</v>
          </cell>
          <cell r="BD19350">
            <v>2667</v>
          </cell>
        </row>
        <row r="19351">
          <cell r="AG19351">
            <v>453</v>
          </cell>
          <cell r="AH19351">
            <v>457</v>
          </cell>
          <cell r="AI19351">
            <v>461</v>
          </cell>
          <cell r="AJ19351">
            <v>465</v>
          </cell>
          <cell r="AK19351">
            <v>469</v>
          </cell>
          <cell r="AL19351">
            <v>473</v>
          </cell>
          <cell r="AM19351">
            <v>477</v>
          </cell>
          <cell r="AN19351">
            <v>481</v>
          </cell>
          <cell r="AO19351">
            <v>486</v>
          </cell>
          <cell r="AP19351">
            <v>495</v>
          </cell>
          <cell r="AQ19351">
            <v>504</v>
          </cell>
          <cell r="AR19351">
            <v>514</v>
          </cell>
          <cell r="AS19351">
            <v>524</v>
          </cell>
          <cell r="AT19351">
            <v>534</v>
          </cell>
          <cell r="AU19351">
            <v>536</v>
          </cell>
          <cell r="AV19351">
            <v>538</v>
          </cell>
          <cell r="AW19351">
            <v>540</v>
          </cell>
          <cell r="AX19351">
            <v>542</v>
          </cell>
          <cell r="AY19351">
            <v>544</v>
          </cell>
          <cell r="AZ19351">
            <v>546</v>
          </cell>
          <cell r="BA19351">
            <v>548</v>
          </cell>
          <cell r="BB19351">
            <v>550</v>
          </cell>
          <cell r="BC19351">
            <v>552</v>
          </cell>
          <cell r="BD19351">
            <v>554</v>
          </cell>
        </row>
        <row r="19352">
          <cell r="AG19352">
            <v>22001</v>
          </cell>
          <cell r="AH19352">
            <v>22058</v>
          </cell>
          <cell r="AI19352">
            <v>22115</v>
          </cell>
          <cell r="AJ19352">
            <v>22172</v>
          </cell>
          <cell r="AK19352">
            <v>22229</v>
          </cell>
          <cell r="AL19352">
            <v>22286</v>
          </cell>
          <cell r="AM19352">
            <v>22343</v>
          </cell>
          <cell r="AN19352">
            <v>22401</v>
          </cell>
          <cell r="AO19352">
            <v>22459</v>
          </cell>
          <cell r="AP19352">
            <v>22398</v>
          </cell>
          <cell r="AQ19352">
            <v>22337</v>
          </cell>
          <cell r="AR19352">
            <v>22277</v>
          </cell>
          <cell r="AS19352">
            <v>22217</v>
          </cell>
          <cell r="AT19352">
            <v>22157</v>
          </cell>
          <cell r="AU19352">
            <v>22157</v>
          </cell>
          <cell r="AV19352">
            <v>22157</v>
          </cell>
          <cell r="AW19352">
            <v>22157</v>
          </cell>
          <cell r="AX19352">
            <v>22157</v>
          </cell>
          <cell r="AY19352">
            <v>22157</v>
          </cell>
          <cell r="AZ19352">
            <v>22157</v>
          </cell>
          <cell r="BA19352">
            <v>22157</v>
          </cell>
          <cell r="BB19352">
            <v>22157</v>
          </cell>
          <cell r="BC19352">
            <v>22157</v>
          </cell>
          <cell r="BD19352">
            <v>22157</v>
          </cell>
        </row>
        <row r="19353">
          <cell r="AG19353">
            <v>14697</v>
          </cell>
          <cell r="AH19353">
            <v>14777</v>
          </cell>
          <cell r="AI19353">
            <v>14858</v>
          </cell>
          <cell r="AJ19353">
            <v>14939</v>
          </cell>
          <cell r="AK19353">
            <v>15021</v>
          </cell>
          <cell r="AL19353">
            <v>15103</v>
          </cell>
          <cell r="AM19353">
            <v>15186</v>
          </cell>
          <cell r="AN19353">
            <v>15269</v>
          </cell>
          <cell r="AO19353">
            <v>15353</v>
          </cell>
          <cell r="AP19353">
            <v>15425</v>
          </cell>
          <cell r="AQ19353">
            <v>15497</v>
          </cell>
          <cell r="AR19353">
            <v>15569</v>
          </cell>
          <cell r="AS19353">
            <v>15642</v>
          </cell>
          <cell r="AT19353">
            <v>15714</v>
          </cell>
          <cell r="AU19353">
            <v>15762</v>
          </cell>
          <cell r="AV19353">
            <v>15810</v>
          </cell>
          <cell r="AW19353">
            <v>15858</v>
          </cell>
          <cell r="AX19353">
            <v>15906</v>
          </cell>
          <cell r="AY19353">
            <v>15954</v>
          </cell>
          <cell r="AZ19353">
            <v>16002</v>
          </cell>
          <cell r="BA19353">
            <v>16050</v>
          </cell>
          <cell r="BB19353">
            <v>16098</v>
          </cell>
          <cell r="BC19353">
            <v>16146</v>
          </cell>
          <cell r="BD19353">
            <v>16194</v>
          </cell>
        </row>
        <row r="19354">
          <cell r="AG19354">
            <v>10807</v>
          </cell>
          <cell r="AH19354">
            <v>10840</v>
          </cell>
          <cell r="AI19354">
            <v>10873</v>
          </cell>
          <cell r="AJ19354">
            <v>10906</v>
          </cell>
          <cell r="AK19354">
            <v>10940</v>
          </cell>
          <cell r="AL19354">
            <v>10974</v>
          </cell>
          <cell r="AM19354">
            <v>11008</v>
          </cell>
          <cell r="AN19354">
            <v>11042</v>
          </cell>
          <cell r="AO19354">
            <v>11076</v>
          </cell>
          <cell r="AP19354">
            <v>11076</v>
          </cell>
          <cell r="AQ19354">
            <v>11076</v>
          </cell>
          <cell r="AR19354">
            <v>11076</v>
          </cell>
          <cell r="AS19354">
            <v>11076</v>
          </cell>
          <cell r="AT19354">
            <v>11076</v>
          </cell>
          <cell r="AU19354">
            <v>11076</v>
          </cell>
          <cell r="AV19354">
            <v>11076</v>
          </cell>
          <cell r="AW19354">
            <v>11076</v>
          </cell>
          <cell r="AX19354">
            <v>11076</v>
          </cell>
          <cell r="AY19354">
            <v>11076</v>
          </cell>
          <cell r="AZ19354">
            <v>11076</v>
          </cell>
          <cell r="BA19354">
            <v>11076</v>
          </cell>
          <cell r="BB19354">
            <v>11076</v>
          </cell>
          <cell r="BC19354">
            <v>11076</v>
          </cell>
          <cell r="BD19354">
            <v>11076</v>
          </cell>
        </row>
        <row r="19355">
          <cell r="AG19355">
            <v>3357</v>
          </cell>
          <cell r="AH19355">
            <v>3387</v>
          </cell>
          <cell r="AI19355">
            <v>3417</v>
          </cell>
          <cell r="AJ19355">
            <v>3447</v>
          </cell>
          <cell r="AK19355">
            <v>3477</v>
          </cell>
          <cell r="AL19355">
            <v>3508</v>
          </cell>
          <cell r="AM19355">
            <v>3539</v>
          </cell>
          <cell r="AN19355">
            <v>3570</v>
          </cell>
          <cell r="AO19355">
            <v>3601</v>
          </cell>
          <cell r="AP19355">
            <v>3631</v>
          </cell>
          <cell r="AQ19355">
            <v>3661</v>
          </cell>
          <cell r="AR19355">
            <v>3691</v>
          </cell>
          <cell r="AS19355">
            <v>3721</v>
          </cell>
          <cell r="AT19355">
            <v>3752</v>
          </cell>
          <cell r="AU19355">
            <v>3782</v>
          </cell>
          <cell r="AV19355">
            <v>3812</v>
          </cell>
          <cell r="AW19355">
            <v>3842</v>
          </cell>
          <cell r="AX19355">
            <v>3872</v>
          </cell>
          <cell r="AY19355">
            <v>3903</v>
          </cell>
          <cell r="AZ19355">
            <v>3933</v>
          </cell>
          <cell r="BA19355">
            <v>3963</v>
          </cell>
          <cell r="BB19355">
            <v>3993</v>
          </cell>
          <cell r="BC19355">
            <v>4023</v>
          </cell>
          <cell r="BD19355">
            <v>4053</v>
          </cell>
        </row>
        <row r="19356">
          <cell r="AG19356">
            <v>1821</v>
          </cell>
          <cell r="AH19356">
            <v>1831</v>
          </cell>
          <cell r="AI19356">
            <v>1842</v>
          </cell>
          <cell r="AJ19356">
            <v>1853</v>
          </cell>
          <cell r="AK19356">
            <v>1864</v>
          </cell>
          <cell r="AL19356">
            <v>1875</v>
          </cell>
          <cell r="AM19356">
            <v>1886</v>
          </cell>
          <cell r="AN19356">
            <v>1897</v>
          </cell>
          <cell r="AO19356">
            <v>1907</v>
          </cell>
          <cell r="AP19356">
            <v>1922</v>
          </cell>
          <cell r="AQ19356">
            <v>1937</v>
          </cell>
          <cell r="AR19356">
            <v>1952</v>
          </cell>
          <cell r="AS19356">
            <v>1967</v>
          </cell>
          <cell r="AT19356">
            <v>1983</v>
          </cell>
          <cell r="AU19356">
            <v>1992</v>
          </cell>
          <cell r="AV19356">
            <v>2001</v>
          </cell>
          <cell r="AW19356">
            <v>2010</v>
          </cell>
          <cell r="AX19356">
            <v>2019</v>
          </cell>
          <cell r="AY19356">
            <v>2029</v>
          </cell>
          <cell r="AZ19356">
            <v>2038</v>
          </cell>
          <cell r="BA19356">
            <v>2047</v>
          </cell>
          <cell r="BB19356">
            <v>2056</v>
          </cell>
          <cell r="BC19356">
            <v>2065</v>
          </cell>
          <cell r="BD19356">
            <v>2074</v>
          </cell>
        </row>
        <row r="19357">
          <cell r="AG19357">
            <v>86</v>
          </cell>
          <cell r="AH19357">
            <v>86</v>
          </cell>
          <cell r="AI19357">
            <v>86</v>
          </cell>
          <cell r="AJ19357">
            <v>86</v>
          </cell>
          <cell r="AK19357">
            <v>86</v>
          </cell>
          <cell r="AL19357">
            <v>86</v>
          </cell>
          <cell r="AM19357">
            <v>86</v>
          </cell>
          <cell r="AN19357">
            <v>86</v>
          </cell>
          <cell r="AO19357">
            <v>87</v>
          </cell>
          <cell r="AP19357">
            <v>87</v>
          </cell>
          <cell r="AQ19357">
            <v>87</v>
          </cell>
          <cell r="AR19357">
            <v>87</v>
          </cell>
          <cell r="AS19357">
            <v>87</v>
          </cell>
          <cell r="AT19357">
            <v>87</v>
          </cell>
          <cell r="AU19357">
            <v>87</v>
          </cell>
          <cell r="AV19357">
            <v>87</v>
          </cell>
          <cell r="AW19357">
            <v>87</v>
          </cell>
          <cell r="AX19357">
            <v>87</v>
          </cell>
          <cell r="AY19357">
            <v>87</v>
          </cell>
          <cell r="AZ19357">
            <v>87</v>
          </cell>
          <cell r="BA19357">
            <v>87</v>
          </cell>
          <cell r="BB19357">
            <v>87</v>
          </cell>
          <cell r="BC19357">
            <v>87</v>
          </cell>
          <cell r="BD19357">
            <v>87</v>
          </cell>
        </row>
        <row r="19358">
          <cell r="AG19358">
            <v>495</v>
          </cell>
          <cell r="AH19358">
            <v>511</v>
          </cell>
          <cell r="AI19358">
            <v>527</v>
          </cell>
          <cell r="AJ19358">
            <v>544</v>
          </cell>
          <cell r="AK19358">
            <v>561</v>
          </cell>
          <cell r="AL19358">
            <v>579</v>
          </cell>
          <cell r="AM19358">
            <v>597</v>
          </cell>
          <cell r="AN19358">
            <v>616</v>
          </cell>
          <cell r="AO19358">
            <v>635</v>
          </cell>
          <cell r="AP19358">
            <v>647</v>
          </cell>
          <cell r="AQ19358">
            <v>659</v>
          </cell>
          <cell r="AR19358">
            <v>671</v>
          </cell>
          <cell r="AS19358">
            <v>683</v>
          </cell>
          <cell r="AT19358">
            <v>695</v>
          </cell>
          <cell r="AU19358">
            <v>704</v>
          </cell>
          <cell r="AV19358">
            <v>713</v>
          </cell>
          <cell r="AW19358">
            <v>722</v>
          </cell>
          <cell r="AX19358">
            <v>731</v>
          </cell>
          <cell r="AY19358">
            <v>739</v>
          </cell>
          <cell r="AZ19358">
            <v>748</v>
          </cell>
          <cell r="BA19358">
            <v>757</v>
          </cell>
          <cell r="BB19358">
            <v>766</v>
          </cell>
          <cell r="BC19358">
            <v>775</v>
          </cell>
          <cell r="BD19358">
            <v>784</v>
          </cell>
        </row>
        <row r="19359">
          <cell r="AG19359">
            <v>7740</v>
          </cell>
          <cell r="AH19359">
            <v>7816</v>
          </cell>
          <cell r="AI19359">
            <v>7893</v>
          </cell>
          <cell r="AJ19359">
            <v>7970</v>
          </cell>
          <cell r="AK19359">
            <v>8048</v>
          </cell>
          <cell r="AL19359">
            <v>8127</v>
          </cell>
          <cell r="AM19359">
            <v>8207</v>
          </cell>
          <cell r="AN19359">
            <v>8288</v>
          </cell>
          <cell r="AO19359">
            <v>8369</v>
          </cell>
          <cell r="AP19359">
            <v>8446</v>
          </cell>
          <cell r="AQ19359">
            <v>8523</v>
          </cell>
          <cell r="AR19359">
            <v>8601</v>
          </cell>
          <cell r="AS19359">
            <v>8680</v>
          </cell>
          <cell r="AT19359">
            <v>8759</v>
          </cell>
          <cell r="AU19359">
            <v>8836</v>
          </cell>
          <cell r="AV19359">
            <v>8913</v>
          </cell>
          <cell r="AW19359">
            <v>8991</v>
          </cell>
          <cell r="AX19359">
            <v>9070</v>
          </cell>
          <cell r="AY19359">
            <v>9149</v>
          </cell>
          <cell r="AZ19359">
            <v>9227</v>
          </cell>
          <cell r="BA19359">
            <v>9305</v>
          </cell>
          <cell r="BB19359">
            <v>9383</v>
          </cell>
          <cell r="BC19359">
            <v>9462</v>
          </cell>
          <cell r="BD19359">
            <v>9542</v>
          </cell>
        </row>
        <row r="19360">
          <cell r="AG19360">
            <v>921</v>
          </cell>
          <cell r="AH19360">
            <v>926</v>
          </cell>
          <cell r="AI19360">
            <v>931</v>
          </cell>
          <cell r="AJ19360">
            <v>936</v>
          </cell>
          <cell r="AK19360">
            <v>941</v>
          </cell>
          <cell r="AL19360">
            <v>946</v>
          </cell>
          <cell r="AM19360">
            <v>951</v>
          </cell>
          <cell r="AN19360">
            <v>956</v>
          </cell>
          <cell r="AO19360">
            <v>958</v>
          </cell>
          <cell r="AP19360">
            <v>961</v>
          </cell>
          <cell r="AQ19360">
            <v>964</v>
          </cell>
          <cell r="AR19360">
            <v>967</v>
          </cell>
          <cell r="AS19360">
            <v>970</v>
          </cell>
          <cell r="AT19360">
            <v>975</v>
          </cell>
          <cell r="AU19360">
            <v>980</v>
          </cell>
          <cell r="AV19360">
            <v>985</v>
          </cell>
          <cell r="AW19360">
            <v>990</v>
          </cell>
          <cell r="AX19360">
            <v>995</v>
          </cell>
          <cell r="AY19360">
            <v>998</v>
          </cell>
          <cell r="AZ19360">
            <v>1003</v>
          </cell>
          <cell r="BA19360">
            <v>1008</v>
          </cell>
          <cell r="BB19360">
            <v>1012</v>
          </cell>
          <cell r="BC19360">
            <v>1017</v>
          </cell>
          <cell r="BD19360">
            <v>1022</v>
          </cell>
        </row>
        <row r="19361">
          <cell r="AG19361">
            <v>543</v>
          </cell>
          <cell r="AH19361">
            <v>543</v>
          </cell>
          <cell r="AI19361">
            <v>543</v>
          </cell>
          <cell r="AJ19361">
            <v>543</v>
          </cell>
          <cell r="AK19361">
            <v>543</v>
          </cell>
          <cell r="AL19361">
            <v>543</v>
          </cell>
          <cell r="AM19361">
            <v>543</v>
          </cell>
          <cell r="AN19361">
            <v>543</v>
          </cell>
          <cell r="AO19361">
            <v>543</v>
          </cell>
          <cell r="AP19361">
            <v>543</v>
          </cell>
          <cell r="AQ19361">
            <v>543</v>
          </cell>
          <cell r="AR19361">
            <v>543</v>
          </cell>
          <cell r="AS19361">
            <v>543</v>
          </cell>
          <cell r="AT19361">
            <v>543</v>
          </cell>
          <cell r="AU19361">
            <v>543</v>
          </cell>
          <cell r="AV19361">
            <v>543</v>
          </cell>
          <cell r="AW19361">
            <v>543</v>
          </cell>
          <cell r="AX19361">
            <v>543</v>
          </cell>
          <cell r="AY19361">
            <v>543</v>
          </cell>
          <cell r="AZ19361">
            <v>543</v>
          </cell>
          <cell r="BA19361">
            <v>543</v>
          </cell>
          <cell r="BB19361">
            <v>543</v>
          </cell>
          <cell r="BC19361">
            <v>543</v>
          </cell>
          <cell r="BD19361">
            <v>543</v>
          </cell>
        </row>
        <row r="19362">
          <cell r="AG19362">
            <v>347</v>
          </cell>
          <cell r="AH19362">
            <v>348</v>
          </cell>
          <cell r="AI19362">
            <v>349</v>
          </cell>
          <cell r="AJ19362">
            <v>350</v>
          </cell>
          <cell r="AK19362">
            <v>351</v>
          </cell>
          <cell r="AL19362">
            <v>352</v>
          </cell>
          <cell r="AM19362">
            <v>354</v>
          </cell>
          <cell r="AN19362">
            <v>356</v>
          </cell>
          <cell r="AO19362">
            <v>360</v>
          </cell>
          <cell r="AP19362">
            <v>361</v>
          </cell>
          <cell r="AQ19362">
            <v>362</v>
          </cell>
          <cell r="AR19362">
            <v>363</v>
          </cell>
          <cell r="AS19362">
            <v>364</v>
          </cell>
          <cell r="AT19362">
            <v>365</v>
          </cell>
          <cell r="AU19362">
            <v>365</v>
          </cell>
          <cell r="AV19362">
            <v>365</v>
          </cell>
          <cell r="AW19362">
            <v>365</v>
          </cell>
          <cell r="AX19362">
            <v>365</v>
          </cell>
          <cell r="AY19362">
            <v>365</v>
          </cell>
          <cell r="AZ19362">
            <v>365</v>
          </cell>
          <cell r="BA19362">
            <v>365</v>
          </cell>
          <cell r="BB19362">
            <v>365</v>
          </cell>
          <cell r="BC19362">
            <v>365</v>
          </cell>
          <cell r="BD19362">
            <v>365</v>
          </cell>
        </row>
        <row r="19363">
          <cell r="AG19363">
            <v>9164</v>
          </cell>
          <cell r="AH19363">
            <v>9181</v>
          </cell>
          <cell r="AI19363">
            <v>9198</v>
          </cell>
          <cell r="AJ19363">
            <v>9215</v>
          </cell>
          <cell r="AK19363">
            <v>9232</v>
          </cell>
          <cell r="AL19363">
            <v>9249</v>
          </cell>
          <cell r="AM19363">
            <v>9266</v>
          </cell>
          <cell r="AN19363">
            <v>9283</v>
          </cell>
          <cell r="AO19363">
            <v>9301</v>
          </cell>
          <cell r="AP19363">
            <v>9376</v>
          </cell>
          <cell r="AQ19363">
            <v>9452</v>
          </cell>
          <cell r="AR19363">
            <v>9528</v>
          </cell>
          <cell r="AS19363">
            <v>9605</v>
          </cell>
          <cell r="AT19363">
            <v>9683</v>
          </cell>
          <cell r="AU19363">
            <v>9758</v>
          </cell>
          <cell r="AV19363">
            <v>9834</v>
          </cell>
          <cell r="AW19363">
            <v>9910</v>
          </cell>
          <cell r="AX19363">
            <v>9987</v>
          </cell>
          <cell r="AY19363">
            <v>10065</v>
          </cell>
          <cell r="AZ19363">
            <v>10141</v>
          </cell>
          <cell r="BA19363">
            <v>10218</v>
          </cell>
          <cell r="BB19363">
            <v>10295</v>
          </cell>
          <cell r="BC19363">
            <v>10372</v>
          </cell>
          <cell r="BD19363">
            <v>10450</v>
          </cell>
        </row>
        <row r="19364">
          <cell r="AG19364">
            <v>8917</v>
          </cell>
          <cell r="AH19364">
            <v>8935</v>
          </cell>
          <cell r="AI19364">
            <v>8953</v>
          </cell>
          <cell r="AJ19364">
            <v>8971</v>
          </cell>
          <cell r="AK19364">
            <v>8989</v>
          </cell>
          <cell r="AL19364">
            <v>9007</v>
          </cell>
          <cell r="AM19364">
            <v>9025</v>
          </cell>
          <cell r="AN19364">
            <v>9043</v>
          </cell>
          <cell r="AO19364">
            <v>9059</v>
          </cell>
          <cell r="AP19364">
            <v>9087</v>
          </cell>
          <cell r="AQ19364">
            <v>9115</v>
          </cell>
          <cell r="AR19364">
            <v>9143</v>
          </cell>
          <cell r="AS19364">
            <v>9171</v>
          </cell>
          <cell r="AT19364">
            <v>9200</v>
          </cell>
          <cell r="AU19364">
            <v>9227</v>
          </cell>
          <cell r="AV19364">
            <v>9254</v>
          </cell>
          <cell r="AW19364">
            <v>9281</v>
          </cell>
          <cell r="AX19364">
            <v>9308</v>
          </cell>
          <cell r="AY19364">
            <v>9337</v>
          </cell>
          <cell r="AZ19364">
            <v>9364</v>
          </cell>
          <cell r="BA19364">
            <v>9391</v>
          </cell>
          <cell r="BB19364">
            <v>9419</v>
          </cell>
          <cell r="BC19364">
            <v>9446</v>
          </cell>
          <cell r="BD19364">
            <v>9473</v>
          </cell>
        </row>
        <row r="19365">
          <cell r="AG19365">
            <v>3345</v>
          </cell>
          <cell r="AH19365">
            <v>3354</v>
          </cell>
          <cell r="AI19365">
            <v>3363</v>
          </cell>
          <cell r="AJ19365">
            <v>3372</v>
          </cell>
          <cell r="AK19365">
            <v>3381</v>
          </cell>
          <cell r="AL19365">
            <v>3390</v>
          </cell>
          <cell r="AM19365">
            <v>3399</v>
          </cell>
          <cell r="AN19365">
            <v>3408</v>
          </cell>
          <cell r="AO19365">
            <v>3420</v>
          </cell>
          <cell r="AP19365">
            <v>3423</v>
          </cell>
          <cell r="AQ19365">
            <v>3426</v>
          </cell>
          <cell r="AR19365">
            <v>3429</v>
          </cell>
          <cell r="AS19365">
            <v>3432</v>
          </cell>
          <cell r="AT19365">
            <v>3437</v>
          </cell>
          <cell r="AU19365">
            <v>3441</v>
          </cell>
          <cell r="AV19365">
            <v>3445</v>
          </cell>
          <cell r="AW19365">
            <v>3449</v>
          </cell>
          <cell r="AX19365">
            <v>3453</v>
          </cell>
          <cell r="AY19365">
            <v>3456</v>
          </cell>
          <cell r="AZ19365">
            <v>3460</v>
          </cell>
          <cell r="BA19365">
            <v>3464</v>
          </cell>
          <cell r="BB19365">
            <v>3468</v>
          </cell>
          <cell r="BC19365">
            <v>3472</v>
          </cell>
          <cell r="BD19365">
            <v>3476</v>
          </cell>
        </row>
        <row r="19366">
          <cell r="AG19366">
            <v>6369</v>
          </cell>
          <cell r="AH19366">
            <v>6368</v>
          </cell>
          <cell r="AI19366">
            <v>6368</v>
          </cell>
          <cell r="AJ19366">
            <v>6368</v>
          </cell>
          <cell r="AK19366">
            <v>6368</v>
          </cell>
          <cell r="AL19366">
            <v>6368</v>
          </cell>
          <cell r="AM19366">
            <v>6368</v>
          </cell>
          <cell r="AN19366">
            <v>6368</v>
          </cell>
          <cell r="AO19366">
            <v>6366</v>
          </cell>
          <cell r="AP19366">
            <v>6371</v>
          </cell>
          <cell r="AQ19366">
            <v>6376</v>
          </cell>
          <cell r="AR19366">
            <v>6381</v>
          </cell>
          <cell r="AS19366">
            <v>6386</v>
          </cell>
          <cell r="AT19366">
            <v>6391</v>
          </cell>
          <cell r="AU19366">
            <v>6427</v>
          </cell>
          <cell r="AV19366">
            <v>6463</v>
          </cell>
          <cell r="AW19366">
            <v>6499</v>
          </cell>
          <cell r="AX19366">
            <v>6536</v>
          </cell>
          <cell r="AY19366">
            <v>6573</v>
          </cell>
          <cell r="AZ19366">
            <v>6609</v>
          </cell>
          <cell r="BA19366">
            <v>6646</v>
          </cell>
          <cell r="BB19366">
            <v>6682</v>
          </cell>
          <cell r="BC19366">
            <v>6719</v>
          </cell>
          <cell r="BD19366">
            <v>6756</v>
          </cell>
        </row>
        <row r="19367">
          <cell r="AG19367">
            <v>1922</v>
          </cell>
          <cell r="AH19367">
            <v>1922</v>
          </cell>
          <cell r="AI19367">
            <v>1922</v>
          </cell>
          <cell r="AJ19367">
            <v>1922</v>
          </cell>
          <cell r="AK19367">
            <v>1922</v>
          </cell>
          <cell r="AL19367">
            <v>1922</v>
          </cell>
          <cell r="AM19367">
            <v>1922</v>
          </cell>
          <cell r="AN19367">
            <v>1922</v>
          </cell>
          <cell r="AO19367">
            <v>1921</v>
          </cell>
          <cell r="AP19367">
            <v>1923</v>
          </cell>
          <cell r="AQ19367">
            <v>1925</v>
          </cell>
          <cell r="AR19367">
            <v>1927</v>
          </cell>
          <cell r="AS19367">
            <v>1929</v>
          </cell>
          <cell r="AT19367">
            <v>1932</v>
          </cell>
          <cell r="AU19367">
            <v>1932</v>
          </cell>
          <cell r="AV19367">
            <v>1932</v>
          </cell>
          <cell r="AW19367">
            <v>1932</v>
          </cell>
          <cell r="AX19367">
            <v>1932</v>
          </cell>
          <cell r="AY19367">
            <v>1933</v>
          </cell>
          <cell r="AZ19367">
            <v>1933</v>
          </cell>
          <cell r="BA19367">
            <v>1933</v>
          </cell>
          <cell r="BB19367">
            <v>1933</v>
          </cell>
          <cell r="BC19367">
            <v>1933</v>
          </cell>
          <cell r="BD19367">
            <v>1933</v>
          </cell>
        </row>
        <row r="19368">
          <cell r="AG19368">
            <v>1196</v>
          </cell>
          <cell r="AH19368">
            <v>1200</v>
          </cell>
          <cell r="AI19368">
            <v>1204</v>
          </cell>
          <cell r="AJ19368">
            <v>1208</v>
          </cell>
          <cell r="AK19368">
            <v>1212</v>
          </cell>
          <cell r="AL19368">
            <v>1217</v>
          </cell>
          <cell r="AM19368">
            <v>1222</v>
          </cell>
          <cell r="AN19368">
            <v>1227</v>
          </cell>
          <cell r="AO19368">
            <v>1233</v>
          </cell>
          <cell r="AP19368">
            <v>1235</v>
          </cell>
          <cell r="AQ19368">
            <v>1237</v>
          </cell>
          <cell r="AR19368">
            <v>1239</v>
          </cell>
          <cell r="AS19368">
            <v>1241</v>
          </cell>
          <cell r="AT19368">
            <v>1243</v>
          </cell>
          <cell r="AU19368">
            <v>1245</v>
          </cell>
          <cell r="AV19368">
            <v>1247</v>
          </cell>
          <cell r="AW19368">
            <v>1249</v>
          </cell>
          <cell r="AX19368">
            <v>1251</v>
          </cell>
          <cell r="AY19368">
            <v>1253</v>
          </cell>
          <cell r="AZ19368">
            <v>1255</v>
          </cell>
          <cell r="BA19368">
            <v>1257</v>
          </cell>
          <cell r="BB19368">
            <v>1259</v>
          </cell>
          <cell r="BC19368">
            <v>1261</v>
          </cell>
          <cell r="BD19368">
            <v>1263</v>
          </cell>
        </row>
        <row r="19369">
          <cell r="AG19369">
            <v>14400</v>
          </cell>
          <cell r="AH19369">
            <v>14701</v>
          </cell>
          <cell r="AI19369">
            <v>15008</v>
          </cell>
          <cell r="AJ19369">
            <v>15321</v>
          </cell>
          <cell r="AK19369">
            <v>15641</v>
          </cell>
          <cell r="AL19369">
            <v>15967</v>
          </cell>
          <cell r="AM19369">
            <v>16300</v>
          </cell>
          <cell r="AN19369">
            <v>16640</v>
          </cell>
          <cell r="AO19369">
            <v>16988</v>
          </cell>
          <cell r="AP19369">
            <v>17049</v>
          </cell>
          <cell r="AQ19369">
            <v>17110</v>
          </cell>
          <cell r="AR19369">
            <v>17171</v>
          </cell>
          <cell r="AS19369">
            <v>17232</v>
          </cell>
          <cell r="AT19369">
            <v>17293</v>
          </cell>
          <cell r="AU19369">
            <v>17466</v>
          </cell>
          <cell r="AV19369">
            <v>17640</v>
          </cell>
          <cell r="AW19369">
            <v>17816</v>
          </cell>
          <cell r="AX19369">
            <v>17994</v>
          </cell>
          <cell r="AY19369">
            <v>18173</v>
          </cell>
          <cell r="AZ19369">
            <v>18348</v>
          </cell>
          <cell r="BA19369">
            <v>18525</v>
          </cell>
          <cell r="BB19369">
            <v>18702</v>
          </cell>
          <cell r="BC19369">
            <v>18879</v>
          </cell>
          <cell r="BD19369">
            <v>19058</v>
          </cell>
        </row>
        <row r="19370">
          <cell r="AG19370">
            <v>27303</v>
          </cell>
          <cell r="AH19370">
            <v>27314</v>
          </cell>
          <cell r="AI19370">
            <v>27325</v>
          </cell>
          <cell r="AJ19370">
            <v>27336</v>
          </cell>
          <cell r="AK19370">
            <v>27347</v>
          </cell>
          <cell r="AL19370">
            <v>27358</v>
          </cell>
          <cell r="AM19370">
            <v>27369</v>
          </cell>
          <cell r="AN19370">
            <v>27380</v>
          </cell>
          <cell r="AO19370">
            <v>27389</v>
          </cell>
          <cell r="AP19370">
            <v>27550</v>
          </cell>
          <cell r="AQ19370">
            <v>27712</v>
          </cell>
          <cell r="AR19370">
            <v>27875</v>
          </cell>
          <cell r="AS19370">
            <v>28039</v>
          </cell>
          <cell r="AT19370">
            <v>28203</v>
          </cell>
          <cell r="AU19370">
            <v>28203</v>
          </cell>
          <cell r="AV19370">
            <v>28203</v>
          </cell>
          <cell r="AW19370">
            <v>28203</v>
          </cell>
          <cell r="AX19370">
            <v>28203</v>
          </cell>
          <cell r="AY19370">
            <v>28203</v>
          </cell>
          <cell r="AZ19370">
            <v>28203</v>
          </cell>
          <cell r="BA19370">
            <v>28203</v>
          </cell>
          <cell r="BB19370">
            <v>28203</v>
          </cell>
          <cell r="BC19370">
            <v>28203</v>
          </cell>
          <cell r="BD19370">
            <v>28203</v>
          </cell>
        </row>
        <row r="19371">
          <cell r="AG19371">
            <v>1159</v>
          </cell>
          <cell r="AH19371">
            <v>1163</v>
          </cell>
          <cell r="AI19371">
            <v>1167</v>
          </cell>
          <cell r="AJ19371">
            <v>1171</v>
          </cell>
          <cell r="AK19371">
            <v>1175</v>
          </cell>
          <cell r="AL19371">
            <v>1179</v>
          </cell>
          <cell r="AM19371">
            <v>1183</v>
          </cell>
          <cell r="AN19371">
            <v>1187</v>
          </cell>
          <cell r="AO19371">
            <v>1194</v>
          </cell>
          <cell r="AP19371">
            <v>1199</v>
          </cell>
          <cell r="AQ19371">
            <v>1204</v>
          </cell>
          <cell r="AR19371">
            <v>1209</v>
          </cell>
          <cell r="AS19371">
            <v>1214</v>
          </cell>
          <cell r="AT19371">
            <v>1217</v>
          </cell>
          <cell r="AU19371">
            <v>1222</v>
          </cell>
          <cell r="AV19371">
            <v>1227</v>
          </cell>
          <cell r="AW19371">
            <v>1232</v>
          </cell>
          <cell r="AX19371">
            <v>1237</v>
          </cell>
          <cell r="AY19371">
            <v>1240</v>
          </cell>
          <cell r="AZ19371">
            <v>1245</v>
          </cell>
          <cell r="BA19371">
            <v>1250</v>
          </cell>
          <cell r="BB19371">
            <v>1254</v>
          </cell>
          <cell r="BC19371">
            <v>1259</v>
          </cell>
          <cell r="BD19371">
            <v>1264</v>
          </cell>
        </row>
        <row r="19372">
          <cell r="AG19372">
            <v>2647</v>
          </cell>
          <cell r="AH19372">
            <v>2665</v>
          </cell>
          <cell r="AI19372">
            <v>2683</v>
          </cell>
          <cell r="AJ19372">
            <v>2701</v>
          </cell>
          <cell r="AK19372">
            <v>2719</v>
          </cell>
          <cell r="AL19372">
            <v>2737</v>
          </cell>
          <cell r="AM19372">
            <v>2756</v>
          </cell>
          <cell r="AN19372">
            <v>2775</v>
          </cell>
          <cell r="AO19372">
            <v>2793</v>
          </cell>
          <cell r="AP19372">
            <v>2803</v>
          </cell>
          <cell r="AQ19372">
            <v>2813</v>
          </cell>
          <cell r="AR19372">
            <v>2823</v>
          </cell>
          <cell r="AS19372">
            <v>2833</v>
          </cell>
          <cell r="AT19372">
            <v>2845</v>
          </cell>
          <cell r="AU19372">
            <v>2852</v>
          </cell>
          <cell r="AV19372">
            <v>2859</v>
          </cell>
          <cell r="AW19372">
            <v>2866</v>
          </cell>
          <cell r="AX19372">
            <v>2873</v>
          </cell>
          <cell r="AY19372">
            <v>2881</v>
          </cell>
          <cell r="AZ19372">
            <v>2888</v>
          </cell>
          <cell r="BA19372">
            <v>2895</v>
          </cell>
          <cell r="BB19372">
            <v>2902</v>
          </cell>
          <cell r="BC19372">
            <v>2909</v>
          </cell>
          <cell r="BD19372">
            <v>2916</v>
          </cell>
        </row>
        <row r="19373">
          <cell r="AG19373">
            <v>2341</v>
          </cell>
          <cell r="AH19373">
            <v>2355</v>
          </cell>
          <cell r="AI19373">
            <v>2370</v>
          </cell>
          <cell r="AJ19373">
            <v>2385</v>
          </cell>
          <cell r="AK19373">
            <v>2400</v>
          </cell>
          <cell r="AL19373">
            <v>2415</v>
          </cell>
          <cell r="AM19373">
            <v>2430</v>
          </cell>
          <cell r="AN19373">
            <v>2445</v>
          </cell>
          <cell r="AO19373">
            <v>2460</v>
          </cell>
          <cell r="AP19373">
            <v>2463</v>
          </cell>
          <cell r="AQ19373">
            <v>2466</v>
          </cell>
          <cell r="AR19373">
            <v>2469</v>
          </cell>
          <cell r="AS19373">
            <v>2472</v>
          </cell>
          <cell r="AT19373">
            <v>2476</v>
          </cell>
          <cell r="AU19373">
            <v>2522</v>
          </cell>
          <cell r="AV19373">
            <v>2569</v>
          </cell>
          <cell r="AW19373">
            <v>2616</v>
          </cell>
          <cell r="AX19373">
            <v>2664</v>
          </cell>
          <cell r="AY19373">
            <v>2713</v>
          </cell>
          <cell r="AZ19373">
            <v>2760</v>
          </cell>
          <cell r="BA19373">
            <v>2808</v>
          </cell>
          <cell r="BB19373">
            <v>2856</v>
          </cell>
          <cell r="BC19373">
            <v>2904</v>
          </cell>
          <cell r="BD19373">
            <v>2953</v>
          </cell>
        </row>
        <row r="19374">
          <cell r="AG19374">
            <v>0</v>
          </cell>
          <cell r="AH19374">
            <v>0</v>
          </cell>
          <cell r="AI19374">
            <v>0</v>
          </cell>
          <cell r="AJ19374">
            <v>0</v>
          </cell>
          <cell r="AK19374">
            <v>0</v>
          </cell>
          <cell r="AL19374">
            <v>0</v>
          </cell>
          <cell r="AM19374">
            <v>0</v>
          </cell>
          <cell r="AN19374">
            <v>0</v>
          </cell>
          <cell r="AO19374">
            <v>0</v>
          </cell>
          <cell r="AP19374">
            <v>0</v>
          </cell>
          <cell r="AQ19374">
            <v>0</v>
          </cell>
          <cell r="AR19374">
            <v>0</v>
          </cell>
          <cell r="AS19374">
            <v>0</v>
          </cell>
          <cell r="AT19374">
            <v>0</v>
          </cell>
          <cell r="AU19374">
            <v>0</v>
          </cell>
          <cell r="AV19374">
            <v>0</v>
          </cell>
          <cell r="AW19374">
            <v>0</v>
          </cell>
          <cell r="AX19374">
            <v>0</v>
          </cell>
          <cell r="AY19374">
            <v>0</v>
          </cell>
          <cell r="AZ19374">
            <v>0</v>
          </cell>
          <cell r="BA19374">
            <v>0</v>
          </cell>
          <cell r="BB19374">
            <v>0</v>
          </cell>
          <cell r="BC19374">
            <v>0</v>
          </cell>
          <cell r="BD19374">
            <v>0</v>
          </cell>
        </row>
        <row r="19375">
          <cell r="AG19375">
            <v>338</v>
          </cell>
          <cell r="AH19375">
            <v>334</v>
          </cell>
          <cell r="AI19375">
            <v>330</v>
          </cell>
          <cell r="AJ19375">
            <v>326</v>
          </cell>
          <cell r="AK19375">
            <v>322</v>
          </cell>
          <cell r="AL19375">
            <v>318</v>
          </cell>
          <cell r="AM19375">
            <v>314</v>
          </cell>
          <cell r="AN19375">
            <v>310</v>
          </cell>
          <cell r="AO19375">
            <v>304</v>
          </cell>
          <cell r="AP19375">
            <v>300</v>
          </cell>
          <cell r="AQ19375">
            <v>296</v>
          </cell>
          <cell r="AR19375">
            <v>292</v>
          </cell>
          <cell r="AS19375">
            <v>288</v>
          </cell>
          <cell r="AT19375">
            <v>283</v>
          </cell>
          <cell r="AU19375">
            <v>279</v>
          </cell>
          <cell r="AV19375">
            <v>275</v>
          </cell>
          <cell r="AW19375">
            <v>271</v>
          </cell>
          <cell r="AX19375">
            <v>267</v>
          </cell>
          <cell r="AY19375">
            <v>262</v>
          </cell>
          <cell r="AZ19375">
            <v>258</v>
          </cell>
          <cell r="BA19375">
            <v>254</v>
          </cell>
          <cell r="BB19375">
            <v>250</v>
          </cell>
          <cell r="BC19375">
            <v>246</v>
          </cell>
          <cell r="BD19375">
            <v>242</v>
          </cell>
        </row>
        <row r="19376">
          <cell r="AG19376">
            <v>936</v>
          </cell>
          <cell r="AH19376">
            <v>936</v>
          </cell>
          <cell r="AI19376">
            <v>936</v>
          </cell>
          <cell r="AJ19376">
            <v>936</v>
          </cell>
          <cell r="AK19376">
            <v>936</v>
          </cell>
          <cell r="AL19376">
            <v>936</v>
          </cell>
          <cell r="AM19376">
            <v>936</v>
          </cell>
          <cell r="AN19376">
            <v>936</v>
          </cell>
          <cell r="AO19376">
            <v>936</v>
          </cell>
          <cell r="AP19376">
            <v>936</v>
          </cell>
          <cell r="AQ19376">
            <v>936</v>
          </cell>
          <cell r="AR19376">
            <v>936</v>
          </cell>
          <cell r="AS19376">
            <v>936</v>
          </cell>
          <cell r="AT19376">
            <v>936</v>
          </cell>
          <cell r="AU19376">
            <v>936</v>
          </cell>
          <cell r="AV19376">
            <v>936</v>
          </cell>
          <cell r="AW19376">
            <v>936</v>
          </cell>
          <cell r="AX19376">
            <v>936</v>
          </cell>
          <cell r="AY19376">
            <v>936</v>
          </cell>
          <cell r="AZ19376">
            <v>936</v>
          </cell>
          <cell r="BA19376">
            <v>936</v>
          </cell>
          <cell r="BB19376">
            <v>936</v>
          </cell>
          <cell r="BC19376">
            <v>936</v>
          </cell>
          <cell r="BD19376">
            <v>936</v>
          </cell>
        </row>
        <row r="19377">
          <cell r="AG19377">
            <v>7876</v>
          </cell>
          <cell r="AH19377">
            <v>7925</v>
          </cell>
          <cell r="AI19377">
            <v>7974</v>
          </cell>
          <cell r="AJ19377">
            <v>8023</v>
          </cell>
          <cell r="AK19377">
            <v>8072</v>
          </cell>
          <cell r="AL19377">
            <v>8122</v>
          </cell>
          <cell r="AM19377">
            <v>8172</v>
          </cell>
          <cell r="AN19377">
            <v>8222</v>
          </cell>
          <cell r="AO19377">
            <v>8273</v>
          </cell>
          <cell r="AP19377">
            <v>8305</v>
          </cell>
          <cell r="AQ19377">
            <v>8337</v>
          </cell>
          <cell r="AR19377">
            <v>8370</v>
          </cell>
          <cell r="AS19377">
            <v>8403</v>
          </cell>
          <cell r="AT19377">
            <v>8436</v>
          </cell>
          <cell r="AU19377">
            <v>8474</v>
          </cell>
          <cell r="AV19377">
            <v>8513</v>
          </cell>
          <cell r="AW19377">
            <v>8552</v>
          </cell>
          <cell r="AX19377">
            <v>8591</v>
          </cell>
          <cell r="AY19377">
            <v>8630</v>
          </cell>
          <cell r="AZ19377">
            <v>8669</v>
          </cell>
          <cell r="BA19377">
            <v>8708</v>
          </cell>
          <cell r="BB19377">
            <v>8747</v>
          </cell>
          <cell r="BC19377">
            <v>8786</v>
          </cell>
          <cell r="BD19377">
            <v>8825</v>
          </cell>
        </row>
        <row r="19378">
          <cell r="AG19378">
            <v>2120</v>
          </cell>
          <cell r="AH19378">
            <v>2135</v>
          </cell>
          <cell r="AI19378">
            <v>2150</v>
          </cell>
          <cell r="AJ19378">
            <v>2165</v>
          </cell>
          <cell r="AK19378">
            <v>2180</v>
          </cell>
          <cell r="AL19378">
            <v>2195</v>
          </cell>
          <cell r="AM19378">
            <v>2211</v>
          </cell>
          <cell r="AN19378">
            <v>2227</v>
          </cell>
          <cell r="AO19378">
            <v>2243</v>
          </cell>
          <cell r="AP19378">
            <v>2245</v>
          </cell>
          <cell r="AQ19378">
            <v>2247</v>
          </cell>
          <cell r="AR19378">
            <v>2249</v>
          </cell>
          <cell r="AS19378">
            <v>2251</v>
          </cell>
          <cell r="AT19378">
            <v>2252</v>
          </cell>
          <cell r="AU19378">
            <v>2245</v>
          </cell>
          <cell r="AV19378">
            <v>2238</v>
          </cell>
          <cell r="AW19378">
            <v>2231</v>
          </cell>
          <cell r="AX19378">
            <v>2224</v>
          </cell>
          <cell r="AY19378">
            <v>2217</v>
          </cell>
          <cell r="AZ19378">
            <v>2210</v>
          </cell>
          <cell r="BA19378">
            <v>2203</v>
          </cell>
          <cell r="BB19378">
            <v>2196</v>
          </cell>
          <cell r="BC19378">
            <v>2189</v>
          </cell>
          <cell r="BD19378">
            <v>2182</v>
          </cell>
        </row>
        <row r="19379">
          <cell r="AG19379">
            <v>2777</v>
          </cell>
          <cell r="AH19379">
            <v>2776</v>
          </cell>
          <cell r="AI19379">
            <v>2775</v>
          </cell>
          <cell r="AJ19379">
            <v>2774</v>
          </cell>
          <cell r="AK19379">
            <v>2773</v>
          </cell>
          <cell r="AL19379">
            <v>2772</v>
          </cell>
          <cell r="AM19379">
            <v>2771</v>
          </cell>
          <cell r="AN19379">
            <v>2770</v>
          </cell>
          <cell r="AO19379">
            <v>2768</v>
          </cell>
          <cell r="AP19379">
            <v>2765</v>
          </cell>
          <cell r="AQ19379">
            <v>2762</v>
          </cell>
          <cell r="AR19379">
            <v>2759</v>
          </cell>
          <cell r="AS19379">
            <v>2756</v>
          </cell>
          <cell r="AT19379">
            <v>2755</v>
          </cell>
          <cell r="AU19379">
            <v>2752</v>
          </cell>
          <cell r="AV19379">
            <v>2749</v>
          </cell>
          <cell r="AW19379">
            <v>2746</v>
          </cell>
          <cell r="AX19379">
            <v>2743</v>
          </cell>
          <cell r="AY19379">
            <v>2742</v>
          </cell>
          <cell r="AZ19379">
            <v>2739</v>
          </cell>
          <cell r="BA19379">
            <v>2736</v>
          </cell>
          <cell r="BB19379">
            <v>2734</v>
          </cell>
          <cell r="BC19379">
            <v>2731</v>
          </cell>
          <cell r="BD19379">
            <v>2728</v>
          </cell>
        </row>
        <row r="19380">
          <cell r="AG19380">
            <v>3410</v>
          </cell>
          <cell r="AH19380">
            <v>3404</v>
          </cell>
          <cell r="AI19380">
            <v>3398</v>
          </cell>
          <cell r="AJ19380">
            <v>3392</v>
          </cell>
          <cell r="AK19380">
            <v>3386</v>
          </cell>
          <cell r="AL19380">
            <v>3380</v>
          </cell>
          <cell r="AM19380">
            <v>3374</v>
          </cell>
          <cell r="AN19380">
            <v>3368</v>
          </cell>
          <cell r="AO19380">
            <v>3365</v>
          </cell>
          <cell r="AP19380">
            <v>3359</v>
          </cell>
          <cell r="AQ19380">
            <v>3353</v>
          </cell>
          <cell r="AR19380">
            <v>3347</v>
          </cell>
          <cell r="AS19380">
            <v>3341</v>
          </cell>
          <cell r="AT19380">
            <v>3337</v>
          </cell>
          <cell r="AU19380">
            <v>3331</v>
          </cell>
          <cell r="AV19380">
            <v>3325</v>
          </cell>
          <cell r="AW19380">
            <v>3319</v>
          </cell>
          <cell r="AX19380">
            <v>3313</v>
          </cell>
          <cell r="AY19380">
            <v>3309</v>
          </cell>
          <cell r="AZ19380">
            <v>3303</v>
          </cell>
          <cell r="BA19380">
            <v>3297</v>
          </cell>
          <cell r="BB19380">
            <v>3292</v>
          </cell>
          <cell r="BC19380">
            <v>3286</v>
          </cell>
          <cell r="BD19380">
            <v>3280</v>
          </cell>
        </row>
        <row r="19381">
          <cell r="AG19381">
            <v>840</v>
          </cell>
          <cell r="AH19381">
            <v>842</v>
          </cell>
          <cell r="AI19381">
            <v>844</v>
          </cell>
          <cell r="AJ19381">
            <v>846</v>
          </cell>
          <cell r="AK19381">
            <v>848</v>
          </cell>
          <cell r="AL19381">
            <v>850</v>
          </cell>
          <cell r="AM19381">
            <v>852</v>
          </cell>
          <cell r="AN19381">
            <v>854</v>
          </cell>
          <cell r="AO19381">
            <v>858</v>
          </cell>
          <cell r="AP19381">
            <v>860</v>
          </cell>
          <cell r="AQ19381">
            <v>862</v>
          </cell>
          <cell r="AR19381">
            <v>864</v>
          </cell>
          <cell r="AS19381">
            <v>866</v>
          </cell>
          <cell r="AT19381">
            <v>869</v>
          </cell>
          <cell r="AU19381">
            <v>885</v>
          </cell>
          <cell r="AV19381">
            <v>902</v>
          </cell>
          <cell r="AW19381">
            <v>919</v>
          </cell>
          <cell r="AX19381">
            <v>936</v>
          </cell>
          <cell r="AY19381">
            <v>954</v>
          </cell>
          <cell r="AZ19381">
            <v>971</v>
          </cell>
          <cell r="BA19381">
            <v>988</v>
          </cell>
          <cell r="BB19381">
            <v>1005</v>
          </cell>
          <cell r="BC19381">
            <v>1022</v>
          </cell>
          <cell r="BD19381">
            <v>1039</v>
          </cell>
        </row>
        <row r="19382">
          <cell r="AG19382">
            <v>3187</v>
          </cell>
          <cell r="AH19382">
            <v>3194</v>
          </cell>
          <cell r="AI19382">
            <v>3201</v>
          </cell>
          <cell r="AJ19382">
            <v>3208</v>
          </cell>
          <cell r="AK19382">
            <v>3215</v>
          </cell>
          <cell r="AL19382">
            <v>3222</v>
          </cell>
          <cell r="AM19382">
            <v>3229</v>
          </cell>
          <cell r="AN19382">
            <v>3236</v>
          </cell>
          <cell r="AO19382">
            <v>3241</v>
          </cell>
          <cell r="AP19382">
            <v>3252</v>
          </cell>
          <cell r="AQ19382">
            <v>3263</v>
          </cell>
          <cell r="AR19382">
            <v>3274</v>
          </cell>
          <cell r="AS19382">
            <v>3285</v>
          </cell>
          <cell r="AT19382">
            <v>3297</v>
          </cell>
          <cell r="AU19382">
            <v>3308</v>
          </cell>
          <cell r="AV19382">
            <v>3319</v>
          </cell>
          <cell r="AW19382">
            <v>3330</v>
          </cell>
          <cell r="AX19382">
            <v>3341</v>
          </cell>
          <cell r="AY19382">
            <v>3354</v>
          </cell>
          <cell r="AZ19382">
            <v>3365</v>
          </cell>
          <cell r="BA19382">
            <v>3376</v>
          </cell>
          <cell r="BB19382">
            <v>3388</v>
          </cell>
          <cell r="BC19382">
            <v>3399</v>
          </cell>
          <cell r="BD19382">
            <v>3410</v>
          </cell>
        </row>
        <row r="19383">
          <cell r="AG19383">
            <v>1959</v>
          </cell>
          <cell r="AH19383">
            <v>1966</v>
          </cell>
          <cell r="AI19383">
            <v>1973</v>
          </cell>
          <cell r="AJ19383">
            <v>1980</v>
          </cell>
          <cell r="AK19383">
            <v>1988</v>
          </cell>
          <cell r="AL19383">
            <v>1996</v>
          </cell>
          <cell r="AM19383">
            <v>2004</v>
          </cell>
          <cell r="AN19383">
            <v>2012</v>
          </cell>
          <cell r="AO19383">
            <v>2020</v>
          </cell>
          <cell r="AP19383">
            <v>2040</v>
          </cell>
          <cell r="AQ19383">
            <v>2060</v>
          </cell>
          <cell r="AR19383">
            <v>2080</v>
          </cell>
          <cell r="AS19383">
            <v>2100</v>
          </cell>
          <cell r="AT19383">
            <v>2121</v>
          </cell>
          <cell r="AU19383">
            <v>2129</v>
          </cell>
          <cell r="AV19383">
            <v>2137</v>
          </cell>
          <cell r="AW19383">
            <v>2145</v>
          </cell>
          <cell r="AX19383">
            <v>2153</v>
          </cell>
          <cell r="AY19383">
            <v>2160</v>
          </cell>
          <cell r="AZ19383">
            <v>2168</v>
          </cell>
          <cell r="BA19383">
            <v>2176</v>
          </cell>
          <cell r="BB19383">
            <v>2184</v>
          </cell>
          <cell r="BC19383">
            <v>2192</v>
          </cell>
          <cell r="BD19383">
            <v>2200</v>
          </cell>
        </row>
        <row r="19384">
          <cell r="AG19384">
            <v>319</v>
          </cell>
          <cell r="AH19384">
            <v>319</v>
          </cell>
          <cell r="AI19384">
            <v>319</v>
          </cell>
          <cell r="AJ19384">
            <v>319</v>
          </cell>
          <cell r="AK19384">
            <v>319</v>
          </cell>
          <cell r="AL19384">
            <v>319</v>
          </cell>
          <cell r="AM19384">
            <v>319</v>
          </cell>
          <cell r="AN19384">
            <v>319</v>
          </cell>
          <cell r="AO19384">
            <v>324</v>
          </cell>
          <cell r="AP19384">
            <v>331</v>
          </cell>
          <cell r="AQ19384">
            <v>339</v>
          </cell>
          <cell r="AR19384">
            <v>347</v>
          </cell>
          <cell r="AS19384">
            <v>355</v>
          </cell>
          <cell r="AT19384">
            <v>363</v>
          </cell>
          <cell r="AU19384">
            <v>367</v>
          </cell>
          <cell r="AV19384">
            <v>372</v>
          </cell>
          <cell r="AW19384">
            <v>377</v>
          </cell>
          <cell r="AX19384">
            <v>382</v>
          </cell>
          <cell r="AY19384">
            <v>386</v>
          </cell>
          <cell r="AZ19384">
            <v>391</v>
          </cell>
          <cell r="BA19384">
            <v>396</v>
          </cell>
          <cell r="BB19384">
            <v>401</v>
          </cell>
          <cell r="BC19384">
            <v>406</v>
          </cell>
          <cell r="BD19384">
            <v>411</v>
          </cell>
        </row>
        <row r="19385">
          <cell r="AG19385">
            <v>809014</v>
          </cell>
          <cell r="AH19385">
            <v>809046</v>
          </cell>
          <cell r="AI19385">
            <v>809078</v>
          </cell>
          <cell r="AJ19385">
            <v>809110</v>
          </cell>
          <cell r="AK19385">
            <v>809142</v>
          </cell>
          <cell r="AL19385">
            <v>809174</v>
          </cell>
          <cell r="AM19385">
            <v>809206</v>
          </cell>
          <cell r="AN19385">
            <v>809238</v>
          </cell>
          <cell r="AO19385">
            <v>809269</v>
          </cell>
          <cell r="AP19385">
            <v>809173</v>
          </cell>
          <cell r="AQ19385">
            <v>809077</v>
          </cell>
          <cell r="AR19385">
            <v>808981</v>
          </cell>
          <cell r="AS19385">
            <v>808885</v>
          </cell>
          <cell r="AT19385">
            <v>808790</v>
          </cell>
          <cell r="AU19385">
            <v>808850</v>
          </cell>
          <cell r="AV19385">
            <v>808910</v>
          </cell>
          <cell r="AW19385">
            <v>808970</v>
          </cell>
          <cell r="AX19385">
            <v>809030</v>
          </cell>
          <cell r="AY19385">
            <v>809090</v>
          </cell>
          <cell r="AZ19385">
            <v>809150</v>
          </cell>
          <cell r="BA19385">
            <v>809210</v>
          </cell>
          <cell r="BB19385">
            <v>809270</v>
          </cell>
          <cell r="BC19385">
            <v>809330</v>
          </cell>
          <cell r="BD19385">
            <v>809390</v>
          </cell>
        </row>
        <row r="19386">
          <cell r="AG19386">
            <v>408</v>
          </cell>
          <cell r="AH19386">
            <v>408</v>
          </cell>
          <cell r="AI19386">
            <v>408</v>
          </cell>
          <cell r="AJ19386">
            <v>408</v>
          </cell>
          <cell r="AK19386">
            <v>408</v>
          </cell>
          <cell r="AL19386">
            <v>408</v>
          </cell>
          <cell r="AM19386">
            <v>408</v>
          </cell>
          <cell r="AN19386">
            <v>408</v>
          </cell>
          <cell r="AO19386">
            <v>410</v>
          </cell>
          <cell r="AP19386">
            <v>410</v>
          </cell>
          <cell r="AQ19386">
            <v>410</v>
          </cell>
          <cell r="AR19386">
            <v>410</v>
          </cell>
          <cell r="AS19386">
            <v>410</v>
          </cell>
          <cell r="AT19386">
            <v>410</v>
          </cell>
          <cell r="AU19386">
            <v>410</v>
          </cell>
          <cell r="AV19386">
            <v>410</v>
          </cell>
          <cell r="AW19386">
            <v>410</v>
          </cell>
          <cell r="AX19386">
            <v>410</v>
          </cell>
          <cell r="AY19386">
            <v>410</v>
          </cell>
          <cell r="AZ19386">
            <v>410</v>
          </cell>
          <cell r="BA19386">
            <v>410</v>
          </cell>
          <cell r="BB19386">
            <v>410</v>
          </cell>
          <cell r="BC19386">
            <v>410</v>
          </cell>
          <cell r="BD19386">
            <v>410</v>
          </cell>
        </row>
        <row r="19387">
          <cell r="AG19387">
            <v>4127</v>
          </cell>
          <cell r="AH19387">
            <v>4127</v>
          </cell>
          <cell r="AI19387">
            <v>4127</v>
          </cell>
          <cell r="AJ19387">
            <v>4127</v>
          </cell>
          <cell r="AK19387">
            <v>4127</v>
          </cell>
          <cell r="AL19387">
            <v>4127</v>
          </cell>
          <cell r="AM19387">
            <v>4127</v>
          </cell>
          <cell r="AN19387">
            <v>4127</v>
          </cell>
          <cell r="AO19387">
            <v>4127</v>
          </cell>
          <cell r="AP19387">
            <v>4127</v>
          </cell>
          <cell r="AQ19387">
            <v>4127</v>
          </cell>
          <cell r="AR19387">
            <v>4127</v>
          </cell>
          <cell r="AS19387">
            <v>4127</v>
          </cell>
          <cell r="AT19387">
            <v>4127</v>
          </cell>
          <cell r="AU19387">
            <v>4127</v>
          </cell>
          <cell r="AV19387">
            <v>4127</v>
          </cell>
          <cell r="AW19387">
            <v>4127</v>
          </cell>
          <cell r="AX19387">
            <v>4127</v>
          </cell>
          <cell r="AY19387">
            <v>4127</v>
          </cell>
          <cell r="AZ19387">
            <v>4127</v>
          </cell>
          <cell r="BA19387">
            <v>4127</v>
          </cell>
          <cell r="BB19387">
            <v>4127</v>
          </cell>
          <cell r="BC19387">
            <v>4127</v>
          </cell>
          <cell r="BD19387">
            <v>4127</v>
          </cell>
        </row>
        <row r="19388">
          <cell r="AG19388">
            <v>9320</v>
          </cell>
          <cell r="AH19388">
            <v>9343</v>
          </cell>
          <cell r="AI19388">
            <v>9367</v>
          </cell>
          <cell r="AJ19388">
            <v>9391</v>
          </cell>
          <cell r="AK19388">
            <v>9415</v>
          </cell>
          <cell r="AL19388">
            <v>9439</v>
          </cell>
          <cell r="AM19388">
            <v>9463</v>
          </cell>
          <cell r="AN19388">
            <v>9487</v>
          </cell>
          <cell r="AO19388">
            <v>9510</v>
          </cell>
          <cell r="AP19388">
            <v>9523</v>
          </cell>
          <cell r="AQ19388">
            <v>9536</v>
          </cell>
          <cell r="AR19388">
            <v>9549</v>
          </cell>
          <cell r="AS19388">
            <v>9562</v>
          </cell>
          <cell r="AT19388">
            <v>9575</v>
          </cell>
          <cell r="AU19388">
            <v>9601</v>
          </cell>
          <cell r="AV19388">
            <v>9627</v>
          </cell>
          <cell r="AW19388">
            <v>9653</v>
          </cell>
          <cell r="AX19388">
            <v>9679</v>
          </cell>
          <cell r="AY19388">
            <v>9705</v>
          </cell>
          <cell r="AZ19388">
            <v>9731</v>
          </cell>
          <cell r="BA19388">
            <v>9757</v>
          </cell>
          <cell r="BB19388">
            <v>9783</v>
          </cell>
          <cell r="BC19388">
            <v>9809</v>
          </cell>
          <cell r="BD19388">
            <v>9835</v>
          </cell>
        </row>
        <row r="19389">
          <cell r="AG19389">
            <v>3077</v>
          </cell>
          <cell r="AH19389">
            <v>3093</v>
          </cell>
          <cell r="AI19389">
            <v>3110</v>
          </cell>
          <cell r="AJ19389">
            <v>3127</v>
          </cell>
          <cell r="AK19389">
            <v>3144</v>
          </cell>
          <cell r="AL19389">
            <v>3161</v>
          </cell>
          <cell r="AM19389">
            <v>3178</v>
          </cell>
          <cell r="AN19389">
            <v>3195</v>
          </cell>
          <cell r="AO19389">
            <v>3212</v>
          </cell>
          <cell r="AP19389">
            <v>3228</v>
          </cell>
          <cell r="AQ19389">
            <v>3245</v>
          </cell>
          <cell r="AR19389">
            <v>3262</v>
          </cell>
          <cell r="AS19389">
            <v>3279</v>
          </cell>
          <cell r="AT19389">
            <v>3295</v>
          </cell>
          <cell r="AU19389">
            <v>3291</v>
          </cell>
          <cell r="AV19389">
            <v>3287</v>
          </cell>
          <cell r="AW19389">
            <v>3283</v>
          </cell>
          <cell r="AX19389">
            <v>3279</v>
          </cell>
          <cell r="AY19389">
            <v>3276</v>
          </cell>
          <cell r="AZ19389">
            <v>3272</v>
          </cell>
          <cell r="BA19389">
            <v>3268</v>
          </cell>
          <cell r="BB19389">
            <v>3264</v>
          </cell>
          <cell r="BC19389">
            <v>3260</v>
          </cell>
          <cell r="BD19389">
            <v>3256</v>
          </cell>
        </row>
        <row r="19390">
          <cell r="AG19390">
            <v>1810975</v>
          </cell>
          <cell r="AH19390">
            <v>1812307</v>
          </cell>
          <cell r="AI19390">
            <v>1813652</v>
          </cell>
          <cell r="AJ19390">
            <v>1815006</v>
          </cell>
          <cell r="AK19390">
            <v>1816372</v>
          </cell>
          <cell r="AL19390">
            <v>1817751</v>
          </cell>
          <cell r="AM19390">
            <v>1819143</v>
          </cell>
          <cell r="AN19390">
            <v>1820546</v>
          </cell>
          <cell r="AO19390">
            <v>1821959</v>
          </cell>
          <cell r="AP19390">
            <v>1822736</v>
          </cell>
          <cell r="AQ19390">
            <v>1823519</v>
          </cell>
          <cell r="AR19390">
            <v>1824309</v>
          </cell>
          <cell r="AS19390">
            <v>1825104</v>
          </cell>
          <cell r="AT19390">
            <v>1825913</v>
          </cell>
          <cell r="AU19390">
            <v>1826119</v>
          </cell>
          <cell r="AV19390">
            <v>1826336</v>
          </cell>
          <cell r="AW19390">
            <v>1826564</v>
          </cell>
          <cell r="AX19390">
            <v>1826805</v>
          </cell>
          <cell r="AY19390">
            <v>1827058</v>
          </cell>
          <cell r="AZ19390">
            <v>1827281</v>
          </cell>
          <cell r="BA19390">
            <v>1827516</v>
          </cell>
          <cell r="BB19390">
            <v>1827753</v>
          </cell>
          <cell r="BC19390">
            <v>1827989</v>
          </cell>
          <cell r="BD19390">
            <v>1828237</v>
          </cell>
        </row>
        <row r="19391">
          <cell r="AG19391">
            <v>2327582</v>
          </cell>
          <cell r="AH19391">
            <v>2317553</v>
          </cell>
          <cell r="AI19391">
            <v>2307694</v>
          </cell>
          <cell r="AJ19391">
            <v>2297989</v>
          </cell>
          <cell r="AK19391">
            <v>2288446</v>
          </cell>
          <cell r="AL19391">
            <v>2279064</v>
          </cell>
          <cell r="AM19391">
            <v>2269844</v>
          </cell>
          <cell r="AN19391">
            <v>2260778</v>
          </cell>
          <cell r="AO19391">
            <v>2251888</v>
          </cell>
          <cell r="AP19391">
            <v>2246007</v>
          </cell>
          <cell r="AQ19391">
            <v>2240287</v>
          </cell>
          <cell r="AR19391">
            <v>2234721</v>
          </cell>
          <cell r="AS19391">
            <v>2229308</v>
          </cell>
          <cell r="AT19391">
            <v>2224079</v>
          </cell>
          <cell r="AU19391">
            <v>2218067</v>
          </cell>
          <cell r="AV19391">
            <v>2212194</v>
          </cell>
          <cell r="AW19391">
            <v>2206453</v>
          </cell>
          <cell r="AX19391">
            <v>2200840</v>
          </cell>
          <cell r="AY19391">
            <v>2195379</v>
          </cell>
          <cell r="AZ19391">
            <v>2189522</v>
          </cell>
          <cell r="BA19391">
            <v>2183843</v>
          </cell>
          <cell r="BB19391">
            <v>2178169</v>
          </cell>
          <cell r="BC19391">
            <v>2172492</v>
          </cell>
          <cell r="BD19391">
            <v>2166951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99">
          <cell r="A199" t="str">
            <v>DEVELOPED, ALL</v>
          </cell>
          <cell r="B199">
            <v>198677</v>
          </cell>
          <cell r="C199">
            <v>199193</v>
          </cell>
          <cell r="D199">
            <v>199717</v>
          </cell>
          <cell r="E199">
            <v>200249</v>
          </cell>
          <cell r="F199">
            <v>200790</v>
          </cell>
          <cell r="G199">
            <v>201339</v>
          </cell>
          <cell r="H199">
            <v>201896</v>
          </cell>
          <cell r="I199">
            <v>202462</v>
          </cell>
          <cell r="J199">
            <v>203037</v>
          </cell>
          <cell r="K199">
            <v>203539</v>
          </cell>
          <cell r="L199">
            <v>204051</v>
          </cell>
          <cell r="M199">
            <v>204571</v>
          </cell>
          <cell r="N199">
            <v>205101</v>
          </cell>
          <cell r="O199">
            <v>205639</v>
          </cell>
          <cell r="P199">
            <v>206352</v>
          </cell>
          <cell r="Q199">
            <v>207077</v>
          </cell>
          <cell r="R199">
            <v>207813</v>
          </cell>
          <cell r="S199">
            <v>208561</v>
          </cell>
          <cell r="T199">
            <v>209321</v>
          </cell>
          <cell r="U199">
            <v>210051</v>
          </cell>
          <cell r="V199">
            <v>210793</v>
          </cell>
          <cell r="W199">
            <v>211536</v>
          </cell>
          <cell r="X199">
            <v>212278</v>
          </cell>
          <cell r="Y199">
            <v>213031</v>
          </cell>
          <cell r="Z199">
            <v>217237.6</v>
          </cell>
          <cell r="AA199">
            <v>221641.59999999998</v>
          </cell>
          <cell r="AB199">
            <v>226078.80000000005</v>
          </cell>
          <cell r="AC199">
            <v>230414.69999999995</v>
          </cell>
          <cell r="AD199">
            <v>234804.3</v>
          </cell>
          <cell r="AE199">
            <v>239309.30000000005</v>
          </cell>
          <cell r="AF199">
            <v>243934.3</v>
          </cell>
          <cell r="AG199">
            <v>248835.20000000001</v>
          </cell>
          <cell r="AH199">
            <v>254013.3</v>
          </cell>
          <cell r="AI199">
            <v>259397.80000000002</v>
          </cell>
        </row>
        <row r="200">
          <cell r="A200" t="str">
            <v>DEVELOPING, ALL</v>
          </cell>
          <cell r="B200">
            <v>322586</v>
          </cell>
          <cell r="C200">
            <v>321652</v>
          </cell>
          <cell r="D200">
            <v>320736</v>
          </cell>
          <cell r="E200">
            <v>319838</v>
          </cell>
          <cell r="F200">
            <v>318957</v>
          </cell>
          <cell r="G200">
            <v>318093</v>
          </cell>
          <cell r="H200">
            <v>317248</v>
          </cell>
          <cell r="I200">
            <v>316420</v>
          </cell>
          <cell r="J200">
            <v>315611</v>
          </cell>
          <cell r="K200">
            <v>314530</v>
          </cell>
          <cell r="L200">
            <v>313470</v>
          </cell>
          <cell r="M200">
            <v>312431</v>
          </cell>
          <cell r="N200">
            <v>311412</v>
          </cell>
          <cell r="O200">
            <v>310413</v>
          </cell>
          <cell r="P200">
            <v>309425</v>
          </cell>
          <cell r="Q200">
            <v>308455</v>
          </cell>
          <cell r="R200">
            <v>307502</v>
          </cell>
          <cell r="S200">
            <v>306566</v>
          </cell>
          <cell r="T200">
            <v>305647</v>
          </cell>
          <cell r="U200">
            <v>304681</v>
          </cell>
          <cell r="V200">
            <v>303737</v>
          </cell>
          <cell r="W200">
            <v>302792</v>
          </cell>
          <cell r="X200">
            <v>301848</v>
          </cell>
          <cell r="Y200">
            <v>300921</v>
          </cell>
          <cell r="Z200">
            <v>297139.99999999988</v>
          </cell>
          <cell r="AA200">
            <v>294710.2</v>
          </cell>
          <cell r="AB200">
            <v>293487.39999999991</v>
          </cell>
          <cell r="AC200">
            <v>293501.3000000001</v>
          </cell>
          <cell r="AD200">
            <v>294541.49999999994</v>
          </cell>
          <cell r="AE200">
            <v>296497.30000000005</v>
          </cell>
          <cell r="AF200">
            <v>299262.8</v>
          </cell>
          <cell r="AG200">
            <v>302855.6999999999</v>
          </cell>
          <cell r="AH200">
            <v>307203.60000000003</v>
          </cell>
          <cell r="AI200">
            <v>312233.69999999995</v>
          </cell>
        </row>
        <row r="204">
          <cell r="B204">
            <v>1992</v>
          </cell>
          <cell r="C204">
            <v>1993</v>
          </cell>
          <cell r="D204">
            <v>1994</v>
          </cell>
          <cell r="E204">
            <v>1995</v>
          </cell>
          <cell r="F204">
            <v>1996</v>
          </cell>
          <cell r="G204">
            <v>1997</v>
          </cell>
          <cell r="H204">
            <v>1998</v>
          </cell>
          <cell r="I204">
            <v>1999</v>
          </cell>
          <cell r="J204">
            <v>2000</v>
          </cell>
          <cell r="K204">
            <v>2001</v>
          </cell>
          <cell r="L204">
            <v>2002</v>
          </cell>
          <cell r="M204">
            <v>2003</v>
          </cell>
          <cell r="N204">
            <v>2004</v>
          </cell>
          <cell r="O204">
            <v>2005</v>
          </cell>
          <cell r="P204">
            <v>2006</v>
          </cell>
          <cell r="Q204">
            <v>2007</v>
          </cell>
          <cell r="R204">
            <v>2008</v>
          </cell>
          <cell r="S204">
            <v>2009</v>
          </cell>
          <cell r="T204">
            <v>2010</v>
          </cell>
          <cell r="U204">
            <v>2011</v>
          </cell>
          <cell r="V204">
            <v>2012</v>
          </cell>
          <cell r="W204">
            <v>2013</v>
          </cell>
          <cell r="X204">
            <v>2014</v>
          </cell>
          <cell r="Y204">
            <v>2015</v>
          </cell>
          <cell r="Z204">
            <v>2020</v>
          </cell>
          <cell r="AA204">
            <v>2025</v>
          </cell>
          <cell r="AB204">
            <v>2030</v>
          </cell>
          <cell r="AC204">
            <v>2035</v>
          </cell>
          <cell r="AD204">
            <v>2040</v>
          </cell>
          <cell r="AE204">
            <v>2045</v>
          </cell>
          <cell r="AF204">
            <v>2050</v>
          </cell>
          <cell r="AG204">
            <v>2055</v>
          </cell>
          <cell r="AH204">
            <v>2060</v>
          </cell>
          <cell r="AI204">
            <v>2065</v>
          </cell>
        </row>
      </sheetData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46"/>
  <sheetViews>
    <sheetView workbookViewId="0">
      <selection activeCell="A14" sqref="A14"/>
    </sheetView>
  </sheetViews>
  <sheetFormatPr defaultColWidth="10.88671875" defaultRowHeight="15.6"/>
  <cols>
    <col min="1" max="1" width="48.88671875" style="3" customWidth="1"/>
    <col min="2" max="2" width="10.88671875" style="3"/>
    <col min="3" max="16384" width="10.88671875" style="4"/>
  </cols>
  <sheetData>
    <row r="1" spans="1:2">
      <c r="A1" s="3" t="s">
        <v>8</v>
      </c>
      <c r="B1" s="3" t="s">
        <v>228</v>
      </c>
    </row>
    <row r="2" spans="1:2">
      <c r="A2" s="3" t="s">
        <v>11</v>
      </c>
      <c r="B2" s="3" t="s">
        <v>228</v>
      </c>
    </row>
    <row r="3" spans="1:2">
      <c r="A3" s="3" t="s">
        <v>26</v>
      </c>
      <c r="B3" s="3" t="s">
        <v>228</v>
      </c>
    </row>
    <row r="4" spans="1:2">
      <c r="A4" s="3" t="s">
        <v>30</v>
      </c>
      <c r="B4" s="3" t="s">
        <v>228</v>
      </c>
    </row>
    <row r="5" spans="1:2">
      <c r="A5" s="3" t="s">
        <v>36</v>
      </c>
      <c r="B5" s="3" t="s">
        <v>228</v>
      </c>
    </row>
    <row r="6" spans="1:2">
      <c r="A6" s="3" t="s">
        <v>37</v>
      </c>
      <c r="B6" s="3" t="s">
        <v>228</v>
      </c>
    </row>
    <row r="7" spans="1:2">
      <c r="A7" s="3" t="s">
        <v>38</v>
      </c>
      <c r="B7" s="3" t="s">
        <v>228</v>
      </c>
    </row>
    <row r="8" spans="1:2">
      <c r="A8" s="3" t="s">
        <v>40</v>
      </c>
      <c r="B8" s="3" t="s">
        <v>228</v>
      </c>
    </row>
    <row r="9" spans="1:2">
      <c r="A9" s="3" t="s">
        <v>244</v>
      </c>
      <c r="B9" s="3" t="s">
        <v>228</v>
      </c>
    </row>
    <row r="10" spans="1:2">
      <c r="A10" s="3" t="s">
        <v>44</v>
      </c>
      <c r="B10" s="3" t="s">
        <v>228</v>
      </c>
    </row>
    <row r="11" spans="1:2">
      <c r="A11" s="3" t="s">
        <v>43</v>
      </c>
      <c r="B11" s="3" t="s">
        <v>228</v>
      </c>
    </row>
    <row r="12" spans="1:2">
      <c r="A12" s="3" t="s">
        <v>50</v>
      </c>
      <c r="B12" s="3" t="s">
        <v>228</v>
      </c>
    </row>
    <row r="13" spans="1:2">
      <c r="A13" s="3" t="s">
        <v>51</v>
      </c>
      <c r="B13" s="3" t="s">
        <v>228</v>
      </c>
    </row>
    <row r="14" spans="1:2">
      <c r="A14" s="3" t="s">
        <v>61</v>
      </c>
      <c r="B14" s="3" t="s">
        <v>228</v>
      </c>
    </row>
    <row r="15" spans="1:2">
      <c r="A15" s="3" t="s">
        <v>54</v>
      </c>
      <c r="B15" s="3" t="s">
        <v>228</v>
      </c>
    </row>
    <row r="16" spans="1:2">
      <c r="A16" s="22" t="s">
        <v>254</v>
      </c>
      <c r="B16" s="3" t="s">
        <v>228</v>
      </c>
    </row>
    <row r="17" spans="1:2">
      <c r="A17" s="3" t="s">
        <v>63</v>
      </c>
      <c r="B17" s="3" t="s">
        <v>228</v>
      </c>
    </row>
    <row r="18" spans="1:2">
      <c r="A18" s="3" t="s">
        <v>67</v>
      </c>
      <c r="B18" s="3" t="s">
        <v>228</v>
      </c>
    </row>
    <row r="19" spans="1:2">
      <c r="A19" s="3" t="s">
        <v>69</v>
      </c>
      <c r="B19" s="3" t="s">
        <v>228</v>
      </c>
    </row>
    <row r="20" spans="1:2">
      <c r="A20" s="3" t="s">
        <v>70</v>
      </c>
      <c r="B20" s="3" t="s">
        <v>228</v>
      </c>
    </row>
    <row r="21" spans="1:2">
      <c r="A21" s="3" t="s">
        <v>72</v>
      </c>
      <c r="B21" s="3" t="s">
        <v>228</v>
      </c>
    </row>
    <row r="22" spans="1:2">
      <c r="A22" s="3" t="s">
        <v>80</v>
      </c>
      <c r="B22" s="3" t="s">
        <v>228</v>
      </c>
    </row>
    <row r="23" spans="1:2">
      <c r="A23" s="3" t="s">
        <v>81</v>
      </c>
      <c r="B23" s="3" t="s">
        <v>228</v>
      </c>
    </row>
    <row r="24" spans="1:2">
      <c r="A24" s="3" t="s">
        <v>84</v>
      </c>
      <c r="B24" s="3" t="s">
        <v>228</v>
      </c>
    </row>
    <row r="25" spans="1:2">
      <c r="A25" s="3" t="s">
        <v>91</v>
      </c>
      <c r="B25" s="3" t="s">
        <v>228</v>
      </c>
    </row>
    <row r="26" spans="1:2">
      <c r="A26" s="3" t="s">
        <v>92</v>
      </c>
      <c r="B26" s="3" t="s">
        <v>228</v>
      </c>
    </row>
    <row r="27" spans="1:2">
      <c r="A27" s="3" t="s">
        <v>109</v>
      </c>
      <c r="B27" s="3" t="s">
        <v>228</v>
      </c>
    </row>
    <row r="28" spans="1:2">
      <c r="A28" s="3" t="s">
        <v>116</v>
      </c>
      <c r="B28" s="3" t="s">
        <v>228</v>
      </c>
    </row>
    <row r="29" spans="1:2">
      <c r="A29" s="3" t="s">
        <v>117</v>
      </c>
      <c r="B29" s="3" t="s">
        <v>228</v>
      </c>
    </row>
    <row r="30" spans="1:2">
      <c r="A30" s="3" t="s">
        <v>118</v>
      </c>
      <c r="B30" s="3" t="s">
        <v>228</v>
      </c>
    </row>
    <row r="31" spans="1:2">
      <c r="A31" s="3" t="s">
        <v>122</v>
      </c>
      <c r="B31" s="3" t="s">
        <v>228</v>
      </c>
    </row>
    <row r="32" spans="1:2">
      <c r="A32" s="3" t="s">
        <v>123</v>
      </c>
      <c r="B32" s="3" t="s">
        <v>228</v>
      </c>
    </row>
    <row r="33" spans="1:2">
      <c r="A33" s="3" t="s">
        <v>126</v>
      </c>
      <c r="B33" s="3" t="s">
        <v>228</v>
      </c>
    </row>
    <row r="34" spans="1:2">
      <c r="A34" s="3" t="s">
        <v>130</v>
      </c>
      <c r="B34" s="3" t="s">
        <v>228</v>
      </c>
    </row>
    <row r="35" spans="1:2">
      <c r="A35" s="3" t="s">
        <v>131</v>
      </c>
      <c r="B35" s="3" t="s">
        <v>228</v>
      </c>
    </row>
    <row r="36" spans="1:2">
      <c r="A36" s="3" t="s">
        <v>138</v>
      </c>
      <c r="B36" s="3" t="s">
        <v>228</v>
      </c>
    </row>
    <row r="37" spans="1:2">
      <c r="A37" s="3" t="s">
        <v>139</v>
      </c>
      <c r="B37" s="3" t="s">
        <v>228</v>
      </c>
    </row>
    <row r="38" spans="1:2">
      <c r="A38" s="3" t="s">
        <v>132</v>
      </c>
      <c r="B38" s="3" t="s">
        <v>228</v>
      </c>
    </row>
    <row r="39" spans="1:2">
      <c r="A39" s="3" t="s">
        <v>141</v>
      </c>
      <c r="B39" s="3" t="s">
        <v>228</v>
      </c>
    </row>
    <row r="40" spans="1:2">
      <c r="A40" s="3" t="s">
        <v>148</v>
      </c>
      <c r="B40" s="3" t="s">
        <v>228</v>
      </c>
    </row>
    <row r="41" spans="1:2">
      <c r="A41" s="3" t="s">
        <v>149</v>
      </c>
      <c r="B41" s="3" t="s">
        <v>228</v>
      </c>
    </row>
    <row r="42" spans="1:2">
      <c r="A42" s="3" t="s">
        <v>170</v>
      </c>
      <c r="B42" s="3" t="s">
        <v>228</v>
      </c>
    </row>
    <row r="43" spans="1:2">
      <c r="A43" s="22" t="s">
        <v>258</v>
      </c>
      <c r="B43" s="3" t="s">
        <v>228</v>
      </c>
    </row>
    <row r="44" spans="1:2">
      <c r="A44" s="3" t="s">
        <v>178</v>
      </c>
      <c r="B44" s="3" t="s">
        <v>228</v>
      </c>
    </row>
    <row r="45" spans="1:2">
      <c r="A45" s="3" t="s">
        <v>180</v>
      </c>
      <c r="B45" s="3" t="s">
        <v>228</v>
      </c>
    </row>
    <row r="46" spans="1:2">
      <c r="A46" s="3" t="s">
        <v>182</v>
      </c>
      <c r="B46" s="3" t="s">
        <v>228</v>
      </c>
    </row>
    <row r="47" spans="1:2">
      <c r="A47" s="3" t="s">
        <v>183</v>
      </c>
      <c r="B47" s="3" t="s">
        <v>228</v>
      </c>
    </row>
    <row r="48" spans="1:2">
      <c r="A48" s="3" t="s">
        <v>188</v>
      </c>
      <c r="B48" s="3" t="s">
        <v>228</v>
      </c>
    </row>
    <row r="49" spans="1:2">
      <c r="A49" s="3" t="s">
        <v>189</v>
      </c>
      <c r="B49" s="3" t="s">
        <v>228</v>
      </c>
    </row>
    <row r="50" spans="1:2">
      <c r="A50" s="3" t="s">
        <v>190</v>
      </c>
      <c r="B50" s="3" t="s">
        <v>228</v>
      </c>
    </row>
    <row r="51" spans="1:2">
      <c r="A51" s="3" t="s">
        <v>193</v>
      </c>
      <c r="B51" s="3" t="s">
        <v>228</v>
      </c>
    </row>
    <row r="52" spans="1:2">
      <c r="A52" s="3" t="s">
        <v>195</v>
      </c>
      <c r="B52" s="3" t="s">
        <v>228</v>
      </c>
    </row>
    <row r="53" spans="1:2">
      <c r="A53" s="3" t="s">
        <v>216</v>
      </c>
      <c r="B53" s="3" t="s">
        <v>228</v>
      </c>
    </row>
    <row r="54" spans="1:2">
      <c r="A54" s="3" t="s">
        <v>203</v>
      </c>
      <c r="B54" s="3" t="s">
        <v>228</v>
      </c>
    </row>
    <row r="55" spans="1:2">
      <c r="A55" s="3" t="s">
        <v>207</v>
      </c>
      <c r="B55" s="3" t="s">
        <v>228</v>
      </c>
    </row>
    <row r="56" spans="1:2">
      <c r="A56" s="3" t="s">
        <v>212</v>
      </c>
      <c r="B56" s="3" t="s">
        <v>228</v>
      </c>
    </row>
    <row r="57" spans="1:2">
      <c r="A57" s="3" t="s">
        <v>225</v>
      </c>
      <c r="B57" s="3" t="s">
        <v>228</v>
      </c>
    </row>
    <row r="58" spans="1:2">
      <c r="A58" s="3" t="s">
        <v>226</v>
      </c>
      <c r="B58" s="3" t="s">
        <v>228</v>
      </c>
    </row>
    <row r="59" spans="1:2">
      <c r="A59" s="3" t="s">
        <v>6</v>
      </c>
      <c r="B59" s="3" t="s">
        <v>229</v>
      </c>
    </row>
    <row r="60" spans="1:2">
      <c r="A60" s="3" t="s">
        <v>14</v>
      </c>
      <c r="B60" s="3" t="s">
        <v>229</v>
      </c>
    </row>
    <row r="61" spans="1:2">
      <c r="A61" s="3" t="s">
        <v>18</v>
      </c>
      <c r="B61" s="3" t="s">
        <v>229</v>
      </c>
    </row>
    <row r="62" spans="1:2">
      <c r="A62" s="3" t="s">
        <v>20</v>
      </c>
      <c r="B62" s="3" t="s">
        <v>229</v>
      </c>
    </row>
    <row r="63" spans="1:2">
      <c r="A63" s="3" t="s">
        <v>21</v>
      </c>
      <c r="B63" s="3" t="s">
        <v>229</v>
      </c>
    </row>
    <row r="64" spans="1:2">
      <c r="A64" s="3" t="s">
        <v>27</v>
      </c>
      <c r="B64" s="3" t="s">
        <v>229</v>
      </c>
    </row>
    <row r="65" spans="1:2">
      <c r="A65" s="3" t="s">
        <v>34</v>
      </c>
      <c r="B65" s="3" t="s">
        <v>229</v>
      </c>
    </row>
    <row r="66" spans="1:2">
      <c r="A66" s="3" t="s">
        <v>39</v>
      </c>
      <c r="B66" s="3" t="s">
        <v>229</v>
      </c>
    </row>
    <row r="67" spans="1:2">
      <c r="A67" s="3" t="s">
        <v>46</v>
      </c>
      <c r="B67" s="3" t="s">
        <v>229</v>
      </c>
    </row>
    <row r="68" spans="1:2">
      <c r="A68" s="3" t="s">
        <v>256</v>
      </c>
      <c r="B68" s="3" t="s">
        <v>229</v>
      </c>
    </row>
    <row r="69" spans="1:2">
      <c r="A69" s="3" t="s">
        <v>257</v>
      </c>
      <c r="B69" s="3" t="s">
        <v>229</v>
      </c>
    </row>
    <row r="70" spans="1:2">
      <c r="A70" s="3" t="s">
        <v>255</v>
      </c>
      <c r="B70" s="3" t="s">
        <v>229</v>
      </c>
    </row>
    <row r="71" spans="1:2">
      <c r="A71" s="3" t="s">
        <v>245</v>
      </c>
      <c r="B71" s="3" t="s">
        <v>229</v>
      </c>
    </row>
    <row r="72" spans="1:2">
      <c r="A72" s="3" t="s">
        <v>202</v>
      </c>
      <c r="B72" s="3" t="s">
        <v>229</v>
      </c>
    </row>
    <row r="73" spans="1:2">
      <c r="A73" s="3" t="s">
        <v>98</v>
      </c>
      <c r="B73" s="3" t="s">
        <v>229</v>
      </c>
    </row>
    <row r="74" spans="1:2">
      <c r="A74" s="3" t="s">
        <v>99</v>
      </c>
      <c r="B74" s="3" t="s">
        <v>229</v>
      </c>
    </row>
    <row r="75" spans="1:2">
      <c r="A75" s="3" t="s">
        <v>100</v>
      </c>
      <c r="B75" s="3" t="s">
        <v>229</v>
      </c>
    </row>
    <row r="76" spans="1:2">
      <c r="A76" s="3" t="s">
        <v>101</v>
      </c>
      <c r="B76" s="3" t="s">
        <v>229</v>
      </c>
    </row>
    <row r="77" spans="1:2">
      <c r="A77" s="3" t="s">
        <v>103</v>
      </c>
      <c r="B77" s="3" t="s">
        <v>229</v>
      </c>
    </row>
    <row r="78" spans="1:2">
      <c r="A78" s="3" t="s">
        <v>246</v>
      </c>
      <c r="B78" s="3" t="s">
        <v>229</v>
      </c>
    </row>
    <row r="79" spans="1:2">
      <c r="A79" s="3" t="s">
        <v>106</v>
      </c>
      <c r="B79" s="3" t="s">
        <v>229</v>
      </c>
    </row>
    <row r="80" spans="1:2">
      <c r="A80" s="3" t="s">
        <v>107</v>
      </c>
      <c r="B80" s="3" t="s">
        <v>229</v>
      </c>
    </row>
    <row r="81" spans="1:2">
      <c r="A81" s="3" t="s">
        <v>108</v>
      </c>
      <c r="B81" s="3" t="s">
        <v>229</v>
      </c>
    </row>
    <row r="82" spans="1:2">
      <c r="A82" s="3" t="s">
        <v>111</v>
      </c>
      <c r="B82" s="3" t="s">
        <v>229</v>
      </c>
    </row>
    <row r="83" spans="1:2">
      <c r="A83" s="3" t="s">
        <v>112</v>
      </c>
      <c r="B83" s="3" t="s">
        <v>229</v>
      </c>
    </row>
    <row r="84" spans="1:2">
      <c r="A84" s="3" t="s">
        <v>113</v>
      </c>
      <c r="B84" s="3" t="s">
        <v>229</v>
      </c>
    </row>
    <row r="85" spans="1:2">
      <c r="A85" s="3" t="s">
        <v>115</v>
      </c>
      <c r="B85" s="3" t="s">
        <v>229</v>
      </c>
    </row>
    <row r="86" spans="1:2">
      <c r="A86" s="3" t="s">
        <v>124</v>
      </c>
      <c r="B86" s="3" t="s">
        <v>229</v>
      </c>
    </row>
    <row r="87" spans="1:2">
      <c r="A87" s="3" t="s">
        <v>125</v>
      </c>
      <c r="B87" s="3" t="s">
        <v>229</v>
      </c>
    </row>
    <row r="88" spans="1:2">
      <c r="A88" s="3" t="s">
        <v>135</v>
      </c>
      <c r="B88" s="3" t="s">
        <v>229</v>
      </c>
    </row>
    <row r="89" spans="1:2">
      <c r="A89" s="3" t="s">
        <v>140</v>
      </c>
      <c r="B89" s="3" t="s">
        <v>229</v>
      </c>
    </row>
    <row r="90" spans="1:2">
      <c r="A90" s="3" t="s">
        <v>143</v>
      </c>
      <c r="B90" s="3" t="s">
        <v>229</v>
      </c>
    </row>
    <row r="91" spans="1:2">
      <c r="A91" s="3" t="s">
        <v>152</v>
      </c>
      <c r="B91" s="3" t="s">
        <v>229</v>
      </c>
    </row>
    <row r="92" spans="1:2">
      <c r="A92" s="3" t="s">
        <v>166</v>
      </c>
      <c r="B92" s="3" t="s">
        <v>229</v>
      </c>
    </row>
    <row r="93" spans="1:2">
      <c r="A93" s="3" t="s">
        <v>154</v>
      </c>
      <c r="B93" s="3" t="s">
        <v>229</v>
      </c>
    </row>
    <row r="94" spans="1:2">
      <c r="A94" s="3" t="s">
        <v>155</v>
      </c>
      <c r="B94" s="3" t="s">
        <v>229</v>
      </c>
    </row>
    <row r="95" spans="1:2">
      <c r="A95" s="3" t="s">
        <v>161</v>
      </c>
      <c r="B95" s="3" t="s">
        <v>229</v>
      </c>
    </row>
    <row r="96" spans="1:2">
      <c r="A96" s="3" t="s">
        <v>165</v>
      </c>
      <c r="B96" s="3" t="s">
        <v>229</v>
      </c>
    </row>
    <row r="97" spans="1:2">
      <c r="A97" s="3" t="s">
        <v>169</v>
      </c>
      <c r="B97" s="3" t="s">
        <v>229</v>
      </c>
    </row>
    <row r="98" spans="1:2">
      <c r="A98" s="3" t="s">
        <v>179</v>
      </c>
      <c r="B98" s="3" t="s">
        <v>229</v>
      </c>
    </row>
    <row r="99" spans="1:2">
      <c r="A99" s="3" t="s">
        <v>184</v>
      </c>
      <c r="B99" s="3" t="s">
        <v>229</v>
      </c>
    </row>
    <row r="100" spans="1:2">
      <c r="A100" s="3" t="s">
        <v>60</v>
      </c>
      <c r="B100" s="3" t="s">
        <v>229</v>
      </c>
    </row>
    <row r="101" spans="1:2">
      <c r="A101" s="3" t="s">
        <v>192</v>
      </c>
      <c r="B101" s="3" t="s">
        <v>229</v>
      </c>
    </row>
    <row r="102" spans="1:2">
      <c r="A102" s="3" t="s">
        <v>198</v>
      </c>
      <c r="B102" s="3" t="s">
        <v>229</v>
      </c>
    </row>
    <row r="103" spans="1:2">
      <c r="A103" s="3" t="s">
        <v>199</v>
      </c>
      <c r="B103" s="3" t="s">
        <v>229</v>
      </c>
    </row>
    <row r="104" spans="1:2">
      <c r="A104" s="3" t="s">
        <v>200</v>
      </c>
      <c r="B104" s="3" t="s">
        <v>229</v>
      </c>
    </row>
    <row r="105" spans="1:2">
      <c r="A105" s="3" t="s">
        <v>208</v>
      </c>
      <c r="B105" s="3" t="s">
        <v>229</v>
      </c>
    </row>
    <row r="106" spans="1:2">
      <c r="A106" s="3" t="s">
        <v>209</v>
      </c>
      <c r="B106" s="3" t="s">
        <v>229</v>
      </c>
    </row>
    <row r="107" spans="1:2">
      <c r="A107" s="3" t="s">
        <v>214</v>
      </c>
      <c r="B107" s="3" t="s">
        <v>229</v>
      </c>
    </row>
    <row r="108" spans="1:2">
      <c r="A108" s="3" t="s">
        <v>218</v>
      </c>
      <c r="B108" s="3" t="s">
        <v>229</v>
      </c>
    </row>
    <row r="109" spans="1:2">
      <c r="A109" s="3" t="s">
        <v>221</v>
      </c>
      <c r="B109" s="3" t="s">
        <v>229</v>
      </c>
    </row>
    <row r="110" spans="1:2">
      <c r="A110" s="3" t="s">
        <v>224</v>
      </c>
      <c r="B110" s="3" t="s">
        <v>229</v>
      </c>
    </row>
    <row r="111" spans="1:2">
      <c r="A111" s="3" t="s">
        <v>7</v>
      </c>
      <c r="B111" s="3" t="s">
        <v>230</v>
      </c>
    </row>
    <row r="112" spans="1:2">
      <c r="A112" s="3" t="s">
        <v>10</v>
      </c>
      <c r="B112" s="3" t="s">
        <v>230</v>
      </c>
    </row>
    <row r="113" spans="1:2">
      <c r="A113" s="3" t="s">
        <v>17</v>
      </c>
      <c r="B113" s="3" t="s">
        <v>230</v>
      </c>
    </row>
    <row r="114" spans="1:2">
      <c r="A114" s="3" t="s">
        <v>23</v>
      </c>
      <c r="B114" s="3" t="s">
        <v>230</v>
      </c>
    </row>
    <row r="115" spans="1:2">
      <c r="A115" s="3" t="s">
        <v>24</v>
      </c>
      <c r="B115" s="3" t="s">
        <v>230</v>
      </c>
    </row>
    <row r="116" spans="1:2">
      <c r="A116" s="3" t="s">
        <v>29</v>
      </c>
      <c r="B116" s="3" t="s">
        <v>230</v>
      </c>
    </row>
    <row r="117" spans="1:2">
      <c r="A117" s="3" t="s">
        <v>35</v>
      </c>
      <c r="B117" s="3" t="s">
        <v>230</v>
      </c>
    </row>
    <row r="118" spans="1:2">
      <c r="A118" s="3" t="s">
        <v>55</v>
      </c>
      <c r="B118" s="3" t="s">
        <v>230</v>
      </c>
    </row>
    <row r="119" spans="1:2">
      <c r="A119" s="3" t="s">
        <v>58</v>
      </c>
      <c r="B119" s="3" t="s">
        <v>230</v>
      </c>
    </row>
    <row r="120" spans="1:2">
      <c r="A120" s="3" t="s">
        <v>59</v>
      </c>
      <c r="B120" s="3" t="s">
        <v>230</v>
      </c>
    </row>
    <row r="121" spans="1:2">
      <c r="A121" s="3" t="s">
        <v>62</v>
      </c>
      <c r="B121" s="3" t="s">
        <v>230</v>
      </c>
    </row>
    <row r="122" spans="1:2">
      <c r="A122" s="3" t="s">
        <v>71</v>
      </c>
      <c r="B122" s="3" t="s">
        <v>230</v>
      </c>
    </row>
    <row r="123" spans="1:2">
      <c r="A123" s="3" t="s">
        <v>74</v>
      </c>
      <c r="B123" s="3" t="s">
        <v>230</v>
      </c>
    </row>
    <row r="124" spans="1:2">
      <c r="A124" s="3" t="s">
        <v>76</v>
      </c>
      <c r="B124" s="3" t="s">
        <v>230</v>
      </c>
    </row>
    <row r="125" spans="1:2">
      <c r="A125" s="3" t="s">
        <v>77</v>
      </c>
      <c r="B125" s="3" t="s">
        <v>230</v>
      </c>
    </row>
    <row r="126" spans="1:2">
      <c r="A126" s="3" t="s">
        <v>85</v>
      </c>
      <c r="B126" s="3" t="s">
        <v>230</v>
      </c>
    </row>
    <row r="127" spans="1:2" s="2" customFormat="1">
      <c r="A127" s="3" t="s">
        <v>87</v>
      </c>
      <c r="B127" s="3" t="s">
        <v>230</v>
      </c>
    </row>
    <row r="128" spans="1:2">
      <c r="A128" s="3" t="s">
        <v>83</v>
      </c>
      <c r="B128" s="3" t="s">
        <v>230</v>
      </c>
    </row>
    <row r="129" spans="1:2">
      <c r="A129" s="3" t="s">
        <v>82</v>
      </c>
      <c r="B129" s="3" t="s">
        <v>230</v>
      </c>
    </row>
    <row r="130" spans="1:2">
      <c r="A130" s="3" t="s">
        <v>86</v>
      </c>
      <c r="B130" s="3" t="s">
        <v>230</v>
      </c>
    </row>
    <row r="131" spans="1:2">
      <c r="A131" s="3" t="s">
        <v>96</v>
      </c>
      <c r="B131" s="3" t="s">
        <v>230</v>
      </c>
    </row>
    <row r="132" spans="1:2">
      <c r="A132" s="3" t="s">
        <v>97</v>
      </c>
      <c r="B132" s="3" t="s">
        <v>230</v>
      </c>
    </row>
    <row r="133" spans="1:2">
      <c r="A133" s="3" t="s">
        <v>102</v>
      </c>
      <c r="B133" s="3" t="s">
        <v>230</v>
      </c>
    </row>
    <row r="134" spans="1:2">
      <c r="A134" s="3" t="s">
        <v>104</v>
      </c>
      <c r="B134" s="3" t="s">
        <v>230</v>
      </c>
    </row>
    <row r="135" spans="1:2">
      <c r="A135" s="3" t="s">
        <v>114</v>
      </c>
      <c r="B135" s="3" t="s">
        <v>230</v>
      </c>
    </row>
    <row r="136" spans="1:2">
      <c r="A136" s="3" t="s">
        <v>119</v>
      </c>
      <c r="B136" s="3" t="s">
        <v>230</v>
      </c>
    </row>
    <row r="137" spans="1:2">
      <c r="A137" s="3" t="s">
        <v>120</v>
      </c>
      <c r="B137" s="3" t="s">
        <v>230</v>
      </c>
    </row>
    <row r="138" spans="1:2">
      <c r="A138" s="3" t="s">
        <v>121</v>
      </c>
      <c r="B138" s="3" t="s">
        <v>230</v>
      </c>
    </row>
    <row r="139" spans="1:2">
      <c r="A139" s="3" t="s">
        <v>201</v>
      </c>
      <c r="B139" s="3" t="s">
        <v>230</v>
      </c>
    </row>
    <row r="140" spans="1:2">
      <c r="A140" s="3" t="s">
        <v>127</v>
      </c>
      <c r="B140" s="3" t="s">
        <v>230</v>
      </c>
    </row>
    <row r="141" spans="1:2">
      <c r="A141" s="3" t="s">
        <v>167</v>
      </c>
      <c r="B141" s="3" t="s">
        <v>230</v>
      </c>
    </row>
    <row r="142" spans="1:2">
      <c r="A142" s="3" t="s">
        <v>247</v>
      </c>
      <c r="B142" s="3" t="s">
        <v>230</v>
      </c>
    </row>
    <row r="143" spans="1:2">
      <c r="A143" s="3" t="s">
        <v>136</v>
      </c>
      <c r="B143" s="3" t="s">
        <v>230</v>
      </c>
    </row>
    <row r="144" spans="1:2">
      <c r="A144" s="3" t="s">
        <v>144</v>
      </c>
      <c r="B144" s="3" t="s">
        <v>230</v>
      </c>
    </row>
    <row r="145" spans="1:2">
      <c r="A145" s="3" t="s">
        <v>153</v>
      </c>
      <c r="B145" s="3" t="s">
        <v>230</v>
      </c>
    </row>
    <row r="146" spans="1:2">
      <c r="A146" s="3" t="s">
        <v>163</v>
      </c>
      <c r="B146" s="3" t="s">
        <v>230</v>
      </c>
    </row>
    <row r="147" spans="1:2">
      <c r="A147" s="3" t="s">
        <v>164</v>
      </c>
      <c r="B147" s="3" t="s">
        <v>230</v>
      </c>
    </row>
    <row r="148" spans="1:2">
      <c r="A148" s="3" t="s">
        <v>168</v>
      </c>
      <c r="B148" s="3" t="s">
        <v>230</v>
      </c>
    </row>
    <row r="149" spans="1:2">
      <c r="A149" s="3" t="s">
        <v>248</v>
      </c>
      <c r="B149" s="3" t="s">
        <v>230</v>
      </c>
    </row>
    <row r="150" spans="1:2">
      <c r="A150" s="3" t="s">
        <v>249</v>
      </c>
      <c r="B150" s="3" t="s">
        <v>230</v>
      </c>
    </row>
    <row r="151" spans="1:2">
      <c r="A151" s="3" t="s">
        <v>181</v>
      </c>
      <c r="B151" s="3" t="s">
        <v>230</v>
      </c>
    </row>
    <row r="152" spans="1:2">
      <c r="A152" s="3" t="s">
        <v>185</v>
      </c>
      <c r="B152" s="3" t="s">
        <v>230</v>
      </c>
    </row>
    <row r="153" spans="1:2">
      <c r="A153" s="3" t="s">
        <v>186</v>
      </c>
      <c r="B153" s="3" t="s">
        <v>230</v>
      </c>
    </row>
    <row r="154" spans="1:2">
      <c r="A154" s="3" t="s">
        <v>191</v>
      </c>
      <c r="B154" s="3" t="s">
        <v>230</v>
      </c>
    </row>
    <row r="155" spans="1:2">
      <c r="A155" s="3" t="s">
        <v>196</v>
      </c>
      <c r="B155" s="3" t="s">
        <v>230</v>
      </c>
    </row>
    <row r="156" spans="1:2">
      <c r="A156" s="3" t="s">
        <v>197</v>
      </c>
      <c r="B156" s="3" t="s">
        <v>230</v>
      </c>
    </row>
    <row r="157" spans="1:2">
      <c r="A157" s="3" t="s">
        <v>213</v>
      </c>
      <c r="B157" s="3" t="s">
        <v>230</v>
      </c>
    </row>
    <row r="158" spans="1:2">
      <c r="A158" s="3" t="s">
        <v>215</v>
      </c>
      <c r="B158" s="3" t="s">
        <v>230</v>
      </c>
    </row>
    <row r="159" spans="1:2">
      <c r="A159" s="3" t="s">
        <v>250</v>
      </c>
      <c r="B159" s="3" t="s">
        <v>230</v>
      </c>
    </row>
    <row r="160" spans="1:2">
      <c r="A160" s="3" t="s">
        <v>41</v>
      </c>
      <c r="B160" s="3" t="s">
        <v>231</v>
      </c>
    </row>
    <row r="161" spans="1:2">
      <c r="A161" s="3" t="s">
        <v>133</v>
      </c>
      <c r="B161" s="3" t="s">
        <v>231</v>
      </c>
    </row>
    <row r="162" spans="1:2">
      <c r="A162" s="3" t="s">
        <v>251</v>
      </c>
      <c r="B162" s="3" t="s">
        <v>231</v>
      </c>
    </row>
    <row r="163" spans="1:2">
      <c r="A163" s="3" t="s">
        <v>174</v>
      </c>
      <c r="B163" s="3" t="s">
        <v>231</v>
      </c>
    </row>
    <row r="164" spans="1:2">
      <c r="A164" s="3" t="s">
        <v>259</v>
      </c>
      <c r="B164" s="3" t="s">
        <v>231</v>
      </c>
    </row>
    <row r="165" spans="1:2">
      <c r="A165" s="3" t="s">
        <v>232</v>
      </c>
      <c r="B165" s="3" t="s">
        <v>233</v>
      </c>
    </row>
    <row r="166" spans="1:2">
      <c r="A166" s="3" t="s">
        <v>19</v>
      </c>
      <c r="B166" s="3" t="s">
        <v>233</v>
      </c>
    </row>
    <row r="167" spans="1:2">
      <c r="A167" s="3" t="s">
        <v>22</v>
      </c>
      <c r="B167" s="3" t="s">
        <v>233</v>
      </c>
    </row>
    <row r="168" spans="1:2">
      <c r="A168" s="3" t="s">
        <v>25</v>
      </c>
      <c r="B168" s="3" t="s">
        <v>233</v>
      </c>
    </row>
    <row r="169" spans="1:2">
      <c r="A169" s="3" t="s">
        <v>33</v>
      </c>
      <c r="B169" s="3" t="s">
        <v>233</v>
      </c>
    </row>
    <row r="170" spans="1:2">
      <c r="A170" s="3" t="s">
        <v>57</v>
      </c>
      <c r="B170" s="3" t="s">
        <v>233</v>
      </c>
    </row>
    <row r="171" spans="1:2">
      <c r="A171" s="3" t="s">
        <v>42</v>
      </c>
      <c r="B171" s="3" t="s">
        <v>233</v>
      </c>
    </row>
    <row r="172" spans="1:2">
      <c r="A172" s="3" t="s">
        <v>53</v>
      </c>
      <c r="B172" s="3" t="s">
        <v>233</v>
      </c>
    </row>
    <row r="173" spans="1:2">
      <c r="A173" s="3" t="s">
        <v>56</v>
      </c>
      <c r="B173" s="3" t="s">
        <v>233</v>
      </c>
    </row>
    <row r="174" spans="1:2">
      <c r="A174" s="3" t="s">
        <v>64</v>
      </c>
      <c r="B174" s="3" t="s">
        <v>233</v>
      </c>
    </row>
    <row r="175" spans="1:2">
      <c r="A175" s="3" t="s">
        <v>65</v>
      </c>
      <c r="B175" s="3" t="s">
        <v>233</v>
      </c>
    </row>
    <row r="176" spans="1:2">
      <c r="A176" s="3" t="s">
        <v>68</v>
      </c>
      <c r="B176" s="3" t="s">
        <v>233</v>
      </c>
    </row>
    <row r="177" spans="1:2">
      <c r="A177" s="3" t="s">
        <v>88</v>
      </c>
      <c r="B177" s="3" t="s">
        <v>233</v>
      </c>
    </row>
    <row r="178" spans="1:2">
      <c r="A178" s="3" t="s">
        <v>90</v>
      </c>
      <c r="B178" s="3" t="s">
        <v>233</v>
      </c>
    </row>
    <row r="179" spans="1:2">
      <c r="A179" s="3" t="s">
        <v>89</v>
      </c>
      <c r="B179" s="3" t="s">
        <v>233</v>
      </c>
    </row>
    <row r="180" spans="1:2">
      <c r="A180" s="3" t="s">
        <v>94</v>
      </c>
      <c r="B180" s="3" t="s">
        <v>233</v>
      </c>
    </row>
    <row r="181" spans="1:2">
      <c r="A181" s="3" t="s">
        <v>95</v>
      </c>
      <c r="B181" s="3" t="s">
        <v>233</v>
      </c>
    </row>
    <row r="182" spans="1:2">
      <c r="A182" s="3" t="s">
        <v>105</v>
      </c>
      <c r="B182" s="3" t="s">
        <v>233</v>
      </c>
    </row>
    <row r="183" spans="1:2">
      <c r="A183" s="3" t="s">
        <v>12</v>
      </c>
      <c r="B183" s="3" t="s">
        <v>233</v>
      </c>
    </row>
    <row r="184" spans="1:2">
      <c r="A184" s="3" t="s">
        <v>129</v>
      </c>
      <c r="B184" s="3" t="s">
        <v>233</v>
      </c>
    </row>
    <row r="185" spans="1:2">
      <c r="A185" s="3" t="s">
        <v>137</v>
      </c>
      <c r="B185" s="3" t="s">
        <v>233</v>
      </c>
    </row>
    <row r="186" spans="1:2">
      <c r="A186" s="3" t="s">
        <v>147</v>
      </c>
      <c r="B186" s="3" t="s">
        <v>233</v>
      </c>
    </row>
    <row r="187" spans="1:2">
      <c r="A187" s="3" t="s">
        <v>157</v>
      </c>
      <c r="B187" s="3" t="s">
        <v>233</v>
      </c>
    </row>
    <row r="188" spans="1:2">
      <c r="A188" s="3" t="s">
        <v>252</v>
      </c>
      <c r="B188" s="3" t="s">
        <v>233</v>
      </c>
    </row>
    <row r="189" spans="1:2">
      <c r="A189" s="3" t="s">
        <v>172</v>
      </c>
      <c r="B189" s="3" t="s">
        <v>233</v>
      </c>
    </row>
    <row r="190" spans="1:2">
      <c r="A190" s="3" t="s">
        <v>173</v>
      </c>
      <c r="B190" s="3" t="s">
        <v>233</v>
      </c>
    </row>
    <row r="191" spans="1:2">
      <c r="A191" s="3" t="s">
        <v>175</v>
      </c>
      <c r="B191" s="3" t="s">
        <v>233</v>
      </c>
    </row>
    <row r="192" spans="1:2">
      <c r="A192" s="3" t="s">
        <v>176</v>
      </c>
      <c r="B192" s="3" t="s">
        <v>233</v>
      </c>
    </row>
    <row r="193" spans="1:2">
      <c r="A193" s="3" t="s">
        <v>206</v>
      </c>
      <c r="B193" s="3" t="s">
        <v>233</v>
      </c>
    </row>
    <row r="194" spans="1:2">
      <c r="A194" s="3" t="s">
        <v>210</v>
      </c>
      <c r="B194" s="3" t="s">
        <v>233</v>
      </c>
    </row>
    <row r="195" spans="1:2">
      <c r="A195" s="3" t="s">
        <v>15</v>
      </c>
      <c r="B195" s="3" t="s">
        <v>234</v>
      </c>
    </row>
    <row r="196" spans="1:2">
      <c r="A196" s="3" t="s">
        <v>13</v>
      </c>
      <c r="B196" s="3" t="s">
        <v>234</v>
      </c>
    </row>
    <row r="197" spans="1:2">
      <c r="A197" s="3" t="s">
        <v>28</v>
      </c>
      <c r="B197" s="3" t="s">
        <v>234</v>
      </c>
    </row>
    <row r="198" spans="1:2">
      <c r="A198" s="3" t="s">
        <v>31</v>
      </c>
      <c r="B198" s="3" t="s">
        <v>234</v>
      </c>
    </row>
    <row r="199" spans="1:2">
      <c r="A199" s="3" t="s">
        <v>45</v>
      </c>
      <c r="B199" s="3" t="s">
        <v>234</v>
      </c>
    </row>
    <row r="200" spans="1:2">
      <c r="A200" s="3" t="s">
        <v>49</v>
      </c>
      <c r="B200" s="3" t="s">
        <v>234</v>
      </c>
    </row>
    <row r="201" spans="1:2">
      <c r="A201" s="3" t="s">
        <v>73</v>
      </c>
      <c r="B201" s="3" t="s">
        <v>234</v>
      </c>
    </row>
    <row r="202" spans="1:2">
      <c r="A202" s="3" t="s">
        <v>66</v>
      </c>
      <c r="B202" s="3" t="s">
        <v>234</v>
      </c>
    </row>
    <row r="203" spans="1:2">
      <c r="A203" s="3" t="s">
        <v>78</v>
      </c>
      <c r="B203" s="3" t="s">
        <v>234</v>
      </c>
    </row>
    <row r="204" spans="1:2">
      <c r="A204" s="3" t="s">
        <v>93</v>
      </c>
      <c r="B204" s="3" t="s">
        <v>234</v>
      </c>
    </row>
    <row r="205" spans="1:2">
      <c r="A205" s="3" t="s">
        <v>159</v>
      </c>
      <c r="B205" s="3" t="s">
        <v>234</v>
      </c>
    </row>
    <row r="206" spans="1:2">
      <c r="A206" s="3" t="s">
        <v>160</v>
      </c>
      <c r="B206" s="3" t="s">
        <v>234</v>
      </c>
    </row>
    <row r="207" spans="1:2">
      <c r="A207" s="3" t="s">
        <v>194</v>
      </c>
      <c r="B207" s="3" t="s">
        <v>234</v>
      </c>
    </row>
    <row r="208" spans="1:2">
      <c r="A208" s="3" t="s">
        <v>217</v>
      </c>
      <c r="B208" s="3" t="s">
        <v>234</v>
      </c>
    </row>
    <row r="209" spans="1:2">
      <c r="A209" s="3" t="s">
        <v>220</v>
      </c>
      <c r="B209" s="3" t="s">
        <v>234</v>
      </c>
    </row>
    <row r="210" spans="1:2">
      <c r="A210" s="3" t="s">
        <v>16</v>
      </c>
      <c r="B210" s="3" t="s">
        <v>243</v>
      </c>
    </row>
    <row r="211" spans="1:2">
      <c r="A211" s="3" t="s">
        <v>146</v>
      </c>
      <c r="B211" s="3" t="s">
        <v>243</v>
      </c>
    </row>
    <row r="212" spans="1:2">
      <c r="A212" s="3" t="s">
        <v>75</v>
      </c>
      <c r="B212" s="3" t="s">
        <v>243</v>
      </c>
    </row>
    <row r="213" spans="1:2">
      <c r="A213" s="3" t="s">
        <v>158</v>
      </c>
      <c r="B213" s="3" t="s">
        <v>243</v>
      </c>
    </row>
    <row r="214" spans="1:2">
      <c r="A214" s="3" t="s">
        <v>187</v>
      </c>
      <c r="B214" s="3" t="s">
        <v>243</v>
      </c>
    </row>
    <row r="215" spans="1:2">
      <c r="A215" s="3" t="s">
        <v>219</v>
      </c>
      <c r="B215" s="3" t="s">
        <v>243</v>
      </c>
    </row>
    <row r="216" spans="1:2">
      <c r="A216" s="3" t="s">
        <v>110</v>
      </c>
      <c r="B216" s="3" t="s">
        <v>243</v>
      </c>
    </row>
    <row r="217" spans="1:2">
      <c r="A217" s="3" t="s">
        <v>128</v>
      </c>
      <c r="B217" s="3" t="s">
        <v>243</v>
      </c>
    </row>
    <row r="218" spans="1:2">
      <c r="A218" s="3" t="s">
        <v>79</v>
      </c>
      <c r="B218" s="3" t="s">
        <v>243</v>
      </c>
    </row>
    <row r="219" spans="1:2">
      <c r="A219" s="3" t="s">
        <v>134</v>
      </c>
      <c r="B219" s="3" t="s">
        <v>243</v>
      </c>
    </row>
    <row r="220" spans="1:2">
      <c r="A220" s="3" t="s">
        <v>142</v>
      </c>
      <c r="B220" s="3" t="s">
        <v>243</v>
      </c>
    </row>
    <row r="221" spans="1:2">
      <c r="A221" s="3" t="s">
        <v>156</v>
      </c>
      <c r="B221" s="3" t="s">
        <v>243</v>
      </c>
    </row>
    <row r="222" spans="1:2">
      <c r="A222" s="3" t="s">
        <v>177</v>
      </c>
      <c r="B222" s="3" t="s">
        <v>243</v>
      </c>
    </row>
    <row r="223" spans="1:2">
      <c r="A223" s="3" t="s">
        <v>205</v>
      </c>
      <c r="B223" s="3" t="s">
        <v>243</v>
      </c>
    </row>
    <row r="224" spans="1:2">
      <c r="A224" s="3" t="s">
        <v>211</v>
      </c>
      <c r="B224" s="3" t="s">
        <v>243</v>
      </c>
    </row>
    <row r="225" spans="1:2">
      <c r="A225" s="3" t="s">
        <v>235</v>
      </c>
      <c r="B225" s="3" t="s">
        <v>243</v>
      </c>
    </row>
    <row r="226" spans="1:2">
      <c r="A226" s="3" t="s">
        <v>236</v>
      </c>
      <c r="B226" s="3" t="s">
        <v>243</v>
      </c>
    </row>
    <row r="227" spans="1:2">
      <c r="A227" s="3" t="s">
        <v>237</v>
      </c>
      <c r="B227" s="3" t="s">
        <v>243</v>
      </c>
    </row>
    <row r="228" spans="1:2">
      <c r="A228" s="3" t="s">
        <v>145</v>
      </c>
      <c r="B228" s="3" t="s">
        <v>243</v>
      </c>
    </row>
    <row r="229" spans="1:2">
      <c r="A229" s="3" t="s">
        <v>238</v>
      </c>
      <c r="B229" s="3" t="s">
        <v>243</v>
      </c>
    </row>
    <row r="230" spans="1:2">
      <c r="A230" s="3" t="s">
        <v>146</v>
      </c>
      <c r="B230" s="3" t="s">
        <v>243</v>
      </c>
    </row>
    <row r="231" spans="1:2">
      <c r="A231" s="3" t="s">
        <v>239</v>
      </c>
      <c r="B231" s="3" t="s">
        <v>243</v>
      </c>
    </row>
    <row r="232" spans="1:2">
      <c r="A232" s="3" t="s">
        <v>240</v>
      </c>
      <c r="B232" s="3" t="s">
        <v>243</v>
      </c>
    </row>
    <row r="233" spans="1:2">
      <c r="A233" s="3" t="s">
        <v>241</v>
      </c>
      <c r="B233" s="3" t="s">
        <v>243</v>
      </c>
    </row>
    <row r="234" spans="1:2">
      <c r="A234" s="3" t="s">
        <v>242</v>
      </c>
      <c r="B234" s="3" t="s">
        <v>243</v>
      </c>
    </row>
    <row r="235" spans="1:2">
      <c r="A235" s="3" t="s">
        <v>52</v>
      </c>
      <c r="B235" s="3" t="s">
        <v>243</v>
      </c>
    </row>
    <row r="236" spans="1:2">
      <c r="A236" s="3" t="s">
        <v>223</v>
      </c>
      <c r="B236" s="3" t="s">
        <v>243</v>
      </c>
    </row>
    <row r="237" spans="1:2">
      <c r="A237" s="3" t="s">
        <v>151</v>
      </c>
      <c r="B237" s="3" t="s">
        <v>243</v>
      </c>
    </row>
    <row r="238" spans="1:2">
      <c r="A238" s="3" t="s">
        <v>150</v>
      </c>
      <c r="B238" s="3" t="s">
        <v>243</v>
      </c>
    </row>
    <row r="239" spans="1:2">
      <c r="A239" s="3" t="s">
        <v>47</v>
      </c>
      <c r="B239" s="3" t="s">
        <v>243</v>
      </c>
    </row>
    <row r="240" spans="1:2">
      <c r="A240" s="3" t="s">
        <v>9</v>
      </c>
      <c r="B240" s="3" t="s">
        <v>243</v>
      </c>
    </row>
    <row r="241" spans="1:2">
      <c r="A241" s="3" t="s">
        <v>32</v>
      </c>
      <c r="B241" s="3" t="s">
        <v>243</v>
      </c>
    </row>
    <row r="242" spans="1:2">
      <c r="A242" s="3" t="s">
        <v>48</v>
      </c>
      <c r="B242" s="3" t="s">
        <v>243</v>
      </c>
    </row>
    <row r="243" spans="1:2">
      <c r="A243" s="3" t="s">
        <v>162</v>
      </c>
      <c r="B243" s="3" t="s">
        <v>243</v>
      </c>
    </row>
    <row r="244" spans="1:2">
      <c r="A244" s="3" t="s">
        <v>171</v>
      </c>
      <c r="B244" s="3" t="s">
        <v>243</v>
      </c>
    </row>
    <row r="245" spans="1:2">
      <c r="A245" s="3" t="s">
        <v>204</v>
      </c>
      <c r="B245" s="3" t="s">
        <v>243</v>
      </c>
    </row>
    <row r="246" spans="1:2">
      <c r="A246" s="3" t="s">
        <v>222</v>
      </c>
      <c r="B246" s="3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25"/>
  <sheetViews>
    <sheetView workbookViewId="0">
      <selection activeCell="B10" sqref="B10"/>
    </sheetView>
  </sheetViews>
  <sheetFormatPr defaultColWidth="11.44140625" defaultRowHeight="15.6"/>
  <cols>
    <col min="1" max="1" width="48.88671875" style="3" customWidth="1"/>
    <col min="2" max="2" width="14.33203125" customWidth="1"/>
    <col min="3" max="3" width="12.33203125" customWidth="1"/>
    <col min="4" max="4" width="14.6640625" style="14" bestFit="1" customWidth="1"/>
  </cols>
  <sheetData>
    <row r="1" spans="1:9">
      <c r="A1" s="3" t="s">
        <v>0</v>
      </c>
      <c r="B1" t="s">
        <v>1</v>
      </c>
      <c r="C1" t="s">
        <v>1</v>
      </c>
      <c r="D1" s="14" t="s">
        <v>253</v>
      </c>
      <c r="E1" t="s">
        <v>260</v>
      </c>
    </row>
    <row r="2" spans="1:9" ht="16.2" thickBot="1">
      <c r="A2" s="21" t="s">
        <v>227</v>
      </c>
    </row>
    <row r="3" spans="1:9" ht="15" thickBot="1">
      <c r="A3" s="33" t="s">
        <v>251</v>
      </c>
      <c r="B3" s="23">
        <f>VLOOKUP(A3,'Industrial.roundwood.C'!$A$2:$B$224,2,FALSE)</f>
        <v>263403660</v>
      </c>
      <c r="C3" s="23">
        <f>VLOOKUP(A3,'Industrial.roundwood.NC'!$A$2:$B$224,2,FALSE)</f>
        <v>91274752</v>
      </c>
      <c r="D3" s="14">
        <f t="shared" ref="D3:D66" si="0">SUM(B3:C3)</f>
        <v>354678412</v>
      </c>
      <c r="E3">
        <v>1</v>
      </c>
      <c r="G3" t="s">
        <v>265</v>
      </c>
      <c r="I3" s="35">
        <v>10</v>
      </c>
    </row>
    <row r="4" spans="1:9" ht="14.4">
      <c r="A4" s="5" t="s">
        <v>169</v>
      </c>
      <c r="B4" s="23">
        <f>VLOOKUP(A4,'Industrial.roundwood.C'!$A$2:$B$224,2,FALSE)</f>
        <v>127000000</v>
      </c>
      <c r="C4" s="23">
        <f>VLOOKUP(A4,'Industrial.roundwood.NC'!$A$2:$B$224,2,FALSE)</f>
        <v>64000000</v>
      </c>
      <c r="D4" s="14">
        <f t="shared" si="0"/>
        <v>191000000</v>
      </c>
      <c r="E4">
        <v>2</v>
      </c>
    </row>
    <row r="5" spans="1:9" ht="14.4">
      <c r="A5" s="5" t="s">
        <v>46</v>
      </c>
      <c r="B5" s="23">
        <f>VLOOKUP(A5,'Industrial.roundwood.C'!$A$2:$B$224,2,FALSE)</f>
        <v>29700000</v>
      </c>
      <c r="C5" s="23">
        <f>VLOOKUP(A5,'Industrial.roundwood.NC'!$A$2:$B$224,2,FALSE)</f>
        <v>137000000</v>
      </c>
      <c r="D5" s="14">
        <f t="shared" si="0"/>
        <v>166700000</v>
      </c>
      <c r="E5">
        <v>3</v>
      </c>
    </row>
    <row r="6" spans="1:9" ht="14.4">
      <c r="A6" s="5" t="s">
        <v>41</v>
      </c>
      <c r="B6" s="23">
        <f>VLOOKUP(A6,'Industrial.roundwood.C'!$A$2:$B$224,2,FALSE)</f>
        <v>126000000</v>
      </c>
      <c r="C6" s="23">
        <f>VLOOKUP(A6,'Industrial.roundwood.NC'!$A$2:$B$224,2,FALSE)</f>
        <v>25300000</v>
      </c>
      <c r="D6" s="14">
        <f t="shared" si="0"/>
        <v>151300000</v>
      </c>
      <c r="E6">
        <v>4</v>
      </c>
    </row>
    <row r="7" spans="1:9" ht="14.4">
      <c r="A7" s="5" t="s">
        <v>31</v>
      </c>
      <c r="B7" s="23">
        <f>VLOOKUP(A7,'Industrial.roundwood.C'!$A$2:$B$224,2,FALSE)</f>
        <v>39200000</v>
      </c>
      <c r="C7" s="23">
        <f>VLOOKUP(A7,'Industrial.roundwood.NC'!$A$2:$B$224,2,FALSE)</f>
        <v>97100000</v>
      </c>
      <c r="D7" s="14">
        <f t="shared" si="0"/>
        <v>136300000</v>
      </c>
      <c r="E7">
        <v>5</v>
      </c>
    </row>
    <row r="8" spans="1:9" ht="14.4">
      <c r="A8" s="5" t="s">
        <v>196</v>
      </c>
      <c r="B8" s="23">
        <f>VLOOKUP(A8,'Industrial.roundwood.C'!$A$2:$B$224,2,FALSE)</f>
        <v>63800000</v>
      </c>
      <c r="C8" s="23">
        <f>VLOOKUP(A8,'Industrial.roundwood.NC'!$A$2:$B$224,2,FALSE)</f>
        <v>3540000</v>
      </c>
      <c r="D8" s="14">
        <f t="shared" si="0"/>
        <v>67340000</v>
      </c>
      <c r="E8">
        <v>6</v>
      </c>
    </row>
    <row r="9" spans="1:9" ht="14.4">
      <c r="A9" s="5" t="s">
        <v>99</v>
      </c>
      <c r="B9" s="23">
        <f>VLOOKUP(A9,'Industrial.roundwood.C'!$A$2:$B$224,2,FALSE)</f>
        <v>205500</v>
      </c>
      <c r="C9" s="23">
        <f>VLOOKUP(A9,'Industrial.roundwood.NC'!$A$2:$B$224,2,FALSE)</f>
        <v>62400000</v>
      </c>
      <c r="D9" s="14">
        <f t="shared" si="0"/>
        <v>62605500</v>
      </c>
      <c r="E9">
        <v>7</v>
      </c>
    </row>
    <row r="10" spans="1:9" ht="14.4">
      <c r="A10" s="5" t="s">
        <v>76</v>
      </c>
      <c r="B10" s="23">
        <f>VLOOKUP(A10,'Industrial.roundwood.C'!$A$2:$B$224,2,FALSE)</f>
        <v>42900000</v>
      </c>
      <c r="C10" s="23">
        <f>VLOOKUP(A10,'Industrial.roundwood.NC'!$A$2:$B$224,2,FALSE)</f>
        <v>8521718</v>
      </c>
      <c r="D10" s="14">
        <f t="shared" si="0"/>
        <v>51421718</v>
      </c>
      <c r="E10">
        <v>8</v>
      </c>
    </row>
    <row r="11" spans="1:9" ht="14.4">
      <c r="A11" s="5" t="s">
        <v>98</v>
      </c>
      <c r="B11" s="23">
        <f>VLOOKUP(A11,'Industrial.roundwood.C'!$A$2:$B$224,2,FALSE)</f>
        <v>6148000</v>
      </c>
      <c r="C11" s="23">
        <f>VLOOKUP(A11,'Industrial.roundwood.NC'!$A$2:$B$224,2,FALSE)</f>
        <v>43400000</v>
      </c>
      <c r="D11" s="14">
        <f t="shared" si="0"/>
        <v>49548000</v>
      </c>
      <c r="E11">
        <v>9</v>
      </c>
    </row>
    <row r="12" spans="1:9" ht="14.4">
      <c r="A12" s="5" t="s">
        <v>83</v>
      </c>
      <c r="B12" s="23">
        <f>VLOOKUP(A12,'Industrial.roundwood.C'!$A$2:$B$224,2,FALSE)</f>
        <v>36700000</v>
      </c>
      <c r="C12" s="23">
        <f>VLOOKUP(A12,'Industrial.roundwood.NC'!$A$2:$B$224,2,FALSE)</f>
        <v>8378500</v>
      </c>
      <c r="D12" s="14">
        <f t="shared" si="0"/>
        <v>45078500</v>
      </c>
      <c r="E12">
        <v>10</v>
      </c>
    </row>
    <row r="13" spans="1:9" ht="14.4">
      <c r="A13" s="5" t="s">
        <v>45</v>
      </c>
      <c r="B13" s="23">
        <f>VLOOKUP(A13,'Industrial.roundwood.C'!$A$2:$B$224,2,FALSE)</f>
        <v>31200000</v>
      </c>
      <c r="C13" s="23">
        <f>VLOOKUP(A13,'Industrial.roundwood.NC'!$A$2:$B$224,2,FALSE)</f>
        <v>11500000</v>
      </c>
      <c r="D13" s="14">
        <f t="shared" si="0"/>
        <v>42700000</v>
      </c>
      <c r="E13">
        <v>11</v>
      </c>
    </row>
    <row r="14" spans="1:9" ht="14.4">
      <c r="A14" s="5" t="s">
        <v>163</v>
      </c>
      <c r="B14" s="23">
        <f>VLOOKUP(A14,'Industrial.roundwood.C'!$A$2:$B$224,2,FALSE)</f>
        <v>28100000</v>
      </c>
      <c r="C14" s="23">
        <f>VLOOKUP(A14,'Industrial.roundwood.NC'!$A$2:$B$224,2,FALSE)</f>
        <v>8330000</v>
      </c>
      <c r="D14" s="14">
        <f t="shared" si="0"/>
        <v>36430000</v>
      </c>
      <c r="E14">
        <v>12</v>
      </c>
    </row>
    <row r="15" spans="1:9" ht="14.4">
      <c r="A15" s="5" t="s">
        <v>146</v>
      </c>
      <c r="B15" s="23">
        <f>VLOOKUP(A15,'Industrial.roundwood.C'!$A$2:$B$224,2,FALSE)</f>
        <v>28900000</v>
      </c>
      <c r="C15" s="23">
        <f>VLOOKUP(A15,'Industrial.roundwood.NC'!$A$2:$B$224,2,FALSE)</f>
        <v>21000</v>
      </c>
      <c r="D15" s="14">
        <f t="shared" si="0"/>
        <v>28921000</v>
      </c>
      <c r="E15">
        <v>13</v>
      </c>
    </row>
    <row r="16" spans="1:9" ht="14.4">
      <c r="A16" s="5" t="s">
        <v>16</v>
      </c>
      <c r="B16" s="23">
        <f>VLOOKUP(A16,'Industrial.roundwood.C'!$A$2:$B$224,2,FALSE)</f>
        <v>15000000</v>
      </c>
      <c r="C16" s="23">
        <f>VLOOKUP(A16,'Industrial.roundwood.NC'!$A$2:$B$224,2,FALSE)</f>
        <v>12400000</v>
      </c>
      <c r="D16" s="14">
        <f t="shared" si="0"/>
        <v>27400000</v>
      </c>
      <c r="E16">
        <v>14</v>
      </c>
    </row>
    <row r="17" spans="1:5" ht="14.4">
      <c r="A17" s="5" t="s">
        <v>77</v>
      </c>
      <c r="B17" s="23">
        <f>VLOOKUP(A17,'Industrial.roundwood.C'!$A$2:$B$224,2,FALSE)</f>
        <v>16900000</v>
      </c>
      <c r="C17" s="23">
        <f>VLOOKUP(A17,'Industrial.roundwood.NC'!$A$2:$B$224,2,FALSE)</f>
        <v>8628610</v>
      </c>
      <c r="D17" s="14">
        <f t="shared" si="0"/>
        <v>25528610</v>
      </c>
      <c r="E17">
        <v>15</v>
      </c>
    </row>
    <row r="18" spans="1:5" ht="14.4">
      <c r="A18" s="5" t="s">
        <v>106</v>
      </c>
      <c r="B18" s="23">
        <f>VLOOKUP(A18,'Industrial.roundwood.C'!$A$2:$B$224,2,FALSE)</f>
        <v>18800000</v>
      </c>
      <c r="C18" s="23">
        <f>VLOOKUP(A18,'Industrial.roundwood.NC'!$A$2:$B$224,2,FALSE)</f>
        <v>2484000</v>
      </c>
      <c r="D18" s="14">
        <f t="shared" si="0"/>
        <v>21284000</v>
      </c>
      <c r="E18">
        <v>16</v>
      </c>
    </row>
    <row r="19" spans="1:5" ht="14.4">
      <c r="A19" s="5" t="s">
        <v>133</v>
      </c>
      <c r="B19" s="23">
        <f>VLOOKUP(A19,'Industrial.roundwood.C'!$A$2:$B$224,2,FALSE)</f>
        <v>4741000</v>
      </c>
      <c r="C19" s="23">
        <f>VLOOKUP(A19,'Industrial.roundwood.NC'!$A$2:$B$224,2,FALSE)</f>
        <v>612000</v>
      </c>
      <c r="D19" s="14">
        <f t="shared" ref="D19:D39" si="1">SUM(B19:C19)</f>
        <v>5353000</v>
      </c>
      <c r="E19">
        <v>17</v>
      </c>
    </row>
    <row r="20" spans="1:5" ht="14.4">
      <c r="A20" s="5" t="s">
        <v>124</v>
      </c>
      <c r="B20" s="23">
        <f>VLOOKUP(A20,'Industrial.roundwood.C'!$A$2:$B$224,2,FALSE)</f>
        <v>156000</v>
      </c>
      <c r="C20" s="23">
        <f>VLOOKUP(A20,'Industrial.roundwood.NC'!$A$2:$B$224,2,FALSE)</f>
        <v>17600000</v>
      </c>
      <c r="D20" s="14">
        <f t="shared" si="1"/>
        <v>17756000</v>
      </c>
      <c r="E20">
        <v>18</v>
      </c>
    </row>
    <row r="21" spans="1:5" ht="14.4">
      <c r="A21" s="5" t="s">
        <v>200</v>
      </c>
      <c r="B21" s="23">
        <f>VLOOKUP(A21,'Industrial.roundwood.C'!$A$2:$B$224,2,FALSE)</f>
        <v>0</v>
      </c>
      <c r="C21" s="23">
        <f>VLOOKUP(A21,'Industrial.roundwood.NC'!$A$2:$B$224,2,FALSE)</f>
        <v>14600000</v>
      </c>
      <c r="D21" s="14">
        <f t="shared" si="1"/>
        <v>14600000</v>
      </c>
      <c r="E21">
        <v>19</v>
      </c>
    </row>
    <row r="22" spans="1:5" ht="14.4">
      <c r="A22" s="5" t="s">
        <v>189</v>
      </c>
      <c r="B22" s="23">
        <f>VLOOKUP(A22,'Industrial.roundwood.C'!$A$2:$B$224,2,FALSE)</f>
        <v>6604690</v>
      </c>
      <c r="C22" s="23">
        <f>VLOOKUP(A22,'Industrial.roundwood.NC'!$A$2:$B$224,2,FALSE)</f>
        <v>6923242</v>
      </c>
      <c r="D22" s="14">
        <f t="shared" si="1"/>
        <v>13527932</v>
      </c>
      <c r="E22">
        <v>20</v>
      </c>
    </row>
    <row r="23" spans="1:5" ht="14.4">
      <c r="A23" s="5" t="s">
        <v>191</v>
      </c>
      <c r="B23" s="23">
        <f>VLOOKUP(A23,'Industrial.roundwood.C'!$A$2:$B$224,2,FALSE)</f>
        <v>6126144</v>
      </c>
      <c r="C23" s="23">
        <f>VLOOKUP(A23,'Industrial.roundwood.NC'!$A$2:$B$224,2,FALSE)</f>
        <v>6884215</v>
      </c>
      <c r="D23" s="14">
        <f t="shared" si="1"/>
        <v>13010359</v>
      </c>
      <c r="E23">
        <v>21</v>
      </c>
    </row>
    <row r="24" spans="1:5" ht="14.4">
      <c r="A24" s="5" t="s">
        <v>17</v>
      </c>
      <c r="B24" s="23">
        <f>VLOOKUP(A24,'Industrial.roundwood.C'!$A$2:$B$224,2,FALSE)</f>
        <v>11600000</v>
      </c>
      <c r="C24" s="23">
        <f>VLOOKUP(A24,'Industrial.roundwood.NC'!$A$2:$B$224,2,FALSE)</f>
        <v>998981</v>
      </c>
      <c r="D24" s="14">
        <f t="shared" si="1"/>
        <v>12598981</v>
      </c>
      <c r="E24">
        <v>22</v>
      </c>
    </row>
    <row r="25" spans="1:5" ht="14.4">
      <c r="A25" s="5" t="s">
        <v>23</v>
      </c>
      <c r="B25" s="23">
        <f>VLOOKUP(A25,'Industrial.roundwood.C'!$A$2:$B$224,2,FALSE)</f>
        <v>7728000</v>
      </c>
      <c r="C25" s="23">
        <f>VLOOKUP(A25,'Industrial.roundwood.NC'!$A$2:$B$224,2,FALSE)</f>
        <v>3596000</v>
      </c>
      <c r="D25" s="14">
        <f t="shared" si="1"/>
        <v>11324000</v>
      </c>
      <c r="E25">
        <v>23</v>
      </c>
    </row>
    <row r="26" spans="1:5" ht="14.4">
      <c r="A26" s="5" t="s">
        <v>217</v>
      </c>
      <c r="B26" s="23">
        <f>VLOOKUP(A26,'Industrial.roundwood.C'!$A$2:$B$224,2,FALSE)</f>
        <v>794946</v>
      </c>
      <c r="C26" s="23">
        <f>VLOOKUP(A26,'Industrial.roundwood.NC'!$A$2:$B$224,2,FALSE)</f>
        <v>10300000</v>
      </c>
      <c r="D26" s="14">
        <f t="shared" si="1"/>
        <v>11094946</v>
      </c>
      <c r="E26">
        <v>24</v>
      </c>
    </row>
    <row r="27" spans="1:5" ht="14.4">
      <c r="A27" s="5" t="s">
        <v>114</v>
      </c>
      <c r="B27" s="23">
        <f>VLOOKUP(A27,'Industrial.roundwood.C'!$A$2:$B$224,2,FALSE)</f>
        <v>8045736</v>
      </c>
      <c r="C27" s="23">
        <f>VLOOKUP(A27,'Industrial.roundwood.NC'!$A$2:$B$224,2,FALSE)</f>
        <v>3048680</v>
      </c>
      <c r="D27" s="14">
        <f t="shared" si="1"/>
        <v>11094416</v>
      </c>
      <c r="E27">
        <v>25</v>
      </c>
    </row>
    <row r="28" spans="1:5" ht="14.4">
      <c r="A28" s="5" t="s">
        <v>13</v>
      </c>
      <c r="B28" s="23">
        <f>VLOOKUP(A28,'Industrial.roundwood.C'!$A$2:$B$224,2,FALSE)</f>
        <v>6376086</v>
      </c>
      <c r="C28" s="23">
        <f>VLOOKUP(A28,'Industrial.roundwood.NC'!$A$2:$B$224,2,FALSE)</f>
        <v>4564446</v>
      </c>
      <c r="D28" s="14">
        <f t="shared" si="1"/>
        <v>10940532</v>
      </c>
      <c r="E28">
        <v>26</v>
      </c>
    </row>
    <row r="29" spans="1:5" ht="14.4">
      <c r="A29" s="5" t="s">
        <v>164</v>
      </c>
      <c r="B29" s="23">
        <f>VLOOKUP(A29,'Industrial.roundwood.C'!$A$2:$B$224,2,FALSE)</f>
        <v>2793855</v>
      </c>
      <c r="C29" s="23">
        <f>VLOOKUP(A29,'Industrial.roundwood.NC'!$A$2:$B$224,2,FALSE)</f>
        <v>8139521</v>
      </c>
      <c r="D29" s="14">
        <f t="shared" si="1"/>
        <v>10933376</v>
      </c>
      <c r="E29">
        <v>27</v>
      </c>
    </row>
    <row r="30" spans="1:5" ht="14.4">
      <c r="A30" s="5" t="s">
        <v>168</v>
      </c>
      <c r="B30" s="23">
        <f>VLOOKUP(A30,'Industrial.roundwood.C'!$A$2:$B$224,2,FALSE)</f>
        <v>5290910</v>
      </c>
      <c r="C30" s="23">
        <f>VLOOKUP(A30,'Industrial.roundwood.NC'!$A$2:$B$224,2,FALSE)</f>
        <v>5631137</v>
      </c>
      <c r="D30" s="14">
        <f t="shared" si="1"/>
        <v>10922047</v>
      </c>
      <c r="E30">
        <v>28</v>
      </c>
    </row>
    <row r="31" spans="1:5" ht="14.4">
      <c r="A31" s="5" t="s">
        <v>153</v>
      </c>
      <c r="B31" s="23">
        <f>VLOOKUP(A31,'Industrial.roundwood.C'!$A$2:$B$224,2,FALSE)</f>
        <v>9992244</v>
      </c>
      <c r="C31" s="23">
        <f>VLOOKUP(A31,'Industrial.roundwood.NC'!$A$2:$B$224,2,FALSE)</f>
        <v>166456</v>
      </c>
      <c r="D31" s="14">
        <f t="shared" si="1"/>
        <v>10158700</v>
      </c>
      <c r="E31">
        <v>29</v>
      </c>
    </row>
    <row r="32" spans="1:5" ht="14.4">
      <c r="A32" s="5" t="s">
        <v>149</v>
      </c>
      <c r="B32" s="23">
        <f>VLOOKUP(A32,'Industrial.roundwood.C'!$A$2:$B$224,2,FALSE)</f>
        <v>0</v>
      </c>
      <c r="C32" s="23">
        <f>VLOOKUP(A32,'Industrial.roundwood.NC'!$A$2:$B$224,2,FALSE)</f>
        <v>10000000</v>
      </c>
      <c r="D32" s="14">
        <f t="shared" si="1"/>
        <v>10000000</v>
      </c>
      <c r="E32">
        <v>30</v>
      </c>
    </row>
    <row r="33" spans="1:5" ht="14.4">
      <c r="A33" s="5" t="s">
        <v>215</v>
      </c>
      <c r="B33" s="23">
        <f>VLOOKUP(A33,'Industrial.roundwood.C'!$A$2:$B$224,2,FALSE)</f>
        <v>8517097</v>
      </c>
      <c r="C33" s="23">
        <f>VLOOKUP(A33,'Industrial.roundwood.NC'!$A$2:$B$224,2,FALSE)</f>
        <v>111916</v>
      </c>
      <c r="D33" s="14">
        <f t="shared" si="1"/>
        <v>8629013</v>
      </c>
      <c r="E33">
        <v>31</v>
      </c>
    </row>
    <row r="34" spans="1:5" ht="14.4">
      <c r="A34" s="5" t="s">
        <v>185</v>
      </c>
      <c r="B34" s="23">
        <f>VLOOKUP(A34,'Industrial.roundwood.C'!$A$2:$B$224,2,FALSE)</f>
        <v>4424515</v>
      </c>
      <c r="C34" s="23">
        <f>VLOOKUP(A34,'Industrial.roundwood.NC'!$A$2:$B$224,2,FALSE)</f>
        <v>4010295</v>
      </c>
      <c r="D34" s="14">
        <f t="shared" si="1"/>
        <v>8434810</v>
      </c>
      <c r="E34">
        <v>32</v>
      </c>
    </row>
    <row r="35" spans="1:5" ht="14.4">
      <c r="A35" s="5" t="s">
        <v>213</v>
      </c>
      <c r="B35" s="23">
        <f>VLOOKUP(A35,'Industrial.roundwood.C'!$A$2:$B$224,2,FALSE)</f>
        <v>6618000</v>
      </c>
      <c r="C35" s="23">
        <f>VLOOKUP(A35,'Industrial.roundwood.NC'!$A$2:$B$224,2,FALSE)</f>
        <v>1545000</v>
      </c>
      <c r="D35" s="14">
        <f t="shared" si="1"/>
        <v>8163000</v>
      </c>
      <c r="E35">
        <v>33</v>
      </c>
    </row>
    <row r="36" spans="1:5" ht="14.4">
      <c r="A36" s="5" t="s">
        <v>221</v>
      </c>
      <c r="B36" s="23">
        <f>VLOOKUP(A36,'Industrial.roundwood.C'!$A$2:$B$224,2,FALSE)</f>
        <v>327300</v>
      </c>
      <c r="C36" s="23">
        <f>VLOOKUP(A36,'Industrial.roundwood.NC'!$A$2:$B$224,2,FALSE)</f>
        <v>6326520</v>
      </c>
      <c r="D36" s="14">
        <f t="shared" si="1"/>
        <v>6653820</v>
      </c>
      <c r="E36">
        <v>34</v>
      </c>
    </row>
    <row r="37" spans="1:5" ht="14.4">
      <c r="A37" s="5" t="s">
        <v>71</v>
      </c>
      <c r="B37" s="23">
        <f>VLOOKUP(A37,'Industrial.roundwood.C'!$A$2:$B$224,2,FALSE)</f>
        <v>3954546</v>
      </c>
      <c r="C37" s="23">
        <f>VLOOKUP(A37,'Industrial.roundwood.NC'!$A$2:$B$224,2,FALSE)</f>
        <v>2141667</v>
      </c>
      <c r="D37" s="14">
        <f t="shared" si="1"/>
        <v>6096213</v>
      </c>
      <c r="E37">
        <v>35</v>
      </c>
    </row>
    <row r="38" spans="1:5" ht="14.4">
      <c r="A38" s="5" t="s">
        <v>140</v>
      </c>
      <c r="B38" s="23">
        <f>VLOOKUP(A38,'Industrial.roundwood.C'!$A$2:$B$224,2,FALSE)</f>
        <v>0</v>
      </c>
      <c r="C38" s="23">
        <f>VLOOKUP(A38,'Industrial.roundwood.NC'!$A$2:$B$224,2,FALSE)</f>
        <v>6000000</v>
      </c>
      <c r="D38" s="14">
        <f t="shared" si="1"/>
        <v>6000000</v>
      </c>
      <c r="E38">
        <v>36</v>
      </c>
    </row>
    <row r="39" spans="1:5" ht="14.4">
      <c r="A39" s="5" t="s">
        <v>208</v>
      </c>
      <c r="B39" s="23">
        <f>VLOOKUP(A39,'Industrial.roundwood.C'!$A$2:$B$224,2,FALSE)</f>
        <v>12700000</v>
      </c>
      <c r="C39" s="23">
        <f>VLOOKUP(A39,'Industrial.roundwood.NC'!$A$2:$B$224,2,FALSE)</f>
        <v>7324212</v>
      </c>
      <c r="D39" s="14">
        <f t="shared" si="1"/>
        <v>20024212</v>
      </c>
      <c r="E39">
        <v>37</v>
      </c>
    </row>
    <row r="40" spans="1:5" ht="14.4">
      <c r="A40" s="5" t="s">
        <v>61</v>
      </c>
      <c r="B40" s="23">
        <f>VLOOKUP(A40,'Industrial.roundwood.C'!$A$2:$B$224,2,FALSE)</f>
        <v>0</v>
      </c>
      <c r="C40" s="23">
        <f>VLOOKUP(A40,'Industrial.roundwood.NC'!$A$2:$B$224,2,FALSE)</f>
        <v>4611013</v>
      </c>
      <c r="D40" s="14">
        <f t="shared" si="0"/>
        <v>4611013</v>
      </c>
      <c r="E40">
        <v>38</v>
      </c>
    </row>
    <row r="41" spans="1:5" ht="14.4">
      <c r="A41" s="5" t="s">
        <v>24</v>
      </c>
      <c r="B41" s="23">
        <f>VLOOKUP(A41,'Industrial.roundwood.C'!$A$2:$B$224,2,FALSE)</f>
        <v>3515400</v>
      </c>
      <c r="C41" s="23">
        <f>VLOOKUP(A41,'Industrial.roundwood.NC'!$A$2:$B$224,2,FALSE)</f>
        <v>1003990</v>
      </c>
      <c r="D41" s="14">
        <f t="shared" si="0"/>
        <v>4519390</v>
      </c>
      <c r="E41">
        <v>39</v>
      </c>
    </row>
    <row r="42" spans="1:5" ht="14.4">
      <c r="A42" s="5" t="s">
        <v>212</v>
      </c>
      <c r="B42" s="23">
        <f>VLOOKUP(A42,'Industrial.roundwood.C'!$A$2:$B$224,2,FALSE)</f>
        <v>564000</v>
      </c>
      <c r="C42" s="23">
        <f>VLOOKUP(A42,'Industrial.roundwood.NC'!$A$2:$B$224,2,FALSE)</f>
        <v>3769000</v>
      </c>
      <c r="D42" s="14">
        <f t="shared" si="0"/>
        <v>4333000</v>
      </c>
      <c r="E42">
        <v>40</v>
      </c>
    </row>
    <row r="43" spans="1:5" ht="14.4">
      <c r="A43" s="5" t="s">
        <v>120</v>
      </c>
      <c r="B43" s="23">
        <f>VLOOKUP(A43,'Industrial.roundwood.C'!$A$2:$B$224,2,FALSE)</f>
        <v>2713000</v>
      </c>
      <c r="C43" s="23">
        <f>VLOOKUP(A43,'Industrial.roundwood.NC'!$A$2:$B$224,2,FALSE)</f>
        <v>1591000</v>
      </c>
      <c r="D43" s="14">
        <f t="shared" si="0"/>
        <v>4304000</v>
      </c>
      <c r="E43">
        <v>41</v>
      </c>
    </row>
    <row r="44" spans="1:5" ht="14.4">
      <c r="A44" s="5" t="s">
        <v>166</v>
      </c>
      <c r="B44" s="23">
        <f>VLOOKUP(A44,'Industrial.roundwood.C'!$A$2:$B$224,2,FALSE)</f>
        <v>2801000</v>
      </c>
      <c r="C44" s="23">
        <f>VLOOKUP(A44,'Industrial.roundwood.NC'!$A$2:$B$224,2,FALSE)</f>
        <v>1411000</v>
      </c>
      <c r="D44" s="14">
        <f t="shared" si="0"/>
        <v>4212000</v>
      </c>
      <c r="E44">
        <v>42</v>
      </c>
    </row>
    <row r="45" spans="1:5" ht="14.4">
      <c r="A45" s="5" t="s">
        <v>159</v>
      </c>
      <c r="B45" s="23">
        <f>VLOOKUP(A45,'Industrial.roundwood.C'!$A$2:$B$224,2,FALSE)</f>
        <v>0</v>
      </c>
      <c r="C45" s="23">
        <f>VLOOKUP(A45,'Industrial.roundwood.NC'!$A$2:$B$224,2,FALSE)</f>
        <v>4044000</v>
      </c>
      <c r="D45" s="14">
        <f t="shared" si="0"/>
        <v>4044000</v>
      </c>
      <c r="E45">
        <v>43</v>
      </c>
    </row>
    <row r="46" spans="1:5" ht="14.4">
      <c r="A46" s="5" t="s">
        <v>158</v>
      </c>
      <c r="B46" s="23">
        <f>VLOOKUP(A46,'Industrial.roundwood.C'!$A$2:$B$224,2,FALSE)</f>
        <v>40000</v>
      </c>
      <c r="C46" s="23">
        <f>VLOOKUP(A46,'Industrial.roundwood.NC'!$A$2:$B$224,2,FALSE)</f>
        <v>4000000</v>
      </c>
      <c r="D46" s="14">
        <f t="shared" si="0"/>
        <v>4040000</v>
      </c>
      <c r="E46">
        <v>44</v>
      </c>
    </row>
    <row r="47" spans="1:5" ht="14.4">
      <c r="A47" s="5" t="s">
        <v>113</v>
      </c>
      <c r="B47" s="23">
        <f>VLOOKUP(A47,'Industrial.roundwood.C'!$A$2:$B$224,2,FALSE)</f>
        <v>0</v>
      </c>
      <c r="C47" s="23">
        <f>VLOOKUP(A47,'Industrial.roundwood.NC'!$A$2:$B$224,2,FALSE)</f>
        <v>3932000</v>
      </c>
      <c r="D47" s="14">
        <f t="shared" si="0"/>
        <v>3932000</v>
      </c>
      <c r="E47">
        <v>45</v>
      </c>
    </row>
    <row r="48" spans="1:5" ht="14.4">
      <c r="A48" s="5" t="s">
        <v>161</v>
      </c>
      <c r="B48" s="23">
        <f>VLOOKUP(A48,'Industrial.roundwood.C'!$A$2:$B$224,2,FALSE)</f>
        <v>40000</v>
      </c>
      <c r="C48" s="23">
        <f>VLOOKUP(A48,'Industrial.roundwood.NC'!$A$2:$B$224,2,FALSE)</f>
        <v>3838000</v>
      </c>
      <c r="D48" s="14">
        <f t="shared" si="0"/>
        <v>3878000</v>
      </c>
      <c r="E48">
        <v>46</v>
      </c>
    </row>
    <row r="49" spans="1:5" ht="14.4">
      <c r="A49" s="5" t="s">
        <v>186</v>
      </c>
      <c r="B49" s="23">
        <f>VLOOKUP(A49,'Industrial.roundwood.C'!$A$2:$B$224,2,FALSE)</f>
        <v>2860000</v>
      </c>
      <c r="C49" s="23">
        <f>VLOOKUP(A49,'Industrial.roundwood.NC'!$A$2:$B$224,2,FALSE)</f>
        <v>952214</v>
      </c>
      <c r="D49" s="14">
        <f t="shared" si="0"/>
        <v>3812214</v>
      </c>
      <c r="E49">
        <v>47</v>
      </c>
    </row>
    <row r="50" spans="1:5" ht="14.4">
      <c r="A50" s="5" t="s">
        <v>40</v>
      </c>
      <c r="B50" s="23">
        <f>VLOOKUP(A50,'Industrial.roundwood.C'!$A$2:$B$224,2,FALSE)</f>
        <v>0</v>
      </c>
      <c r="C50" s="23">
        <f>VLOOKUP(A50,'Industrial.roundwood.NC'!$A$2:$B$224,2,FALSE)</f>
        <v>3571171</v>
      </c>
      <c r="D50" s="14">
        <f t="shared" si="0"/>
        <v>3571171</v>
      </c>
      <c r="E50">
        <v>48</v>
      </c>
    </row>
    <row r="51" spans="1:5" ht="14.4">
      <c r="A51" s="5" t="s">
        <v>35</v>
      </c>
      <c r="B51" s="23">
        <f>VLOOKUP(A51,'Industrial.roundwood.C'!$A$2:$B$224,2,FALSE)</f>
        <v>2427526</v>
      </c>
      <c r="C51" s="23">
        <f>VLOOKUP(A51,'Industrial.roundwood.NC'!$A$2:$B$224,2,FALSE)</f>
        <v>1096377</v>
      </c>
      <c r="D51" s="14">
        <f t="shared" si="0"/>
        <v>3523903</v>
      </c>
      <c r="E51">
        <v>49</v>
      </c>
    </row>
    <row r="52" spans="1:5" ht="14.4">
      <c r="A52" s="5" t="s">
        <v>49</v>
      </c>
      <c r="B52" s="23">
        <f>VLOOKUP(A52,'Industrial.roundwood.C'!$A$2:$B$224,2,FALSE)</f>
        <v>1167000</v>
      </c>
      <c r="C52" s="23">
        <f>VLOOKUP(A52,'Industrial.roundwood.NC'!$A$2:$B$224,2,FALSE)</f>
        <v>2303000</v>
      </c>
      <c r="D52" s="14">
        <f t="shared" si="0"/>
        <v>3470000</v>
      </c>
      <c r="E52">
        <v>50</v>
      </c>
    </row>
    <row r="53" spans="1:5" ht="14.4">
      <c r="A53" s="5" t="s">
        <v>55</v>
      </c>
      <c r="B53" s="23">
        <f>VLOOKUP(A53,'Industrial.roundwood.C'!$A$2:$B$224,2,FALSE)</f>
        <v>775334</v>
      </c>
      <c r="C53" s="23">
        <f>VLOOKUP(A53,'Industrial.roundwood.NC'!$A$2:$B$224,2,FALSE)</f>
        <v>2634395</v>
      </c>
      <c r="D53" s="14">
        <f t="shared" si="0"/>
        <v>3409729</v>
      </c>
      <c r="E53">
        <v>51</v>
      </c>
    </row>
    <row r="54" spans="1:5" ht="14.4">
      <c r="A54" s="5" t="s">
        <v>96</v>
      </c>
      <c r="B54" s="23">
        <f>VLOOKUP(A54,'Industrial.roundwood.C'!$A$2:$B$224,2,FALSE)</f>
        <v>889523</v>
      </c>
      <c r="C54" s="23">
        <f>VLOOKUP(A54,'Industrial.roundwood.NC'!$A$2:$B$224,2,FALSE)</f>
        <v>2229235</v>
      </c>
      <c r="D54" s="14">
        <f t="shared" si="0"/>
        <v>3118758</v>
      </c>
      <c r="E54">
        <v>52</v>
      </c>
    </row>
    <row r="55" spans="1:5" ht="14.4">
      <c r="A55" s="5" t="s">
        <v>155</v>
      </c>
      <c r="B55" s="23">
        <f>VLOOKUP(A55,'Industrial.roundwood.C'!$A$2:$B$224,2,FALSE)</f>
        <v>472000</v>
      </c>
      <c r="C55" s="23">
        <f>VLOOKUP(A55,'Industrial.roundwood.NC'!$A$2:$B$224,2,FALSE)</f>
        <v>2518000</v>
      </c>
      <c r="D55" s="14">
        <f t="shared" si="0"/>
        <v>2990000</v>
      </c>
      <c r="E55">
        <v>53</v>
      </c>
    </row>
    <row r="56" spans="1:5" ht="14.4">
      <c r="A56" s="5" t="s">
        <v>72</v>
      </c>
      <c r="B56" s="23">
        <f>VLOOKUP(A56,'Industrial.roundwood.C'!$A$2:$B$224,2,FALSE)</f>
        <v>13000</v>
      </c>
      <c r="C56" s="23">
        <f>VLOOKUP(A56,'Industrial.roundwood.NC'!$A$2:$B$224,2,FALSE)</f>
        <v>2922000</v>
      </c>
      <c r="D56" s="14">
        <f t="shared" si="0"/>
        <v>2935000</v>
      </c>
      <c r="E56">
        <v>54</v>
      </c>
    </row>
    <row r="57" spans="1:5" ht="14.4">
      <c r="A57" s="5" t="s">
        <v>216</v>
      </c>
      <c r="B57" s="23">
        <f>VLOOKUP(A57,'Industrial.roundwood.C'!$A$2:$B$224,2,FALSE)</f>
        <v>1073650</v>
      </c>
      <c r="C57" s="23">
        <f>VLOOKUP(A57,'Industrial.roundwood.NC'!$A$2:$B$224,2,FALSE)</f>
        <v>1764429</v>
      </c>
      <c r="D57" s="14">
        <f t="shared" si="0"/>
        <v>2838079</v>
      </c>
      <c r="E57">
        <v>55</v>
      </c>
    </row>
    <row r="58" spans="1:5" ht="14.4">
      <c r="A58" s="5" t="s">
        <v>29</v>
      </c>
      <c r="B58" s="23">
        <f>VLOOKUP(A58,'Industrial.roundwood.C'!$A$2:$B$224,2,FALSE)</f>
        <v>1972250</v>
      </c>
      <c r="C58" s="23">
        <f>VLOOKUP(A58,'Industrial.roundwood.NC'!$A$2:$B$224,2,FALSE)</f>
        <v>761590</v>
      </c>
      <c r="D58" s="14">
        <f t="shared" si="0"/>
        <v>2733840</v>
      </c>
      <c r="E58">
        <v>56</v>
      </c>
    </row>
    <row r="59" spans="1:5" ht="14.4">
      <c r="A59" s="5" t="s">
        <v>197</v>
      </c>
      <c r="B59" s="23">
        <f>VLOOKUP(A59,'Industrial.roundwood.C'!$A$2:$B$224,2,FALSE)</f>
        <v>2301783</v>
      </c>
      <c r="C59" s="23">
        <f>VLOOKUP(A59,'Industrial.roundwood.NC'!$A$2:$B$224,2,FALSE)</f>
        <v>409833</v>
      </c>
      <c r="D59" s="14">
        <f t="shared" si="0"/>
        <v>2711616</v>
      </c>
      <c r="E59">
        <v>57</v>
      </c>
    </row>
    <row r="60" spans="1:5" ht="14.4">
      <c r="A60" s="5" t="s">
        <v>102</v>
      </c>
      <c r="B60" s="23">
        <f>VLOOKUP(A60,'Industrial.roundwood.C'!$A$2:$B$224,2,FALSE)</f>
        <v>2702132</v>
      </c>
      <c r="C60" s="23">
        <f>VLOOKUP(A60,'Industrial.roundwood.NC'!$A$2:$B$224,2,FALSE)</f>
        <v>3063</v>
      </c>
      <c r="D60" s="14">
        <f t="shared" si="0"/>
        <v>2705195</v>
      </c>
      <c r="E60">
        <v>58</v>
      </c>
    </row>
    <row r="61" spans="1:5" ht="14.4">
      <c r="A61" s="5" t="s">
        <v>84</v>
      </c>
      <c r="B61" s="23">
        <f>VLOOKUP(A61,'Industrial.roundwood.C'!$A$2:$B$224,2,FALSE)</f>
        <v>50000</v>
      </c>
      <c r="C61" s="23">
        <f>VLOOKUP(A61,'Industrial.roundwood.NC'!$A$2:$B$224,2,FALSE)</f>
        <v>2560000</v>
      </c>
      <c r="D61" s="14">
        <f t="shared" si="0"/>
        <v>2610000</v>
      </c>
      <c r="E61">
        <v>59</v>
      </c>
    </row>
    <row r="62" spans="1:5" ht="14.4">
      <c r="A62" s="5" t="s">
        <v>66</v>
      </c>
      <c r="B62" s="23">
        <f>VLOOKUP(A62,'Industrial.roundwood.C'!$A$2:$B$224,2,FALSE)</f>
        <v>373000</v>
      </c>
      <c r="C62" s="23">
        <f>VLOOKUP(A62,'Industrial.roundwood.NC'!$A$2:$B$224,2,FALSE)</f>
        <v>2067000</v>
      </c>
      <c r="D62" s="14">
        <f t="shared" si="0"/>
        <v>2440000</v>
      </c>
      <c r="E62">
        <v>60</v>
      </c>
    </row>
    <row r="63" spans="1:5" ht="14.4">
      <c r="A63" s="5" t="s">
        <v>187</v>
      </c>
      <c r="B63" s="23">
        <f>VLOOKUP(A63,'Industrial.roundwood.C'!$A$2:$B$224,2,FALSE)</f>
        <v>0</v>
      </c>
      <c r="C63" s="23">
        <f>VLOOKUP(A63,'Industrial.roundwood.NC'!$A$2:$B$224,2,FALSE)</f>
        <v>2345000</v>
      </c>
      <c r="D63" s="14">
        <f t="shared" si="0"/>
        <v>2345000</v>
      </c>
      <c r="E63">
        <v>61</v>
      </c>
    </row>
    <row r="64" spans="1:5" ht="14.4">
      <c r="A64" s="5" t="s">
        <v>80</v>
      </c>
      <c r="B64" s="23">
        <f>VLOOKUP(A64,'Industrial.roundwood.C'!$A$2:$B$224,2,FALSE)</f>
        <v>0</v>
      </c>
      <c r="C64" s="23">
        <f>VLOOKUP(A64,'Industrial.roundwood.NC'!$A$2:$B$224,2,FALSE)</f>
        <v>2200000</v>
      </c>
      <c r="D64" s="14">
        <f t="shared" si="0"/>
        <v>2200000</v>
      </c>
      <c r="E64">
        <v>62</v>
      </c>
    </row>
    <row r="65" spans="1:5" ht="14.4">
      <c r="A65" s="5" t="s">
        <v>51</v>
      </c>
      <c r="B65" s="23">
        <f>VLOOKUP(A65,'Industrial.roundwood.C'!$A$2:$B$224,2,FALSE)</f>
        <v>0</v>
      </c>
      <c r="C65" s="23">
        <f>VLOOKUP(A65,'Industrial.roundwood.NC'!$A$2:$B$224,2,FALSE)</f>
        <v>2144123</v>
      </c>
      <c r="D65" s="14">
        <f t="shared" si="0"/>
        <v>2144123</v>
      </c>
      <c r="E65">
        <v>63</v>
      </c>
    </row>
    <row r="66" spans="1:5" ht="14.4">
      <c r="A66" s="5" t="s">
        <v>104</v>
      </c>
      <c r="B66" s="23">
        <f>VLOOKUP(A66,'Industrial.roundwood.C'!$A$2:$B$224,2,FALSE)</f>
        <v>1292445</v>
      </c>
      <c r="C66" s="23">
        <f>VLOOKUP(A66,'Industrial.roundwood.NC'!$A$2:$B$224,2,FALSE)</f>
        <v>756019</v>
      </c>
      <c r="D66" s="14">
        <f t="shared" si="0"/>
        <v>2048464</v>
      </c>
      <c r="E66">
        <v>64</v>
      </c>
    </row>
    <row r="67" spans="1:5" ht="14.4">
      <c r="A67" s="5" t="s">
        <v>139</v>
      </c>
      <c r="B67" s="23">
        <f>VLOOKUP(A67,'Industrial.roundwood.C'!$A$2:$B$224,2,FALSE)</f>
        <v>10000</v>
      </c>
      <c r="C67" s="23">
        <f>VLOOKUP(A67,'Industrial.roundwood.NC'!$A$2:$B$224,2,FALSE)</f>
        <v>1974000</v>
      </c>
      <c r="D67" s="14">
        <f t="shared" ref="D67:D130" si="2">SUM(B67:C67)</f>
        <v>1984000</v>
      </c>
      <c r="E67">
        <v>65</v>
      </c>
    </row>
    <row r="68" spans="1:5" ht="14.4">
      <c r="A68" s="5" t="s">
        <v>6</v>
      </c>
      <c r="B68" s="23">
        <f>VLOOKUP(A68,'Industrial.roundwood.C'!$A$2:$B$224,2,FALSE)</f>
        <v>999000</v>
      </c>
      <c r="C68" s="23">
        <f>VLOOKUP(A68,'Industrial.roundwood.NC'!$A$2:$B$224,2,FALSE)</f>
        <v>761000</v>
      </c>
      <c r="D68" s="14">
        <f t="shared" si="2"/>
        <v>1760000</v>
      </c>
      <c r="E68">
        <v>66</v>
      </c>
    </row>
    <row r="69" spans="1:5" ht="14.4">
      <c r="A69" s="5" t="s">
        <v>60</v>
      </c>
      <c r="B69" s="23">
        <f>VLOOKUP(A69,'Industrial.roundwood.C'!$A$2:$B$224,2,FALSE)</f>
        <v>1100000</v>
      </c>
      <c r="C69" s="23">
        <f>VLOOKUP(A69,'Industrial.roundwood.NC'!$A$2:$B$224,2,FALSE)</f>
        <v>400000</v>
      </c>
      <c r="D69" s="14">
        <f t="shared" si="2"/>
        <v>1500000</v>
      </c>
      <c r="E69">
        <v>67</v>
      </c>
    </row>
    <row r="70" spans="1:5" ht="14.4">
      <c r="A70" s="5" t="s">
        <v>181</v>
      </c>
      <c r="B70" s="23">
        <f>VLOOKUP(A70,'Industrial.roundwood.C'!$A$2:$B$224,2,FALSE)</f>
        <v>239000</v>
      </c>
      <c r="C70" s="23">
        <f>VLOOKUP(A70,'Industrial.roundwood.NC'!$A$2:$B$224,2,FALSE)</f>
        <v>1110000</v>
      </c>
      <c r="D70" s="14">
        <f t="shared" si="2"/>
        <v>1349000</v>
      </c>
      <c r="E70">
        <v>68</v>
      </c>
    </row>
    <row r="71" spans="1:5" ht="14.4">
      <c r="A71" s="5" t="s">
        <v>123</v>
      </c>
      <c r="B71" s="23">
        <f>VLOOKUP(A71,'Industrial.roundwood.C'!$A$2:$B$224,2,FALSE)</f>
        <v>100000</v>
      </c>
      <c r="C71" s="23">
        <f>VLOOKUP(A71,'Industrial.roundwood.NC'!$A$2:$B$224,2,FALSE)</f>
        <v>1232252</v>
      </c>
      <c r="D71" s="14">
        <f t="shared" si="2"/>
        <v>1332252</v>
      </c>
      <c r="E71">
        <v>69</v>
      </c>
    </row>
    <row r="72" spans="1:5" ht="14.4">
      <c r="A72" s="5" t="s">
        <v>225</v>
      </c>
      <c r="B72" s="23">
        <f>VLOOKUP(A72,'Industrial.roundwood.C'!$A$2:$B$224,2,FALSE)</f>
        <v>170000</v>
      </c>
      <c r="C72" s="23">
        <f>VLOOKUP(A72,'Industrial.roundwood.NC'!$A$2:$B$224,2,FALSE)</f>
        <v>1155000</v>
      </c>
      <c r="D72" s="14">
        <f t="shared" si="2"/>
        <v>1325000</v>
      </c>
      <c r="E72">
        <v>70</v>
      </c>
    </row>
    <row r="73" spans="1:5" ht="14.4">
      <c r="A73" s="5" t="s">
        <v>220</v>
      </c>
      <c r="B73" s="23">
        <f>VLOOKUP(A73,'Industrial.roundwood.C'!$A$2:$B$224,2,FALSE)</f>
        <v>425000</v>
      </c>
      <c r="C73" s="23">
        <f>VLOOKUP(A73,'Industrial.roundwood.NC'!$A$2:$B$224,2,FALSE)</f>
        <v>892000</v>
      </c>
      <c r="D73" s="14">
        <f t="shared" si="2"/>
        <v>1317000</v>
      </c>
      <c r="E73">
        <v>71</v>
      </c>
    </row>
    <row r="74" spans="1:5" ht="14.4">
      <c r="A74" s="5" t="s">
        <v>143</v>
      </c>
      <c r="B74" s="23">
        <f>VLOOKUP(A74,'Industrial.roundwood.C'!$A$2:$B$224,2,FALSE)</f>
        <v>0</v>
      </c>
      <c r="C74" s="23">
        <f>VLOOKUP(A74,'Industrial.roundwood.NC'!$A$2:$B$224,2,FALSE)</f>
        <v>1300000</v>
      </c>
      <c r="D74" s="14">
        <f t="shared" si="2"/>
        <v>1300000</v>
      </c>
      <c r="E74">
        <v>72</v>
      </c>
    </row>
    <row r="75" spans="1:5" ht="14.4">
      <c r="A75" s="5" t="s">
        <v>53</v>
      </c>
      <c r="B75" s="23">
        <f>VLOOKUP(A75,'Industrial.roundwood.C'!$A$2:$B$224,2,FALSE)</f>
        <v>0</v>
      </c>
      <c r="C75" s="23">
        <f>VLOOKUP(A75,'Industrial.roundwood.NC'!$A$2:$B$224,2,FALSE)</f>
        <v>1263000</v>
      </c>
      <c r="D75" s="14">
        <f t="shared" si="2"/>
        <v>1263000</v>
      </c>
      <c r="E75">
        <v>73</v>
      </c>
    </row>
    <row r="76" spans="1:5" ht="14.4">
      <c r="A76" s="5" t="s">
        <v>160</v>
      </c>
      <c r="B76" s="23">
        <f>VLOOKUP(A76,'Industrial.roundwood.C'!$A$2:$B$224,2,FALSE)</f>
        <v>2563</v>
      </c>
      <c r="C76" s="23">
        <f>VLOOKUP(A76,'Industrial.roundwood.NC'!$A$2:$B$224,2,FALSE)</f>
        <v>1242954</v>
      </c>
      <c r="D76" s="14">
        <f t="shared" si="2"/>
        <v>1245517</v>
      </c>
      <c r="E76">
        <v>74</v>
      </c>
    </row>
    <row r="77" spans="1:5" ht="14.4">
      <c r="A77" s="5" t="s">
        <v>62</v>
      </c>
      <c r="B77" s="23">
        <f>VLOOKUP(A77,'Industrial.roundwood.C'!$A$2:$B$224,2,FALSE)</f>
        <v>1045818</v>
      </c>
      <c r="C77" s="23">
        <f>VLOOKUP(A77,'Industrial.roundwood.NC'!$A$2:$B$224,2,FALSE)</f>
        <v>191833</v>
      </c>
      <c r="D77" s="14">
        <f t="shared" si="2"/>
        <v>1237651</v>
      </c>
      <c r="E77">
        <v>75</v>
      </c>
    </row>
    <row r="78" spans="1:5" ht="14.4">
      <c r="A78" s="5" t="s">
        <v>170</v>
      </c>
      <c r="B78" s="23">
        <f>VLOOKUP(A78,'Industrial.roundwood.C'!$A$2:$B$224,2,FALSE)</f>
        <v>98000</v>
      </c>
      <c r="C78" s="23">
        <f>VLOOKUP(A78,'Industrial.roundwood.NC'!$A$2:$B$224,2,FALSE)</f>
        <v>1113927</v>
      </c>
      <c r="D78" s="14">
        <f t="shared" si="2"/>
        <v>1211927</v>
      </c>
      <c r="E78">
        <v>76</v>
      </c>
    </row>
    <row r="79" spans="1:5" ht="14.4">
      <c r="A79" s="5" t="s">
        <v>36</v>
      </c>
      <c r="B79" s="23">
        <f>VLOOKUP(A79,'Industrial.roundwood.C'!$A$2:$B$224,2,FALSE)</f>
        <v>0</v>
      </c>
      <c r="C79" s="23">
        <f>VLOOKUP(A79,'Industrial.roundwood.NC'!$A$2:$B$224,2,FALSE)</f>
        <v>1171000</v>
      </c>
      <c r="D79" s="14">
        <f t="shared" si="2"/>
        <v>1171000</v>
      </c>
      <c r="E79">
        <v>77</v>
      </c>
    </row>
    <row r="80" spans="1:5" ht="14.4">
      <c r="A80" s="5" t="s">
        <v>193</v>
      </c>
      <c r="B80" s="23">
        <f>VLOOKUP(A80,'Industrial.roundwood.C'!$A$2:$B$224,2,FALSE)</f>
        <v>0</v>
      </c>
      <c r="C80" s="23">
        <f>VLOOKUP(A80,'Industrial.roundwood.NC'!$A$2:$B$224,2,FALSE)</f>
        <v>1157000</v>
      </c>
      <c r="D80" s="14">
        <f t="shared" si="2"/>
        <v>1157000</v>
      </c>
      <c r="E80">
        <v>78</v>
      </c>
    </row>
    <row r="81" spans="1:5" ht="14.4">
      <c r="A81" s="5" t="s">
        <v>11</v>
      </c>
      <c r="B81" s="23">
        <f>VLOOKUP(A81,'Industrial.roundwood.C'!$A$2:$B$224,2,FALSE)</f>
        <v>0</v>
      </c>
      <c r="C81" s="23">
        <f>VLOOKUP(A81,'Industrial.roundwood.NC'!$A$2:$B$224,2,FALSE)</f>
        <v>1151000</v>
      </c>
      <c r="D81" s="14">
        <f t="shared" si="2"/>
        <v>1151000</v>
      </c>
      <c r="E81">
        <v>79</v>
      </c>
    </row>
    <row r="82" spans="1:5" ht="14.4">
      <c r="A82" s="5" t="s">
        <v>109</v>
      </c>
      <c r="B82" s="23">
        <f>VLOOKUP(A82,'Industrial.roundwood.C'!$A$2:$B$224,2,FALSE)</f>
        <v>561000</v>
      </c>
      <c r="C82" s="23">
        <f>VLOOKUP(A82,'Industrial.roundwood.NC'!$A$2:$B$224,2,FALSE)</f>
        <v>471000</v>
      </c>
      <c r="D82" s="14">
        <f t="shared" si="2"/>
        <v>1032000</v>
      </c>
      <c r="E82">
        <v>80</v>
      </c>
    </row>
    <row r="83" spans="1:5" ht="14.4">
      <c r="A83" s="5" t="s">
        <v>28</v>
      </c>
      <c r="B83" s="23">
        <f>VLOOKUP(A83,'Industrial.roundwood.C'!$A$2:$B$224,2,FALSE)</f>
        <v>30000</v>
      </c>
      <c r="C83" s="23">
        <f>VLOOKUP(A83,'Industrial.roundwood.NC'!$A$2:$B$224,2,FALSE)</f>
        <v>913000</v>
      </c>
      <c r="D83" s="14">
        <f t="shared" si="2"/>
        <v>943000</v>
      </c>
      <c r="E83">
        <v>81</v>
      </c>
    </row>
    <row r="84" spans="1:5" ht="14.4">
      <c r="A84" s="5" t="s">
        <v>195</v>
      </c>
      <c r="B84" s="23">
        <f>VLOOKUP(A84,'Industrial.roundwood.C'!$A$2:$B$224,2,FALSE)</f>
        <v>864000</v>
      </c>
      <c r="C84" s="23">
        <f>VLOOKUP(A84,'Industrial.roundwood.NC'!$A$2:$B$224,2,FALSE)</f>
        <v>70000</v>
      </c>
      <c r="D84" s="14">
        <f t="shared" si="2"/>
        <v>934000</v>
      </c>
      <c r="E84">
        <v>82</v>
      </c>
    </row>
    <row r="85" spans="1:5" ht="14.4">
      <c r="A85" s="5" t="s">
        <v>144</v>
      </c>
      <c r="B85" s="23">
        <f>VLOOKUP(A85,'Industrial.roundwood.C'!$A$2:$B$224,2,FALSE)</f>
        <v>574006</v>
      </c>
      <c r="C85" s="23">
        <f>VLOOKUP(A85,'Industrial.roundwood.NC'!$A$2:$B$224,2,FALSE)</f>
        <v>286317</v>
      </c>
      <c r="D85" s="14">
        <f t="shared" si="2"/>
        <v>860323</v>
      </c>
      <c r="E85">
        <v>83</v>
      </c>
    </row>
    <row r="86" spans="1:5" ht="14.4">
      <c r="A86" s="5" t="s">
        <v>126</v>
      </c>
      <c r="B86" s="23">
        <f>VLOOKUP(A86,'Industrial.roundwood.C'!$A$2:$B$224,2,FALSE)</f>
        <v>0</v>
      </c>
      <c r="C86" s="23">
        <f>VLOOKUP(A86,'Industrial.roundwood.NC'!$A$2:$B$224,2,FALSE)</f>
        <v>817000</v>
      </c>
      <c r="D86" s="14">
        <f t="shared" si="2"/>
        <v>817000</v>
      </c>
      <c r="E86">
        <v>84</v>
      </c>
    </row>
    <row r="87" spans="1:5" ht="14.4">
      <c r="A87" s="5" t="s">
        <v>180</v>
      </c>
      <c r="B87" s="23">
        <f>VLOOKUP(A87,'Industrial.roundwood.C'!$A$2:$B$224,2,FALSE)</f>
        <v>0</v>
      </c>
      <c r="C87" s="23">
        <f>VLOOKUP(A87,'Industrial.roundwood.NC'!$A$2:$B$224,2,FALSE)</f>
        <v>816000</v>
      </c>
      <c r="D87" s="14">
        <f t="shared" si="2"/>
        <v>816000</v>
      </c>
      <c r="E87">
        <v>85</v>
      </c>
    </row>
    <row r="88" spans="1:5" ht="14.4">
      <c r="A88" s="5" t="s">
        <v>75</v>
      </c>
      <c r="B88" s="23">
        <f>VLOOKUP(A88,'Industrial.roundwood.C'!$A$2:$B$224,2,FALSE)</f>
        <v>560000</v>
      </c>
      <c r="C88" s="23">
        <f>VLOOKUP(A88,'Industrial.roundwood.NC'!$A$2:$B$224,2,FALSE)</f>
        <v>240000</v>
      </c>
      <c r="D88" s="14">
        <f t="shared" si="2"/>
        <v>800000</v>
      </c>
      <c r="E88">
        <v>86</v>
      </c>
    </row>
    <row r="89" spans="1:5" ht="14.4">
      <c r="A89" s="5" t="s">
        <v>44</v>
      </c>
      <c r="B89" s="23">
        <f>VLOOKUP(A89,'Industrial.roundwood.C'!$A$2:$B$224,2,FALSE)</f>
        <v>0</v>
      </c>
      <c r="C89" s="23">
        <f>VLOOKUP(A89,'Industrial.roundwood.NC'!$A$2:$B$224,2,FALSE)</f>
        <v>761000</v>
      </c>
      <c r="D89" s="14">
        <f t="shared" si="2"/>
        <v>761000</v>
      </c>
      <c r="E89">
        <v>87</v>
      </c>
    </row>
    <row r="90" spans="1:5" ht="14.4">
      <c r="A90" s="5" t="s">
        <v>69</v>
      </c>
      <c r="B90" s="23">
        <f>VLOOKUP(A90,'Industrial.roundwood.C'!$A$2:$B$224,2,FALSE)</f>
        <v>0</v>
      </c>
      <c r="C90" s="23">
        <f>VLOOKUP(A90,'Industrial.roundwood.NC'!$A$2:$B$224,2,FALSE)</f>
        <v>750000</v>
      </c>
      <c r="D90" s="14">
        <f t="shared" si="2"/>
        <v>750000</v>
      </c>
      <c r="E90">
        <v>88</v>
      </c>
    </row>
    <row r="91" spans="1:5" ht="14.4">
      <c r="A91" s="5" t="s">
        <v>100</v>
      </c>
      <c r="B91" s="23">
        <f>VLOOKUP(A91,'Industrial.roundwood.C'!$A$2:$B$224,2,FALSE)</f>
        <v>0</v>
      </c>
      <c r="C91" s="23">
        <f>VLOOKUP(A91,'Industrial.roundwood.NC'!$A$2:$B$224,2,FALSE)</f>
        <v>730000</v>
      </c>
      <c r="D91" s="14">
        <f t="shared" si="2"/>
        <v>730000</v>
      </c>
      <c r="E91">
        <v>89</v>
      </c>
    </row>
    <row r="92" spans="1:5" ht="14.4">
      <c r="A92" s="5" t="s">
        <v>148</v>
      </c>
      <c r="B92" s="23">
        <f>VLOOKUP(A92,'Industrial.roundwood.C'!$A$2:$B$224,2,FALSE)</f>
        <v>0</v>
      </c>
      <c r="C92" s="23">
        <f>VLOOKUP(A92,'Industrial.roundwood.NC'!$A$2:$B$224,2,FALSE)</f>
        <v>701000</v>
      </c>
      <c r="D92" s="14">
        <f t="shared" si="2"/>
        <v>701000</v>
      </c>
      <c r="E92">
        <v>90</v>
      </c>
    </row>
    <row r="93" spans="1:5" ht="14.4">
      <c r="A93" s="5" t="s">
        <v>68</v>
      </c>
      <c r="B93" s="23">
        <f>VLOOKUP(A93,'Industrial.roundwood.C'!$A$2:$B$224,2,FALSE)</f>
        <v>0</v>
      </c>
      <c r="C93" s="23">
        <f>VLOOKUP(A93,'Industrial.roundwood.NC'!$A$2:$B$224,2,FALSE)</f>
        <v>682000</v>
      </c>
      <c r="D93" s="14">
        <f t="shared" si="2"/>
        <v>682000</v>
      </c>
      <c r="E93">
        <v>91</v>
      </c>
    </row>
    <row r="94" spans="1:5" ht="14.4">
      <c r="A94" s="5" t="s">
        <v>90</v>
      </c>
      <c r="B94" s="23">
        <f>VLOOKUP(A94,'Industrial.roundwood.C'!$A$2:$B$224,2,FALSE)</f>
        <v>188733</v>
      </c>
      <c r="C94" s="23">
        <f>VLOOKUP(A94,'Industrial.roundwood.NC'!$A$2:$B$224,2,FALSE)</f>
        <v>465071</v>
      </c>
      <c r="D94" s="14">
        <f t="shared" si="2"/>
        <v>653804</v>
      </c>
      <c r="E94">
        <v>92</v>
      </c>
    </row>
    <row r="95" spans="1:5" ht="14.4">
      <c r="A95" s="5" t="s">
        <v>91</v>
      </c>
      <c r="B95" s="23">
        <f>VLOOKUP(A95,'Industrial.roundwood.C'!$A$2:$B$224,2,FALSE)</f>
        <v>0</v>
      </c>
      <c r="C95" s="23">
        <f>VLOOKUP(A95,'Industrial.roundwood.NC'!$A$2:$B$224,2,FALSE)</f>
        <v>651000</v>
      </c>
      <c r="D95" s="14">
        <f t="shared" si="2"/>
        <v>651000</v>
      </c>
      <c r="E95">
        <v>93</v>
      </c>
    </row>
    <row r="96" spans="1:5" ht="14.4">
      <c r="A96" s="5" t="s">
        <v>226</v>
      </c>
      <c r="B96" s="23">
        <f>VLOOKUP(A96,'Industrial.roundwood.C'!$A$2:$B$224,2,FALSE)</f>
        <v>609000</v>
      </c>
      <c r="C96" s="23">
        <f>VLOOKUP(A96,'Industrial.roundwood.NC'!$A$2:$B$224,2,FALSE)</f>
        <v>26400</v>
      </c>
      <c r="D96" s="14">
        <f t="shared" si="2"/>
        <v>635400</v>
      </c>
      <c r="E96">
        <v>94</v>
      </c>
    </row>
    <row r="97" spans="1:5" ht="14.4">
      <c r="A97" s="5" t="s">
        <v>37</v>
      </c>
      <c r="B97" s="23">
        <f>VLOOKUP(A97,'Industrial.roundwood.C'!$A$2:$B$224,2,FALSE)</f>
        <v>138000</v>
      </c>
      <c r="C97" s="23">
        <f>VLOOKUP(A97,'Industrial.roundwood.NC'!$A$2:$B$224,2,FALSE)</f>
        <v>487000</v>
      </c>
      <c r="D97" s="14">
        <f t="shared" si="2"/>
        <v>625000</v>
      </c>
      <c r="E97">
        <v>95</v>
      </c>
    </row>
    <row r="98" spans="1:5" ht="14.4">
      <c r="A98" s="5" t="s">
        <v>43</v>
      </c>
      <c r="B98" s="23">
        <f>VLOOKUP(A98,'Industrial.roundwood.C'!$A$2:$B$224,2,FALSE)</f>
        <v>0</v>
      </c>
      <c r="C98" s="23">
        <f>VLOOKUP(A98,'Industrial.roundwood.NC'!$A$2:$B$224,2,FALSE)</f>
        <v>623154</v>
      </c>
      <c r="D98" s="14">
        <f t="shared" si="2"/>
        <v>623154</v>
      </c>
      <c r="E98">
        <v>96</v>
      </c>
    </row>
    <row r="99" spans="1:5" ht="14.4">
      <c r="A99" s="5" t="s">
        <v>192</v>
      </c>
      <c r="B99" s="23">
        <f>VLOOKUP(A99,'Industrial.roundwood.C'!$A$2:$B$224,2,FALSE)</f>
        <v>23000</v>
      </c>
      <c r="C99" s="23">
        <f>VLOOKUP(A99,'Industrial.roundwood.NC'!$A$2:$B$224,2,FALSE)</f>
        <v>588000</v>
      </c>
      <c r="D99" s="14">
        <f t="shared" si="2"/>
        <v>611000</v>
      </c>
      <c r="E99">
        <v>97</v>
      </c>
    </row>
    <row r="100" spans="1:5" ht="14.4">
      <c r="A100" s="5" t="s">
        <v>194</v>
      </c>
      <c r="B100" s="23">
        <f>VLOOKUP(A100,'Industrial.roundwood.C'!$A$2:$B$224,2,FALSE)</f>
        <v>0</v>
      </c>
      <c r="C100" s="23">
        <f>VLOOKUP(A100,'Industrial.roundwood.NC'!$A$2:$B$224,2,FALSE)</f>
        <v>568058</v>
      </c>
      <c r="D100" s="14">
        <f t="shared" si="2"/>
        <v>568058</v>
      </c>
      <c r="E100">
        <v>98</v>
      </c>
    </row>
    <row r="101" spans="1:5" ht="14.4">
      <c r="A101" s="5" t="s">
        <v>56</v>
      </c>
      <c r="B101" s="23">
        <f>VLOOKUP(A101,'Industrial.roundwood.C'!$A$2:$B$224,2,FALSE)</f>
        <v>140000</v>
      </c>
      <c r="C101" s="23">
        <f>VLOOKUP(A101,'Industrial.roundwood.NC'!$A$2:$B$224,2,FALSE)</f>
        <v>421000</v>
      </c>
      <c r="D101" s="14">
        <f t="shared" si="2"/>
        <v>561000</v>
      </c>
      <c r="E101">
        <v>99</v>
      </c>
    </row>
    <row r="102" spans="1:5" ht="14.4">
      <c r="A102" s="5" t="s">
        <v>117</v>
      </c>
      <c r="B102" s="23">
        <f>VLOOKUP(A102,'Industrial.roundwood.C'!$A$2:$B$224,2,FALSE)</f>
        <v>0</v>
      </c>
      <c r="C102" s="23">
        <f>VLOOKUP(A102,'Industrial.roundwood.NC'!$A$2:$B$224,2,FALSE)</f>
        <v>500000</v>
      </c>
      <c r="D102" s="14">
        <f t="shared" si="2"/>
        <v>500000</v>
      </c>
      <c r="E102">
        <v>100</v>
      </c>
    </row>
    <row r="103" spans="1:5" ht="14.4">
      <c r="A103" s="5" t="s">
        <v>26</v>
      </c>
      <c r="B103" s="23">
        <f>VLOOKUP(A103,'Industrial.roundwood.C'!$A$2:$B$224,2,FALSE)</f>
        <v>0</v>
      </c>
      <c r="C103" s="23">
        <f>VLOOKUP(A103,'Industrial.roundwood.NC'!$A$2:$B$224,2,FALSE)</f>
        <v>498000</v>
      </c>
      <c r="D103" s="14">
        <f t="shared" si="2"/>
        <v>498000</v>
      </c>
      <c r="E103">
        <v>101</v>
      </c>
    </row>
    <row r="104" spans="1:5" ht="14.4">
      <c r="A104" s="5" t="s">
        <v>95</v>
      </c>
      <c r="B104" s="23">
        <f>VLOOKUP(A104,'Industrial.roundwood.C'!$A$2:$B$224,2,FALSE)</f>
        <v>467957</v>
      </c>
      <c r="C104" s="23">
        <f>VLOOKUP(A104,'Industrial.roundwood.NC'!$A$2:$B$224,2,FALSE)</f>
        <v>10155</v>
      </c>
      <c r="D104" s="14">
        <f t="shared" si="2"/>
        <v>478112</v>
      </c>
      <c r="E104">
        <v>102</v>
      </c>
    </row>
    <row r="105" spans="1:5" ht="14.4">
      <c r="A105" s="5" t="s">
        <v>93</v>
      </c>
      <c r="B105" s="23">
        <f>VLOOKUP(A105,'Industrial.roundwood.C'!$A$2:$B$224,2,FALSE)</f>
        <v>0</v>
      </c>
      <c r="C105" s="23">
        <f>VLOOKUP(A105,'Industrial.roundwood.NC'!$A$2:$B$224,2,FALSE)</f>
        <v>451282</v>
      </c>
      <c r="D105" s="14">
        <f t="shared" si="2"/>
        <v>451282</v>
      </c>
      <c r="E105">
        <v>103</v>
      </c>
    </row>
    <row r="106" spans="1:5" ht="14.4">
      <c r="A106" s="5" t="s">
        <v>138</v>
      </c>
      <c r="B106" s="23">
        <f>VLOOKUP(A106,'Industrial.roundwood.C'!$A$2:$B$224,2,FALSE)</f>
        <v>144000</v>
      </c>
      <c r="C106" s="23">
        <f>VLOOKUP(A106,'Industrial.roundwood.NC'!$A$2:$B$224,2,FALSE)</f>
        <v>275000</v>
      </c>
      <c r="D106" s="14">
        <f t="shared" si="2"/>
        <v>419000</v>
      </c>
      <c r="E106">
        <v>104</v>
      </c>
    </row>
    <row r="107" spans="1:5" ht="14.4">
      <c r="A107" s="5" t="s">
        <v>86</v>
      </c>
      <c r="B107" s="23">
        <f>VLOOKUP(A107,'Industrial.roundwood.C'!$A$2:$B$224,2,FALSE)</f>
        <v>230000</v>
      </c>
      <c r="C107" s="23">
        <f>VLOOKUP(A107,'Industrial.roundwood.NC'!$A$2:$B$224,2,FALSE)</f>
        <v>137000</v>
      </c>
      <c r="D107" s="14">
        <f t="shared" si="2"/>
        <v>367000</v>
      </c>
      <c r="E107">
        <v>105</v>
      </c>
    </row>
    <row r="108" spans="1:5" ht="14.4">
      <c r="A108" s="5" t="s">
        <v>121</v>
      </c>
      <c r="B108" s="23">
        <f>VLOOKUP(A108,'Industrial.roundwood.C'!$A$2:$B$224,2,FALSE)</f>
        <v>159949</v>
      </c>
      <c r="C108" s="23">
        <f>VLOOKUP(A108,'Industrial.roundwood.NC'!$A$2:$B$224,2,FALSE)</f>
        <v>151465</v>
      </c>
      <c r="D108" s="14">
        <f t="shared" si="2"/>
        <v>311414</v>
      </c>
      <c r="E108">
        <v>106</v>
      </c>
    </row>
    <row r="109" spans="1:5" ht="14.4">
      <c r="A109" s="5" t="s">
        <v>207</v>
      </c>
      <c r="B109" s="23">
        <f>VLOOKUP(A109,'Industrial.roundwood.C'!$A$2:$B$224,2,FALSE)</f>
        <v>177000</v>
      </c>
      <c r="C109" s="23">
        <f>VLOOKUP(A109,'Industrial.roundwood.NC'!$A$2:$B$224,2,FALSE)</f>
        <v>127000</v>
      </c>
      <c r="D109" s="14">
        <f t="shared" si="2"/>
        <v>304000</v>
      </c>
      <c r="E109">
        <v>107</v>
      </c>
    </row>
    <row r="110" spans="1:5" ht="14.4">
      <c r="A110" s="5" t="s">
        <v>39</v>
      </c>
      <c r="B110" s="23">
        <f>VLOOKUP(A110,'Industrial.roundwood.C'!$A$2:$B$224,2,FALSE)</f>
        <v>10000</v>
      </c>
      <c r="C110" s="23">
        <f>VLOOKUP(A110,'Industrial.roundwood.NC'!$A$2:$B$224,2,FALSE)</f>
        <v>274000</v>
      </c>
      <c r="D110" s="14">
        <f t="shared" si="2"/>
        <v>284000</v>
      </c>
      <c r="E110">
        <v>108</v>
      </c>
    </row>
    <row r="111" spans="1:5" ht="14.4">
      <c r="A111" s="5" t="s">
        <v>21</v>
      </c>
      <c r="B111" s="23">
        <f>VLOOKUP(A111,'Industrial.roundwood.C'!$A$2:$B$224,2,FALSE)</f>
        <v>0</v>
      </c>
      <c r="C111" s="23">
        <f>VLOOKUP(A111,'Industrial.roundwood.NC'!$A$2:$B$224,2,FALSE)</f>
        <v>276000</v>
      </c>
      <c r="D111" s="14">
        <f t="shared" si="2"/>
        <v>276000</v>
      </c>
      <c r="E111">
        <v>109</v>
      </c>
    </row>
    <row r="112" spans="1:5" ht="14.4">
      <c r="A112" s="5" t="s">
        <v>67</v>
      </c>
      <c r="B112" s="23">
        <f>VLOOKUP(A112,'Industrial.roundwood.C'!$A$2:$B$224,2,FALSE)</f>
        <v>9000</v>
      </c>
      <c r="C112" s="23">
        <f>VLOOKUP(A112,'Industrial.roundwood.NC'!$A$2:$B$224,2,FALSE)</f>
        <v>259000</v>
      </c>
      <c r="D112" s="14">
        <f t="shared" si="2"/>
        <v>268000</v>
      </c>
      <c r="E112">
        <v>110</v>
      </c>
    </row>
    <row r="113" spans="1:5" ht="14.4">
      <c r="A113" s="5" t="s">
        <v>94</v>
      </c>
      <c r="B113" s="23">
        <f>VLOOKUP(A113,'Industrial.roundwood.C'!$A$2:$B$224,2,FALSE)</f>
        <v>100000</v>
      </c>
      <c r="C113" s="23">
        <f>VLOOKUP(A113,'Industrial.roundwood.NC'!$A$2:$B$224,2,FALSE)</f>
        <v>139000</v>
      </c>
      <c r="D113" s="14">
        <f t="shared" si="2"/>
        <v>239000</v>
      </c>
      <c r="E113">
        <v>111</v>
      </c>
    </row>
    <row r="114" spans="1:5" ht="14.4">
      <c r="A114" s="5" t="s">
        <v>136</v>
      </c>
      <c r="B114" s="23">
        <f>VLOOKUP(A114,'Industrial.roundwood.C'!$A$2:$B$224,2,FALSE)</f>
        <v>150000</v>
      </c>
      <c r="C114" s="23">
        <f>VLOOKUP(A114,'Industrial.roundwood.NC'!$A$2:$B$224,2,FALSE)</f>
        <v>67000</v>
      </c>
      <c r="D114" s="14">
        <f t="shared" si="2"/>
        <v>217000</v>
      </c>
      <c r="E114">
        <v>112</v>
      </c>
    </row>
    <row r="115" spans="1:5" ht="14.4">
      <c r="A115" s="5" t="s">
        <v>157</v>
      </c>
      <c r="B115" s="23">
        <f>VLOOKUP(A115,'Industrial.roundwood.C'!$A$2:$B$224,2,FALSE)</f>
        <v>9000</v>
      </c>
      <c r="C115" s="23">
        <f>VLOOKUP(A115,'Industrial.roundwood.NC'!$A$2:$B$224,2,FALSE)</f>
        <v>195000</v>
      </c>
      <c r="D115" s="14">
        <f t="shared" si="2"/>
        <v>204000</v>
      </c>
      <c r="E115">
        <v>113</v>
      </c>
    </row>
    <row r="116" spans="1:5" ht="14.4">
      <c r="A116" s="5" t="s">
        <v>122</v>
      </c>
      <c r="B116" s="23">
        <f>VLOOKUP(A116,'Industrial.roundwood.C'!$A$2:$B$224,2,FALSE)</f>
        <v>101423</v>
      </c>
      <c r="C116" s="23">
        <f>VLOOKUP(A116,'Industrial.roundwood.NC'!$A$2:$B$224,2,FALSE)</f>
        <v>69462</v>
      </c>
      <c r="D116" s="14">
        <f t="shared" si="2"/>
        <v>170885</v>
      </c>
      <c r="E116">
        <v>114</v>
      </c>
    </row>
    <row r="117" spans="1:5" ht="14.4">
      <c r="A117" s="5" t="s">
        <v>135</v>
      </c>
      <c r="B117" s="23">
        <f>VLOOKUP(A117,'Industrial.roundwood.C'!$A$2:$B$224,2,FALSE)</f>
        <v>160000</v>
      </c>
      <c r="C117" s="23">
        <f>VLOOKUP(A117,'Industrial.roundwood.NC'!$A$2:$B$224,2,FALSE)</f>
        <v>2000</v>
      </c>
      <c r="D117" s="14">
        <f t="shared" si="2"/>
        <v>162000</v>
      </c>
      <c r="E117">
        <v>115</v>
      </c>
    </row>
    <row r="118" spans="1:5" ht="14.4">
      <c r="A118" s="5" t="s">
        <v>203</v>
      </c>
      <c r="B118" s="23">
        <f>VLOOKUP(A118,'Industrial.roundwood.C'!$A$2:$B$224,2,FALSE)</f>
        <v>0</v>
      </c>
      <c r="C118" s="23">
        <f>VLOOKUP(A118,'Industrial.roundwood.NC'!$A$2:$B$224,2,FALSE)</f>
        <v>156783</v>
      </c>
      <c r="D118" s="14">
        <f t="shared" si="2"/>
        <v>156783</v>
      </c>
      <c r="E118">
        <v>116</v>
      </c>
    </row>
    <row r="119" spans="1:5" ht="14.4">
      <c r="A119" s="5" t="s">
        <v>105</v>
      </c>
      <c r="B119" s="23">
        <f>VLOOKUP(A119,'Industrial.roundwood.C'!$A$2:$B$224,2,FALSE)</f>
        <v>115</v>
      </c>
      <c r="C119" s="23">
        <f>VLOOKUP(A119,'Industrial.roundwood.NC'!$A$2:$B$224,2,FALSE)</f>
        <v>151275</v>
      </c>
      <c r="D119" s="14">
        <f t="shared" si="2"/>
        <v>151390</v>
      </c>
      <c r="E119">
        <v>117</v>
      </c>
    </row>
    <row r="120" spans="1:5" ht="14.4">
      <c r="A120" s="5" t="s">
        <v>8</v>
      </c>
      <c r="B120" s="23">
        <f>VLOOKUP(A120,'Industrial.roundwood.C'!$A$2:$B$224,2,FALSE)</f>
        <v>116000</v>
      </c>
      <c r="C120" s="23">
        <f>VLOOKUP(A120,'Industrial.roundwood.NC'!$A$2:$B$224,2,FALSE)</f>
        <v>22600</v>
      </c>
      <c r="D120" s="14">
        <f t="shared" si="2"/>
        <v>138600</v>
      </c>
      <c r="E120">
        <v>118</v>
      </c>
    </row>
    <row r="121" spans="1:5" ht="14.4">
      <c r="A121" s="5" t="s">
        <v>92</v>
      </c>
      <c r="B121" s="23">
        <f>VLOOKUP(A121,'Industrial.roundwood.C'!$A$2:$B$224,2,FALSE)</f>
        <v>0</v>
      </c>
      <c r="C121" s="23">
        <f>VLOOKUP(A121,'Industrial.roundwood.NC'!$A$2:$B$224,2,FALSE)</f>
        <v>131910</v>
      </c>
      <c r="D121" s="14">
        <f t="shared" si="2"/>
        <v>131910</v>
      </c>
      <c r="E121">
        <v>119</v>
      </c>
    </row>
    <row r="122" spans="1:5" ht="14.4">
      <c r="A122" s="5" t="s">
        <v>27</v>
      </c>
      <c r="B122" s="23">
        <f>VLOOKUP(A122,'Industrial.roundwood.C'!$A$2:$B$224,2,FALSE)</f>
        <v>33000</v>
      </c>
      <c r="C122" s="23">
        <f>VLOOKUP(A122,'Industrial.roundwood.NC'!$A$2:$B$224,2,FALSE)</f>
        <v>92168</v>
      </c>
      <c r="D122" s="14">
        <f t="shared" si="2"/>
        <v>125168</v>
      </c>
      <c r="E122">
        <v>120</v>
      </c>
    </row>
    <row r="123" spans="1:5" ht="14.4">
      <c r="A123" s="5" t="s">
        <v>183</v>
      </c>
      <c r="B123" s="23">
        <f>VLOOKUP(A123,'Industrial.roundwood.C'!$A$2:$B$224,2,FALSE)</f>
        <v>0</v>
      </c>
      <c r="C123" s="23">
        <f>VLOOKUP(A123,'Industrial.roundwood.NC'!$A$2:$B$224,2,FALSE)</f>
        <v>123600</v>
      </c>
      <c r="D123" s="14">
        <f t="shared" si="2"/>
        <v>123600</v>
      </c>
      <c r="E123">
        <v>121</v>
      </c>
    </row>
    <row r="124" spans="1:5" ht="14.4">
      <c r="A124" s="5" t="s">
        <v>201</v>
      </c>
      <c r="B124" s="23">
        <f>VLOOKUP(A124,'Industrial.roundwood.C'!$A$2:$B$224,2,FALSE)</f>
        <v>57000</v>
      </c>
      <c r="C124" s="23">
        <f>VLOOKUP(A124,'Industrial.roundwood.NC'!$A$2:$B$224,2,FALSE)</f>
        <v>64000</v>
      </c>
      <c r="D124" s="14">
        <f t="shared" si="2"/>
        <v>121000</v>
      </c>
      <c r="E124">
        <v>122</v>
      </c>
    </row>
    <row r="125" spans="1:5" ht="14.4">
      <c r="A125" s="5" t="s">
        <v>147</v>
      </c>
      <c r="B125" s="23">
        <f>VLOOKUP(A125,'Industrial.roundwood.C'!$A$2:$B$224,2,FALSE)</f>
        <v>54000</v>
      </c>
      <c r="C125" s="23">
        <f>VLOOKUP(A125,'Industrial.roundwood.NC'!$A$2:$B$224,2,FALSE)</f>
        <v>64000</v>
      </c>
      <c r="D125" s="14">
        <f t="shared" si="2"/>
        <v>118000</v>
      </c>
      <c r="E125">
        <v>123</v>
      </c>
    </row>
    <row r="126" spans="1:5" ht="14.4">
      <c r="A126" s="5" t="s">
        <v>82</v>
      </c>
      <c r="B126" s="23">
        <f>VLOOKUP(A126,'Industrial.roundwood.C'!$A$2:$B$224,2,FALSE)</f>
        <v>64736</v>
      </c>
      <c r="C126" s="23">
        <f>VLOOKUP(A126,'Industrial.roundwood.NC'!$A$2:$B$224,2,FALSE)</f>
        <v>51686</v>
      </c>
      <c r="D126" s="14">
        <f t="shared" si="2"/>
        <v>116422</v>
      </c>
      <c r="E126">
        <v>124</v>
      </c>
    </row>
    <row r="127" spans="1:5" ht="14.4">
      <c r="A127" s="5" t="s">
        <v>118</v>
      </c>
      <c r="B127" s="23">
        <f>VLOOKUP(A127,'Industrial.roundwood.C'!$A$2:$B$224,2,FALSE)</f>
        <v>0</v>
      </c>
      <c r="C127" s="23">
        <f>VLOOKUP(A127,'Industrial.roundwood.NC'!$A$2:$B$224,2,FALSE)</f>
        <v>116000</v>
      </c>
      <c r="D127" s="14">
        <f t="shared" si="2"/>
        <v>116000</v>
      </c>
      <c r="E127">
        <v>125</v>
      </c>
    </row>
    <row r="128" spans="1:5" ht="14.4">
      <c r="A128" s="5" t="s">
        <v>81</v>
      </c>
      <c r="B128" s="23">
        <f>VLOOKUP(A128,'Industrial.roundwood.C'!$A$2:$B$224,2,FALSE)</f>
        <v>1000</v>
      </c>
      <c r="C128" s="23">
        <f>VLOOKUP(A128,'Industrial.roundwood.NC'!$A$2:$B$224,2,FALSE)</f>
        <v>112500</v>
      </c>
      <c r="D128" s="14">
        <f t="shared" si="2"/>
        <v>113500</v>
      </c>
      <c r="E128">
        <v>126</v>
      </c>
    </row>
    <row r="129" spans="1:5" ht="14.4">
      <c r="A129" s="5" t="s">
        <v>188</v>
      </c>
      <c r="B129" s="23">
        <f>VLOOKUP(A129,'Industrial.roundwood.C'!$A$2:$B$224,2,FALSE)</f>
        <v>0</v>
      </c>
      <c r="C129" s="23">
        <f>VLOOKUP(A129,'Industrial.roundwood.NC'!$A$2:$B$224,2,FALSE)</f>
        <v>110000</v>
      </c>
      <c r="D129" s="14">
        <f t="shared" si="2"/>
        <v>110000</v>
      </c>
      <c r="E129">
        <v>127</v>
      </c>
    </row>
    <row r="130" spans="1:5" ht="14.4">
      <c r="A130" s="5" t="s">
        <v>34</v>
      </c>
      <c r="B130" s="23">
        <f>VLOOKUP(A130,'Industrial.roundwood.C'!$A$2:$B$224,2,FALSE)</f>
        <v>0</v>
      </c>
      <c r="C130" s="23">
        <f>VLOOKUP(A130,'Industrial.roundwood.NC'!$A$2:$B$224,2,FALSE)</f>
        <v>107300</v>
      </c>
      <c r="D130" s="14">
        <f t="shared" si="2"/>
        <v>107300</v>
      </c>
      <c r="E130">
        <v>128</v>
      </c>
    </row>
    <row r="131" spans="1:5" ht="14.4">
      <c r="A131" s="5" t="s">
        <v>30</v>
      </c>
      <c r="B131" s="23">
        <f>VLOOKUP(A131,'Industrial.roundwood.C'!$A$2:$B$224,2,FALSE)</f>
        <v>0</v>
      </c>
      <c r="C131" s="23">
        <f>VLOOKUP(A131,'Industrial.roundwood.NC'!$A$2:$B$224,2,FALSE)</f>
        <v>105000</v>
      </c>
      <c r="D131" s="14">
        <f t="shared" ref="D131:D194" si="3">SUM(B131:C131)</f>
        <v>105000</v>
      </c>
      <c r="E131">
        <v>129</v>
      </c>
    </row>
    <row r="132" spans="1:5" ht="14.4">
      <c r="A132" s="5" t="s">
        <v>108</v>
      </c>
      <c r="B132" s="23">
        <f>VLOOKUP(A132,'Industrial.roundwood.C'!$A$2:$B$224,2,FALSE)</f>
        <v>42000</v>
      </c>
      <c r="C132" s="23">
        <f>VLOOKUP(A132,'Industrial.roundwood.NC'!$A$2:$B$224,2,FALSE)</f>
        <v>57000</v>
      </c>
      <c r="D132" s="14">
        <f t="shared" si="3"/>
        <v>99000</v>
      </c>
      <c r="E132">
        <v>130</v>
      </c>
    </row>
    <row r="133" spans="1:5" ht="14.4">
      <c r="A133" s="5" t="s">
        <v>78</v>
      </c>
      <c r="B133" s="23">
        <f>VLOOKUP(A133,'Industrial.roundwood.C'!$A$2:$B$224,2,FALSE)</f>
        <v>0</v>
      </c>
      <c r="C133" s="23">
        <f>VLOOKUP(A133,'Industrial.roundwood.NC'!$A$2:$B$224,2,FALSE)</f>
        <v>83746</v>
      </c>
      <c r="D133" s="14">
        <f t="shared" si="3"/>
        <v>83746</v>
      </c>
      <c r="E133">
        <v>131</v>
      </c>
    </row>
    <row r="134" spans="1:5" ht="14.4">
      <c r="A134" s="5" t="s">
        <v>7</v>
      </c>
      <c r="B134" s="23">
        <f>VLOOKUP(A134,'Industrial.roundwood.C'!$A$2:$B$224,2,FALSE)</f>
        <v>30670</v>
      </c>
      <c r="C134" s="23">
        <f>VLOOKUP(A134,'Industrial.roundwood.NC'!$A$2:$B$224,2,FALSE)</f>
        <v>49340</v>
      </c>
      <c r="D134" s="14">
        <f t="shared" si="3"/>
        <v>80010</v>
      </c>
      <c r="E134">
        <v>132</v>
      </c>
    </row>
    <row r="135" spans="1:5" ht="14.4">
      <c r="A135" s="5" t="s">
        <v>206</v>
      </c>
      <c r="B135" s="23">
        <f>VLOOKUP(A135,'Industrial.roundwood.C'!$A$2:$B$224,2,FALSE)</f>
        <v>5000</v>
      </c>
      <c r="C135" s="23">
        <f>VLOOKUP(A135,'Industrial.roundwood.NC'!$A$2:$B$224,2,FALSE)</f>
        <v>60000</v>
      </c>
      <c r="D135" s="14">
        <f t="shared" si="3"/>
        <v>65000</v>
      </c>
      <c r="E135">
        <v>133</v>
      </c>
    </row>
    <row r="136" spans="1:5" ht="14.4">
      <c r="A136" s="5" t="s">
        <v>101</v>
      </c>
      <c r="B136" s="23">
        <f>VLOOKUP(A136,'Industrial.roundwood.C'!$A$2:$B$224,2,FALSE)</f>
        <v>0</v>
      </c>
      <c r="C136" s="23">
        <f>VLOOKUP(A136,'Industrial.roundwood.NC'!$A$2:$B$224,2,FALSE)</f>
        <v>59000</v>
      </c>
      <c r="D136" s="14">
        <f t="shared" si="3"/>
        <v>59000</v>
      </c>
      <c r="E136">
        <v>134</v>
      </c>
    </row>
    <row r="137" spans="1:5" ht="14.4">
      <c r="A137" s="5" t="s">
        <v>65</v>
      </c>
      <c r="B137" s="23">
        <f>VLOOKUP(A137,'Industrial.roundwood.C'!$A$2:$B$224,2,FALSE)</f>
        <v>48000</v>
      </c>
      <c r="C137" s="23">
        <f>VLOOKUP(A137,'Industrial.roundwood.NC'!$A$2:$B$224,2,FALSE)</f>
        <v>3000</v>
      </c>
      <c r="D137" s="14">
        <f t="shared" si="3"/>
        <v>51000</v>
      </c>
      <c r="E137">
        <v>135</v>
      </c>
    </row>
    <row r="138" spans="1:5" ht="14.4">
      <c r="A138" s="5" t="s">
        <v>25</v>
      </c>
      <c r="B138" s="23">
        <f>VLOOKUP(A138,'Industrial.roundwood.C'!$A$2:$B$224,2,FALSE)</f>
        <v>8000</v>
      </c>
      <c r="C138" s="23">
        <f>VLOOKUP(A138,'Industrial.roundwood.NC'!$A$2:$B$224,2,FALSE)</f>
        <v>33000</v>
      </c>
      <c r="D138" s="14">
        <f t="shared" si="3"/>
        <v>41000</v>
      </c>
      <c r="E138">
        <v>136</v>
      </c>
    </row>
    <row r="139" spans="1:5" ht="14.4">
      <c r="A139" s="5" t="s">
        <v>198</v>
      </c>
      <c r="B139" s="23">
        <f>VLOOKUP(A139,'Industrial.roundwood.C'!$A$2:$B$224,2,FALSE)</f>
        <v>12000</v>
      </c>
      <c r="C139" s="23">
        <f>VLOOKUP(A139,'Industrial.roundwood.NC'!$A$2:$B$224,2,FALSE)</f>
        <v>27800</v>
      </c>
      <c r="D139" s="14">
        <f t="shared" si="3"/>
        <v>39800</v>
      </c>
      <c r="E139">
        <v>137</v>
      </c>
    </row>
    <row r="140" spans="1:5" ht="14.4">
      <c r="A140" s="5" t="s">
        <v>219</v>
      </c>
      <c r="B140" s="23">
        <f>VLOOKUP(A140,'Industrial.roundwood.C'!$A$2:$B$224,2,FALSE)</f>
        <v>10000</v>
      </c>
      <c r="C140" s="23">
        <f>VLOOKUP(A140,'Industrial.roundwood.NC'!$A$2:$B$224,2,FALSE)</f>
        <v>28000</v>
      </c>
      <c r="D140" s="14">
        <f t="shared" si="3"/>
        <v>38000</v>
      </c>
      <c r="E140">
        <v>138</v>
      </c>
    </row>
    <row r="141" spans="1:5" ht="14.4">
      <c r="A141" s="5" t="s">
        <v>167</v>
      </c>
      <c r="B141" s="23">
        <f>VLOOKUP(A141,'Industrial.roundwood.C'!$A$2:$B$224,2,FALSE)</f>
        <v>2500</v>
      </c>
      <c r="C141" s="23">
        <f>VLOOKUP(A141,'Industrial.roundwood.NC'!$A$2:$B$224,2,FALSE)</f>
        <v>23100</v>
      </c>
      <c r="D141" s="14">
        <f t="shared" si="3"/>
        <v>25600</v>
      </c>
      <c r="E141">
        <v>139</v>
      </c>
    </row>
    <row r="142" spans="1:5" ht="14.4">
      <c r="A142" s="5" t="s">
        <v>103</v>
      </c>
      <c r="B142" s="23">
        <f>VLOOKUP(A142,'Industrial.roundwood.C'!$A$2:$B$224,2,FALSE)</f>
        <v>23000</v>
      </c>
      <c r="C142" s="23">
        <f>VLOOKUP(A142,'Industrial.roundwood.NC'!$A$2:$B$224,2,FALSE)</f>
        <v>2000</v>
      </c>
      <c r="D142" s="14">
        <f t="shared" si="3"/>
        <v>25000</v>
      </c>
      <c r="E142">
        <v>140</v>
      </c>
    </row>
    <row r="143" spans="1:5" ht="14.4">
      <c r="A143" s="5" t="s">
        <v>50</v>
      </c>
      <c r="B143" s="23">
        <f>VLOOKUP(A143,'Industrial.roundwood.C'!$A$2:$B$224,2,FALSE)</f>
        <v>0</v>
      </c>
      <c r="C143" s="23">
        <f>VLOOKUP(A143,'Industrial.roundwood.NC'!$A$2:$B$224,2,FALSE)</f>
        <v>24650</v>
      </c>
      <c r="D143" s="14">
        <f t="shared" si="3"/>
        <v>24650</v>
      </c>
      <c r="E143">
        <v>141</v>
      </c>
    </row>
    <row r="144" spans="1:5" ht="14.4">
      <c r="A144" s="5" t="s">
        <v>70</v>
      </c>
      <c r="B144" s="23">
        <f>VLOOKUP(A144,'Industrial.roundwood.C'!$A$2:$B$224,2,FALSE)</f>
        <v>0</v>
      </c>
      <c r="C144" s="23">
        <f>VLOOKUP(A144,'Industrial.roundwood.NC'!$A$2:$B$224,2,FALSE)</f>
        <v>22495</v>
      </c>
      <c r="D144" s="14">
        <f t="shared" si="3"/>
        <v>22495</v>
      </c>
      <c r="E144">
        <v>142</v>
      </c>
    </row>
    <row r="145" spans="1:5" ht="14.4">
      <c r="A145" s="5" t="s">
        <v>19</v>
      </c>
      <c r="B145" s="23">
        <f>VLOOKUP(A145,'Industrial.roundwood.C'!$A$2:$B$224,2,FALSE)</f>
        <v>15000</v>
      </c>
      <c r="C145" s="23">
        <f>VLOOKUP(A145,'Industrial.roundwood.NC'!$A$2:$B$224,2,FALSE)</f>
        <v>2000</v>
      </c>
      <c r="D145" s="14">
        <f t="shared" si="3"/>
        <v>17000</v>
      </c>
      <c r="E145">
        <v>143</v>
      </c>
    </row>
    <row r="146" spans="1:5" ht="14.4">
      <c r="A146" s="5" t="s">
        <v>145</v>
      </c>
      <c r="B146" s="23">
        <f>VLOOKUP(A146,'Industrial.roundwood.C'!$A$2:$B$224,2,FALSE)</f>
        <v>9750</v>
      </c>
      <c r="C146" s="23">
        <f>VLOOKUP(A146,'Industrial.roundwood.NC'!$A$2:$B$224,2,FALSE)</f>
        <v>4950</v>
      </c>
      <c r="D146" s="14">
        <f t="shared" si="3"/>
        <v>14700</v>
      </c>
      <c r="E146">
        <v>144</v>
      </c>
    </row>
    <row r="147" spans="1:5" ht="14.4">
      <c r="A147" s="5" t="s">
        <v>178</v>
      </c>
      <c r="B147" s="23">
        <f>VLOOKUP(A147,'Industrial.roundwood.C'!$A$2:$B$224,2,FALSE)</f>
        <v>3200</v>
      </c>
      <c r="C147" s="23">
        <f>VLOOKUP(A147,'Industrial.roundwood.NC'!$A$2:$B$224,2,FALSE)</f>
        <v>10000</v>
      </c>
      <c r="D147" s="14">
        <f t="shared" si="3"/>
        <v>13200</v>
      </c>
      <c r="E147">
        <v>145</v>
      </c>
    </row>
    <row r="148" spans="1:5" ht="14.4">
      <c r="A148" s="5" t="s">
        <v>218</v>
      </c>
      <c r="B148" s="23">
        <f>VLOOKUP(A148,'Industrial.roundwood.C'!$A$2:$B$224,2,FALSE)</f>
        <v>0</v>
      </c>
      <c r="C148" s="23">
        <f>VLOOKUP(A148,'Industrial.roundwood.NC'!$A$2:$B$224,2,FALSE)</f>
        <v>10000</v>
      </c>
      <c r="D148" s="14">
        <f t="shared" si="3"/>
        <v>10000</v>
      </c>
      <c r="E148">
        <v>146</v>
      </c>
    </row>
    <row r="149" spans="1:5" ht="14.4">
      <c r="A149" s="5" t="s">
        <v>182</v>
      </c>
      <c r="B149" s="23">
        <f>VLOOKUP(A149,'Industrial.roundwood.C'!$A$2:$B$224,2,FALSE)</f>
        <v>0</v>
      </c>
      <c r="C149" s="23">
        <f>VLOOKUP(A149,'Industrial.roundwood.NC'!$A$2:$B$224,2,FALSE)</f>
        <v>9680</v>
      </c>
      <c r="D149" s="14">
        <f t="shared" si="3"/>
        <v>9680</v>
      </c>
      <c r="E149">
        <v>147</v>
      </c>
    </row>
    <row r="150" spans="1:5" ht="14.4">
      <c r="A150" s="5" t="s">
        <v>112</v>
      </c>
      <c r="B150" s="23">
        <f>VLOOKUP(A150,'Industrial.roundwood.C'!$A$2:$B$224,2,FALSE)</f>
        <v>2800</v>
      </c>
      <c r="C150" s="23">
        <f>VLOOKUP(A150,'Industrial.roundwood.NC'!$A$2:$B$224,2,FALSE)</f>
        <v>6520</v>
      </c>
      <c r="D150" s="14">
        <f t="shared" si="3"/>
        <v>9320</v>
      </c>
      <c r="E150">
        <v>148</v>
      </c>
    </row>
    <row r="151" spans="1:5" ht="14.4">
      <c r="A151" s="5" t="s">
        <v>115</v>
      </c>
      <c r="B151" s="23">
        <f>VLOOKUP(A151,'Industrial.roundwood.C'!$A$2:$B$224,2,FALSE)</f>
        <v>7150</v>
      </c>
      <c r="C151" s="23">
        <f>VLOOKUP(A151,'Industrial.roundwood.NC'!$A$2:$B$224,2,FALSE)</f>
        <v>0</v>
      </c>
      <c r="D151" s="14">
        <f t="shared" si="3"/>
        <v>7150</v>
      </c>
      <c r="E151">
        <v>149</v>
      </c>
    </row>
    <row r="152" spans="1:5" ht="14.4">
      <c r="A152" s="5" t="s">
        <v>119</v>
      </c>
      <c r="B152" s="23">
        <f>VLOOKUP(A152,'Industrial.roundwood.C'!$A$2:$B$224,2,FALSE)</f>
        <v>6625</v>
      </c>
      <c r="C152" s="23">
        <f>VLOOKUP(A152,'Industrial.roundwood.NC'!$A$2:$B$224,2,FALSE)</f>
        <v>108</v>
      </c>
      <c r="D152" s="14">
        <f t="shared" si="3"/>
        <v>6733</v>
      </c>
      <c r="E152">
        <v>150</v>
      </c>
    </row>
    <row r="153" spans="1:5" ht="14.4">
      <c r="A153" s="5" t="s">
        <v>22</v>
      </c>
      <c r="B153" s="23">
        <f>VLOOKUP(A153,'Industrial.roundwood.C'!$A$2:$B$224,2,FALSE)</f>
        <v>0</v>
      </c>
      <c r="C153" s="23">
        <f>VLOOKUP(A153,'Industrial.roundwood.NC'!$A$2:$B$224,2,FALSE)</f>
        <v>6000</v>
      </c>
      <c r="D153" s="14">
        <f t="shared" si="3"/>
        <v>6000</v>
      </c>
      <c r="E153">
        <v>151</v>
      </c>
    </row>
    <row r="154" spans="1:5" ht="14.4">
      <c r="A154" s="5" t="s">
        <v>177</v>
      </c>
      <c r="B154" s="23">
        <f>VLOOKUP(A154,'Industrial.roundwood.C'!$A$2:$B$224,2,FALSE)</f>
        <v>0</v>
      </c>
      <c r="C154" s="23">
        <f>VLOOKUP(A154,'Industrial.roundwood.NC'!$A$2:$B$224,2,FALSE)</f>
        <v>5700</v>
      </c>
      <c r="D154" s="14">
        <f t="shared" si="3"/>
        <v>5700</v>
      </c>
      <c r="E154">
        <v>152</v>
      </c>
    </row>
    <row r="155" spans="1:5" ht="14.4">
      <c r="A155" s="5" t="s">
        <v>52</v>
      </c>
      <c r="B155" s="23">
        <f>VLOOKUP(A155,'Industrial.roundwood.C'!$A$2:$B$224,2,FALSE)</f>
        <v>5000</v>
      </c>
      <c r="C155" s="23">
        <f>VLOOKUP(A155,'Industrial.roundwood.NC'!$A$2:$B$224,2,FALSE)</f>
        <v>0</v>
      </c>
      <c r="D155" s="14">
        <f t="shared" si="3"/>
        <v>5000</v>
      </c>
      <c r="E155">
        <v>153</v>
      </c>
    </row>
    <row r="156" spans="1:5" ht="14.4">
      <c r="A156" s="5" t="s">
        <v>107</v>
      </c>
      <c r="B156" s="23">
        <f>VLOOKUP(A156,'Industrial.roundwood.C'!$A$2:$B$224,2,FALSE)</f>
        <v>0</v>
      </c>
      <c r="C156" s="23">
        <f>VLOOKUP(A156,'Industrial.roundwood.NC'!$A$2:$B$224,2,FALSE)</f>
        <v>4000</v>
      </c>
      <c r="D156" s="14">
        <f t="shared" si="3"/>
        <v>4000</v>
      </c>
      <c r="E156">
        <v>154</v>
      </c>
    </row>
    <row r="157" spans="1:5" ht="14.4">
      <c r="A157" s="5" t="s">
        <v>18</v>
      </c>
      <c r="B157" s="23">
        <f>VLOOKUP(A157,'Industrial.roundwood.C'!$A$2:$B$224,2,FALSE)</f>
        <v>0</v>
      </c>
      <c r="C157" s="23">
        <f>VLOOKUP(A157,'Industrial.roundwood.NC'!$A$2:$B$224,2,FALSE)</f>
        <v>3300</v>
      </c>
      <c r="D157" s="14">
        <f t="shared" si="3"/>
        <v>3300</v>
      </c>
      <c r="E157">
        <v>155</v>
      </c>
    </row>
    <row r="158" spans="1:5" ht="14.4">
      <c r="A158" s="5" t="s">
        <v>58</v>
      </c>
      <c r="B158" s="23">
        <f>VLOOKUP(A158,'Industrial.roundwood.C'!$A$2:$B$224,2,FALSE)</f>
        <v>2716</v>
      </c>
      <c r="C158" s="23">
        <f>VLOOKUP(A158,'Industrial.roundwood.NC'!$A$2:$B$224,2,FALSE)</f>
        <v>391</v>
      </c>
      <c r="D158" s="14">
        <f t="shared" si="3"/>
        <v>3107</v>
      </c>
      <c r="E158">
        <v>156</v>
      </c>
    </row>
    <row r="159" spans="1:5" ht="14.4">
      <c r="A159" s="5" t="s">
        <v>130</v>
      </c>
      <c r="B159" s="23">
        <f>VLOOKUP(A159,'Industrial.roundwood.C'!$A$2:$B$224,2,FALSE)</f>
        <v>0</v>
      </c>
      <c r="C159" s="23">
        <f>VLOOKUP(A159,'Industrial.roundwood.NC'!$A$2:$B$224,2,FALSE)</f>
        <v>3000</v>
      </c>
      <c r="D159" s="14">
        <f t="shared" si="3"/>
        <v>3000</v>
      </c>
      <c r="E159">
        <v>157</v>
      </c>
    </row>
    <row r="160" spans="1:5" ht="14.4">
      <c r="A160" s="5" t="s">
        <v>97</v>
      </c>
      <c r="B160" s="23">
        <f>VLOOKUP(A160,'Industrial.roundwood.C'!$A$2:$B$224,2,FALSE)</f>
        <v>2720</v>
      </c>
      <c r="C160" s="23">
        <f>VLOOKUP(A160,'Industrial.roundwood.NC'!$A$2:$B$224,2,FALSE)</f>
        <v>20</v>
      </c>
      <c r="D160" s="14">
        <f t="shared" si="3"/>
        <v>2740</v>
      </c>
      <c r="E160">
        <v>158</v>
      </c>
    </row>
    <row r="161" spans="1:5" ht="14.4">
      <c r="A161" s="5" t="s">
        <v>129</v>
      </c>
      <c r="B161" s="23">
        <f>VLOOKUP(A161,'Industrial.roundwood.C'!$A$2:$B$224,2,FALSE)</f>
        <v>0</v>
      </c>
      <c r="C161" s="23">
        <f>VLOOKUP(A161,'Industrial.roundwood.NC'!$A$2:$B$224,2,FALSE)</f>
        <v>2410</v>
      </c>
      <c r="D161" s="14">
        <f t="shared" si="3"/>
        <v>2410</v>
      </c>
      <c r="E161">
        <v>159</v>
      </c>
    </row>
    <row r="162" spans="1:5" ht="14.4">
      <c r="A162" s="5" t="s">
        <v>205</v>
      </c>
      <c r="B162" s="23">
        <f>VLOOKUP(A162,'Industrial.roundwood.C'!$A$2:$B$224,2,FALSE)</f>
        <v>1000</v>
      </c>
      <c r="C162" s="23">
        <f>VLOOKUP(A162,'Industrial.roundwood.NC'!$A$2:$B$224,2,FALSE)</f>
        <v>1000</v>
      </c>
      <c r="D162" s="14">
        <f t="shared" si="3"/>
        <v>2000</v>
      </c>
      <c r="E162">
        <v>160</v>
      </c>
    </row>
    <row r="163" spans="1:5" ht="14.4">
      <c r="A163" s="5" t="s">
        <v>14</v>
      </c>
      <c r="B163" s="23">
        <f>VLOOKUP(A163,'Industrial.roundwood.C'!$A$2:$B$224,2,FALSE)</f>
        <v>0</v>
      </c>
      <c r="C163" s="23">
        <f>VLOOKUP(A163,'Industrial.roundwood.NC'!$A$2:$B$224,2,FALSE)</f>
        <v>1900</v>
      </c>
      <c r="D163" s="14">
        <f t="shared" si="3"/>
        <v>1900</v>
      </c>
      <c r="E163">
        <v>161</v>
      </c>
    </row>
    <row r="164" spans="1:5" ht="14.4">
      <c r="A164" s="5" t="s">
        <v>79</v>
      </c>
      <c r="B164" s="23">
        <f>VLOOKUP(A164,'Industrial.roundwood.C'!$A$2:$B$224,2,FALSE)</f>
        <v>0</v>
      </c>
      <c r="C164" s="23">
        <f>VLOOKUP(A164,'Industrial.roundwood.NC'!$A$2:$B$224,2,FALSE)</f>
        <v>1000</v>
      </c>
      <c r="D164" s="14">
        <f t="shared" si="3"/>
        <v>1000</v>
      </c>
      <c r="E164">
        <v>162</v>
      </c>
    </row>
    <row r="165" spans="1:5" ht="14.4">
      <c r="A165" s="5" t="s">
        <v>223</v>
      </c>
      <c r="B165" s="23">
        <f>VLOOKUP(A165,'Industrial.roundwood.C'!$A$2:$B$224,2,FALSE)</f>
        <v>0</v>
      </c>
      <c r="C165" s="23">
        <f>VLOOKUP(A165,'Industrial.roundwood.NC'!$A$2:$B$224,2,FALSE)</f>
        <v>400</v>
      </c>
      <c r="D165" s="14">
        <f t="shared" si="3"/>
        <v>400</v>
      </c>
      <c r="E165">
        <v>163</v>
      </c>
    </row>
    <row r="166" spans="1:5" ht="14.4">
      <c r="A166" s="5" t="s">
        <v>89</v>
      </c>
      <c r="B166" s="23">
        <f>VLOOKUP(A166,'Industrial.roundwood.C'!$A$2:$B$224,2,FALSE)</f>
        <v>0</v>
      </c>
      <c r="C166" s="23">
        <f>VLOOKUP(A166,'Industrial.roundwood.NC'!$A$2:$B$224,2,FALSE)</f>
        <v>300</v>
      </c>
      <c r="D166" s="14">
        <f t="shared" si="3"/>
        <v>300</v>
      </c>
      <c r="E166">
        <v>164</v>
      </c>
    </row>
    <row r="167" spans="1:5" ht="14.4">
      <c r="A167" s="5" t="s">
        <v>131</v>
      </c>
      <c r="B167" s="23">
        <f>VLOOKUP(A167,'Industrial.roundwood.C'!$A$2:$B$224,2,FALSE)</f>
        <v>130</v>
      </c>
      <c r="C167" s="23">
        <f>VLOOKUP(A167,'Industrial.roundwood.NC'!$A$2:$B$224,2,FALSE)</f>
        <v>70</v>
      </c>
      <c r="D167" s="14">
        <f t="shared" si="3"/>
        <v>200</v>
      </c>
      <c r="E167">
        <v>165</v>
      </c>
    </row>
    <row r="168" spans="1:5" ht="14.4">
      <c r="A168" s="5" t="s">
        <v>132</v>
      </c>
      <c r="B168" s="23">
        <f>VLOOKUP(A168,'Industrial.roundwood.C'!$A$2:$B$224,2,FALSE)</f>
        <v>0</v>
      </c>
      <c r="C168" s="23">
        <f>VLOOKUP(A168,'Industrial.roundwood.NC'!$A$2:$B$224,2,FALSE)</f>
        <v>150</v>
      </c>
      <c r="D168" s="14">
        <f t="shared" si="3"/>
        <v>150</v>
      </c>
      <c r="E168">
        <v>166</v>
      </c>
    </row>
    <row r="169" spans="1:5" ht="14.4">
      <c r="A169" s="5" t="s">
        <v>9</v>
      </c>
      <c r="B169" s="23">
        <f>VLOOKUP(A169,'Industrial.roundwood.C'!$A$2:$B$224,2,FALSE)</f>
        <v>0</v>
      </c>
      <c r="C169" s="23">
        <f>VLOOKUP(A169,'Industrial.roundwood.NC'!$A$2:$B$224,2,FALSE)</f>
        <v>0</v>
      </c>
      <c r="D169" s="14">
        <f t="shared" si="3"/>
        <v>0</v>
      </c>
      <c r="E169">
        <v>167</v>
      </c>
    </row>
    <row r="170" spans="1:5" ht="14.4">
      <c r="A170" s="5" t="s">
        <v>10</v>
      </c>
      <c r="B170" s="23">
        <f>VLOOKUP(A170,'Industrial.roundwood.C'!$A$2:$B$224,2,FALSE)</f>
        <v>0</v>
      </c>
      <c r="C170" s="23">
        <f>VLOOKUP(A170,'Industrial.roundwood.NC'!$A$2:$B$224,2,FALSE)</f>
        <v>0</v>
      </c>
      <c r="D170" s="14">
        <f t="shared" si="3"/>
        <v>0</v>
      </c>
      <c r="E170">
        <v>168</v>
      </c>
    </row>
    <row r="171" spans="1:5" ht="14.4">
      <c r="A171" s="5" t="s">
        <v>12</v>
      </c>
      <c r="B171" s="23">
        <f>VLOOKUP(A171,'Industrial.roundwood.C'!$A$2:$B$224,2,FALSE)</f>
        <v>0</v>
      </c>
      <c r="C171" s="23">
        <f>VLOOKUP(A171,'Industrial.roundwood.NC'!$A$2:$B$224,2,FALSE)</f>
        <v>0</v>
      </c>
      <c r="D171" s="14">
        <f t="shared" si="3"/>
        <v>0</v>
      </c>
      <c r="E171">
        <v>169</v>
      </c>
    </row>
    <row r="172" spans="1:5" ht="14.4">
      <c r="A172" s="5" t="s">
        <v>15</v>
      </c>
      <c r="B172" s="23">
        <f>VLOOKUP(A172,'Industrial.roundwood.C'!$A$2:$B$224,2,FALSE)</f>
        <v>0</v>
      </c>
      <c r="C172" s="23">
        <f>VLOOKUP(A172,'Industrial.roundwood.NC'!$A$2:$B$224,2,FALSE)</f>
        <v>0</v>
      </c>
      <c r="D172" s="14">
        <f t="shared" si="3"/>
        <v>0</v>
      </c>
      <c r="E172">
        <v>170</v>
      </c>
    </row>
    <row r="173" spans="1:5" ht="14.4">
      <c r="A173" s="5" t="s">
        <v>20</v>
      </c>
      <c r="B173" s="23">
        <f>VLOOKUP(A173,'Industrial.roundwood.C'!$A$2:$B$224,2,FALSE)</f>
        <v>0</v>
      </c>
      <c r="C173" s="23">
        <f>VLOOKUP(A173,'Industrial.roundwood.NC'!$A$2:$B$224,2,FALSE)</f>
        <v>0</v>
      </c>
      <c r="D173" s="14">
        <f t="shared" si="3"/>
        <v>0</v>
      </c>
      <c r="E173">
        <v>171</v>
      </c>
    </row>
    <row r="174" spans="1:5" ht="14.4">
      <c r="A174" s="5" t="s">
        <v>32</v>
      </c>
      <c r="B174" s="23">
        <f>VLOOKUP(A174,'Industrial.roundwood.C'!$A$2:$B$224,2,FALSE)</f>
        <v>0</v>
      </c>
      <c r="C174" s="23">
        <f>VLOOKUP(A174,'Industrial.roundwood.NC'!$A$2:$B$224,2,FALSE)</f>
        <v>0</v>
      </c>
      <c r="D174" s="14">
        <f t="shared" si="3"/>
        <v>0</v>
      </c>
      <c r="E174">
        <v>172</v>
      </c>
    </row>
    <row r="175" spans="1:5" ht="14.4">
      <c r="A175" s="5" t="s">
        <v>33</v>
      </c>
      <c r="B175" s="23">
        <f>VLOOKUP(A175,'Industrial.roundwood.C'!$A$2:$B$224,2,FALSE)</f>
        <v>0</v>
      </c>
      <c r="C175" s="23">
        <f>VLOOKUP(A175,'Industrial.roundwood.NC'!$A$2:$B$224,2,FALSE)</f>
        <v>0</v>
      </c>
      <c r="D175" s="14">
        <f t="shared" si="3"/>
        <v>0</v>
      </c>
      <c r="E175">
        <v>173</v>
      </c>
    </row>
    <row r="176" spans="1:5" ht="14.4">
      <c r="A176" s="5" t="s">
        <v>38</v>
      </c>
      <c r="B176" s="23">
        <f>VLOOKUP(A176,'Industrial.roundwood.C'!$A$2:$B$224,2,FALSE)</f>
        <v>0</v>
      </c>
      <c r="C176" s="23">
        <f>VLOOKUP(A176,'Industrial.roundwood.NC'!$A$2:$B$224,2,FALSE)</f>
        <v>0</v>
      </c>
      <c r="D176" s="14">
        <f t="shared" si="3"/>
        <v>0</v>
      </c>
      <c r="E176">
        <v>174</v>
      </c>
    </row>
    <row r="177" spans="1:5" ht="14.4">
      <c r="A177" s="5" t="s">
        <v>42</v>
      </c>
      <c r="B177" s="23">
        <f>VLOOKUP(A177,'Industrial.roundwood.C'!$A$2:$B$224,2,FALSE)</f>
        <v>0</v>
      </c>
      <c r="C177" s="23">
        <f>VLOOKUP(A177,'Industrial.roundwood.NC'!$A$2:$B$224,2,FALSE)</f>
        <v>0</v>
      </c>
      <c r="D177" s="14">
        <f t="shared" si="3"/>
        <v>0</v>
      </c>
      <c r="E177">
        <v>175</v>
      </c>
    </row>
    <row r="178" spans="1:5" ht="14.4">
      <c r="A178" s="5" t="s">
        <v>47</v>
      </c>
      <c r="B178" s="23">
        <f>VLOOKUP(A178,'Industrial.roundwood.C'!$A$2:$B$224,2,FALSE)</f>
        <v>0</v>
      </c>
      <c r="C178" s="23">
        <f>VLOOKUP(A178,'Industrial.roundwood.NC'!$A$2:$B$224,2,FALSE)</f>
        <v>0</v>
      </c>
      <c r="D178" s="14">
        <f t="shared" si="3"/>
        <v>0</v>
      </c>
      <c r="E178">
        <v>176</v>
      </c>
    </row>
    <row r="179" spans="1:5" ht="14.4">
      <c r="A179" s="5" t="s">
        <v>48</v>
      </c>
      <c r="B179" s="23">
        <f>VLOOKUP(A179,'Industrial.roundwood.C'!$A$2:$B$224,2,FALSE)</f>
        <v>0</v>
      </c>
      <c r="C179" s="23">
        <f>VLOOKUP(A179,'Industrial.roundwood.NC'!$A$2:$B$224,2,FALSE)</f>
        <v>0</v>
      </c>
      <c r="D179" s="14">
        <f t="shared" si="3"/>
        <v>0</v>
      </c>
      <c r="E179">
        <v>177</v>
      </c>
    </row>
    <row r="180" spans="1:5" ht="14.4">
      <c r="A180" s="5" t="s">
        <v>54</v>
      </c>
      <c r="B180" s="23">
        <f>VLOOKUP(A180,'Industrial.roundwood.C'!$A$2:$B$224,2,FALSE)</f>
        <v>0</v>
      </c>
      <c r="C180" s="23">
        <f>VLOOKUP(A180,'Industrial.roundwood.NC'!$A$2:$B$224,2,FALSE)</f>
        <v>0</v>
      </c>
      <c r="D180" s="14">
        <f t="shared" si="3"/>
        <v>0</v>
      </c>
      <c r="E180">
        <v>178</v>
      </c>
    </row>
    <row r="181" spans="1:5" ht="14.4">
      <c r="A181" s="5" t="s">
        <v>57</v>
      </c>
      <c r="B181" s="23">
        <f>VLOOKUP(A181,'Industrial.roundwood.C'!$A$2:$B$224,2,FALSE)</f>
        <v>0</v>
      </c>
      <c r="C181" s="23">
        <f>VLOOKUP(A181,'Industrial.roundwood.NC'!$A$2:$B$224,2,FALSE)</f>
        <v>0</v>
      </c>
      <c r="D181" s="14">
        <f t="shared" si="3"/>
        <v>0</v>
      </c>
      <c r="E181">
        <v>179</v>
      </c>
    </row>
    <row r="182" spans="1:5" ht="14.4">
      <c r="A182" s="5" t="s">
        <v>59</v>
      </c>
      <c r="B182" s="23">
        <f>VLOOKUP(A182,'Industrial.roundwood.C'!$A$2:$B$224,2,FALSE)</f>
        <v>0</v>
      </c>
      <c r="C182" s="23">
        <f>VLOOKUP(A182,'Industrial.roundwood.NC'!$A$2:$B$224,2,FALSE)</f>
        <v>0</v>
      </c>
      <c r="D182" s="14">
        <f t="shared" si="3"/>
        <v>0</v>
      </c>
      <c r="E182">
        <v>180</v>
      </c>
    </row>
    <row r="183" spans="1:5" ht="14.4">
      <c r="A183" s="5" t="s">
        <v>63</v>
      </c>
      <c r="B183" s="23">
        <f>VLOOKUP(A183,'Industrial.roundwood.C'!$A$2:$B$224,2,FALSE)</f>
        <v>0</v>
      </c>
      <c r="C183" s="23">
        <f>VLOOKUP(A183,'Industrial.roundwood.NC'!$A$2:$B$224,2,FALSE)</f>
        <v>0</v>
      </c>
      <c r="D183" s="14">
        <f t="shared" si="3"/>
        <v>0</v>
      </c>
      <c r="E183">
        <v>181</v>
      </c>
    </row>
    <row r="184" spans="1:5" ht="14.4">
      <c r="A184" s="5" t="s">
        <v>64</v>
      </c>
      <c r="B184" s="23">
        <f>VLOOKUP(A184,'Industrial.roundwood.C'!$A$2:$B$224,2,FALSE)</f>
        <v>0</v>
      </c>
      <c r="C184" s="23">
        <f>VLOOKUP(A184,'Industrial.roundwood.NC'!$A$2:$B$224,2,FALSE)</f>
        <v>0</v>
      </c>
      <c r="D184" s="14">
        <f t="shared" si="3"/>
        <v>0</v>
      </c>
      <c r="E184">
        <v>182</v>
      </c>
    </row>
    <row r="185" spans="1:5" ht="14.4">
      <c r="A185" s="5" t="s">
        <v>73</v>
      </c>
      <c r="B185" s="23">
        <f>VLOOKUP(A185,'Industrial.roundwood.C'!$A$2:$B$224,2,FALSE)</f>
        <v>0</v>
      </c>
      <c r="C185" s="23">
        <f>VLOOKUP(A185,'Industrial.roundwood.NC'!$A$2:$B$224,2,FALSE)</f>
        <v>0</v>
      </c>
      <c r="D185" s="14">
        <f t="shared" si="3"/>
        <v>0</v>
      </c>
      <c r="E185">
        <v>183</v>
      </c>
    </row>
    <row r="186" spans="1:5" ht="14.4">
      <c r="A186" s="5" t="s">
        <v>74</v>
      </c>
      <c r="B186" s="23">
        <f>VLOOKUP(A186,'Industrial.roundwood.C'!$A$2:$B$224,2,FALSE)</f>
        <v>0</v>
      </c>
      <c r="C186" s="23">
        <f>VLOOKUP(A186,'Industrial.roundwood.NC'!$A$2:$B$224,2,FALSE)</f>
        <v>0</v>
      </c>
      <c r="D186" s="14">
        <f t="shared" si="3"/>
        <v>0</v>
      </c>
      <c r="E186">
        <v>184</v>
      </c>
    </row>
    <row r="187" spans="1:5" ht="14.4">
      <c r="A187" s="5" t="s">
        <v>85</v>
      </c>
      <c r="B187" s="23">
        <f>VLOOKUP(A187,'Industrial.roundwood.C'!$A$2:$B$224,2,FALSE)</f>
        <v>0</v>
      </c>
      <c r="C187" s="23">
        <f>VLOOKUP(A187,'Industrial.roundwood.NC'!$A$2:$B$224,2,FALSE)</f>
        <v>0</v>
      </c>
      <c r="D187" s="14">
        <f t="shared" si="3"/>
        <v>0</v>
      </c>
      <c r="E187">
        <v>185</v>
      </c>
    </row>
    <row r="188" spans="1:5" ht="14.4">
      <c r="A188" s="5" t="s">
        <v>87</v>
      </c>
      <c r="B188" s="23">
        <f>VLOOKUP(A188,'Industrial.roundwood.C'!$A$2:$B$224,2,FALSE)</f>
        <v>0</v>
      </c>
      <c r="C188" s="23">
        <f>VLOOKUP(A188,'Industrial.roundwood.NC'!$A$2:$B$224,2,FALSE)</f>
        <v>0</v>
      </c>
      <c r="D188" s="14">
        <f t="shared" si="3"/>
        <v>0</v>
      </c>
      <c r="E188">
        <v>186</v>
      </c>
    </row>
    <row r="189" spans="1:5" ht="14.4">
      <c r="A189" s="5" t="s">
        <v>88</v>
      </c>
      <c r="B189" s="23">
        <f>VLOOKUP(A189,'Industrial.roundwood.C'!$A$2:$B$224,2,FALSE)</f>
        <v>0</v>
      </c>
      <c r="C189" s="23">
        <f>VLOOKUP(A189,'Industrial.roundwood.NC'!$A$2:$B$224,2,FALSE)</f>
        <v>0</v>
      </c>
      <c r="D189" s="14">
        <f t="shared" si="3"/>
        <v>0</v>
      </c>
      <c r="E189">
        <v>187</v>
      </c>
    </row>
    <row r="190" spans="1:5" ht="14.4">
      <c r="A190" s="5" t="s">
        <v>110</v>
      </c>
      <c r="B190" s="23">
        <f>VLOOKUP(A190,'Industrial.roundwood.C'!$A$2:$B$224,2,FALSE)</f>
        <v>0</v>
      </c>
      <c r="C190" s="23">
        <f>VLOOKUP(A190,'Industrial.roundwood.NC'!$A$2:$B$224,2,FALSE)</f>
        <v>0</v>
      </c>
      <c r="D190" s="14">
        <f t="shared" si="3"/>
        <v>0</v>
      </c>
      <c r="E190">
        <v>188</v>
      </c>
    </row>
    <row r="191" spans="1:5" ht="14.4">
      <c r="A191" s="5" t="s">
        <v>111</v>
      </c>
      <c r="B191" s="23">
        <f>VLOOKUP(A191,'Industrial.roundwood.C'!$A$2:$B$224,2,FALSE)</f>
        <v>0</v>
      </c>
      <c r="C191" s="23">
        <f>VLOOKUP(A191,'Industrial.roundwood.NC'!$A$2:$B$224,2,FALSE)</f>
        <v>0</v>
      </c>
      <c r="D191" s="14">
        <f t="shared" si="3"/>
        <v>0</v>
      </c>
      <c r="E191">
        <v>189</v>
      </c>
    </row>
    <row r="192" spans="1:5" ht="14.4">
      <c r="A192" s="5" t="s">
        <v>116</v>
      </c>
      <c r="B192" s="23">
        <f>VLOOKUP(A192,'Industrial.roundwood.C'!$A$2:$B$224,2,FALSE)</f>
        <v>0</v>
      </c>
      <c r="C192" s="23">
        <f>VLOOKUP(A192,'Industrial.roundwood.NC'!$A$2:$B$224,2,FALSE)</f>
        <v>0</v>
      </c>
      <c r="D192" s="14">
        <f t="shared" si="3"/>
        <v>0</v>
      </c>
      <c r="E192">
        <v>190</v>
      </c>
    </row>
    <row r="193" spans="1:5" ht="14.4">
      <c r="A193" s="5" t="s">
        <v>125</v>
      </c>
      <c r="B193" s="23">
        <f>VLOOKUP(A193,'Industrial.roundwood.C'!$A$2:$B$224,2,FALSE)</f>
        <v>0</v>
      </c>
      <c r="C193" s="23">
        <f>VLOOKUP(A193,'Industrial.roundwood.NC'!$A$2:$B$224,2,FALSE)</f>
        <v>0</v>
      </c>
      <c r="D193" s="14">
        <f t="shared" si="3"/>
        <v>0</v>
      </c>
      <c r="E193">
        <v>191</v>
      </c>
    </row>
    <row r="194" spans="1:5" ht="14.4">
      <c r="A194" s="5" t="s">
        <v>127</v>
      </c>
      <c r="B194" s="23">
        <f>VLOOKUP(A194,'Industrial.roundwood.C'!$A$2:$B$224,2,FALSE)</f>
        <v>0</v>
      </c>
      <c r="C194" s="23">
        <f>VLOOKUP(A194,'Industrial.roundwood.NC'!$A$2:$B$224,2,FALSE)</f>
        <v>0</v>
      </c>
      <c r="D194" s="14">
        <f t="shared" si="3"/>
        <v>0</v>
      </c>
      <c r="E194">
        <v>192</v>
      </c>
    </row>
    <row r="195" spans="1:5" ht="14.4">
      <c r="A195" s="5" t="s">
        <v>128</v>
      </c>
      <c r="B195" s="23">
        <f>VLOOKUP(A195,'Industrial.roundwood.C'!$A$2:$B$224,2,FALSE)</f>
        <v>0</v>
      </c>
      <c r="C195" s="23">
        <f>VLOOKUP(A195,'Industrial.roundwood.NC'!$A$2:$B$224,2,FALSE)</f>
        <v>0</v>
      </c>
      <c r="D195" s="14">
        <f t="shared" ref="D195:D225" si="4">SUM(B195:C195)</f>
        <v>0</v>
      </c>
      <c r="E195">
        <v>193</v>
      </c>
    </row>
    <row r="196" spans="1:5" ht="14.4">
      <c r="A196" s="5" t="s">
        <v>134</v>
      </c>
      <c r="B196" s="23">
        <f>VLOOKUP(A196,'Industrial.roundwood.C'!$A$2:$B$224,2,FALSE)</f>
        <v>0</v>
      </c>
      <c r="C196" s="23">
        <f>VLOOKUP(A196,'Industrial.roundwood.NC'!$A$2:$B$224,2,FALSE)</f>
        <v>0</v>
      </c>
      <c r="D196" s="14">
        <f t="shared" si="4"/>
        <v>0</v>
      </c>
      <c r="E196">
        <v>194</v>
      </c>
    </row>
    <row r="197" spans="1:5" ht="14.4">
      <c r="A197" s="5" t="s">
        <v>137</v>
      </c>
      <c r="B197" s="23">
        <f>VLOOKUP(A197,'Industrial.roundwood.C'!$A$2:$B$224,2,FALSE)</f>
        <v>0</v>
      </c>
      <c r="C197" s="23">
        <f>VLOOKUP(A197,'Industrial.roundwood.NC'!$A$2:$B$224,2,FALSE)</f>
        <v>0</v>
      </c>
      <c r="D197" s="14">
        <f t="shared" si="4"/>
        <v>0</v>
      </c>
      <c r="E197">
        <v>195</v>
      </c>
    </row>
    <row r="198" spans="1:5" ht="14.4">
      <c r="A198" s="5" t="s">
        <v>141</v>
      </c>
      <c r="B198" s="23">
        <f>VLOOKUP(A198,'Industrial.roundwood.C'!$A$2:$B$224,2,FALSE)</f>
        <v>0</v>
      </c>
      <c r="C198" s="23">
        <f>VLOOKUP(A198,'Industrial.roundwood.NC'!$A$2:$B$224,2,FALSE)</f>
        <v>0</v>
      </c>
      <c r="D198" s="14">
        <f t="shared" si="4"/>
        <v>0</v>
      </c>
      <c r="E198">
        <v>196</v>
      </c>
    </row>
    <row r="199" spans="1:5" ht="14.4">
      <c r="A199" s="5" t="s">
        <v>142</v>
      </c>
      <c r="B199" s="23">
        <f>VLOOKUP(A199,'Industrial.roundwood.C'!$A$2:$B$224,2,FALSE)</f>
        <v>0</v>
      </c>
      <c r="C199" s="23">
        <f>VLOOKUP(A199,'Industrial.roundwood.NC'!$A$2:$B$224,2,FALSE)</f>
        <v>0</v>
      </c>
      <c r="D199" s="14">
        <f t="shared" si="4"/>
        <v>0</v>
      </c>
      <c r="E199">
        <v>197</v>
      </c>
    </row>
    <row r="200" spans="1:5" ht="14.4">
      <c r="A200" s="5" t="s">
        <v>150</v>
      </c>
      <c r="B200" s="23">
        <f>VLOOKUP(A200,'Industrial.roundwood.C'!$A$2:$B$224,2,FALSE)</f>
        <v>0</v>
      </c>
      <c r="C200" s="23">
        <f>VLOOKUP(A200,'Industrial.roundwood.NC'!$A$2:$B$224,2,FALSE)</f>
        <v>0</v>
      </c>
      <c r="D200" s="14">
        <f t="shared" si="4"/>
        <v>0</v>
      </c>
      <c r="E200">
        <v>198</v>
      </c>
    </row>
    <row r="201" spans="1:5" ht="14.4">
      <c r="A201" s="5" t="s">
        <v>151</v>
      </c>
      <c r="B201" s="23">
        <f>VLOOKUP(A201,'Industrial.roundwood.C'!$A$2:$B$224,2,FALSE)</f>
        <v>0</v>
      </c>
      <c r="C201" s="23">
        <f>VLOOKUP(A201,'Industrial.roundwood.NC'!$A$2:$B$224,2,FALSE)</f>
        <v>0</v>
      </c>
      <c r="D201" s="14">
        <f t="shared" si="4"/>
        <v>0</v>
      </c>
      <c r="E201">
        <v>199</v>
      </c>
    </row>
    <row r="202" spans="1:5" ht="14.4">
      <c r="A202" s="5" t="s">
        <v>152</v>
      </c>
      <c r="B202" s="23">
        <f>VLOOKUP(A202,'Industrial.roundwood.C'!$A$2:$B$224,2,FALSE)</f>
        <v>0</v>
      </c>
      <c r="C202" s="23">
        <f>VLOOKUP(A202,'Industrial.roundwood.NC'!$A$2:$B$224,2,FALSE)</f>
        <v>0</v>
      </c>
      <c r="D202" s="14">
        <f t="shared" si="4"/>
        <v>0</v>
      </c>
      <c r="E202">
        <v>200</v>
      </c>
    </row>
    <row r="203" spans="1:5" ht="14.4">
      <c r="A203" s="5" t="s">
        <v>154</v>
      </c>
      <c r="B203" s="23">
        <f>VLOOKUP(A203,'Industrial.roundwood.C'!$A$2:$B$224,2,FALSE)</f>
        <v>0</v>
      </c>
      <c r="C203" s="23">
        <f>VLOOKUP(A203,'Industrial.roundwood.NC'!$A$2:$B$224,2,FALSE)</f>
        <v>0</v>
      </c>
      <c r="D203" s="14">
        <f t="shared" si="4"/>
        <v>0</v>
      </c>
      <c r="E203">
        <v>201</v>
      </c>
    </row>
    <row r="204" spans="1:5" ht="14.4">
      <c r="A204" s="5" t="s">
        <v>156</v>
      </c>
      <c r="B204" s="23">
        <f>VLOOKUP(A204,'Industrial.roundwood.C'!$A$2:$B$224,2,FALSE)</f>
        <v>0</v>
      </c>
      <c r="C204" s="23">
        <f>VLOOKUP(A204,'Industrial.roundwood.NC'!$A$2:$B$224,2,FALSE)</f>
        <v>0</v>
      </c>
      <c r="D204" s="14">
        <f t="shared" si="4"/>
        <v>0</v>
      </c>
      <c r="E204">
        <v>202</v>
      </c>
    </row>
    <row r="205" spans="1:5" ht="14.4">
      <c r="A205" s="5" t="s">
        <v>162</v>
      </c>
      <c r="B205" s="23">
        <f>VLOOKUP(A205,'Industrial.roundwood.C'!$A$2:$B$224,2,FALSE)</f>
        <v>0</v>
      </c>
      <c r="C205" s="23">
        <f>VLOOKUP(A205,'Industrial.roundwood.NC'!$A$2:$B$224,2,FALSE)</f>
        <v>0</v>
      </c>
      <c r="D205" s="14">
        <f t="shared" si="4"/>
        <v>0</v>
      </c>
      <c r="E205">
        <v>203</v>
      </c>
    </row>
    <row r="206" spans="1:5" ht="14.4">
      <c r="A206" s="5" t="s">
        <v>165</v>
      </c>
      <c r="B206" s="23">
        <f>VLOOKUP(A206,'Industrial.roundwood.C'!$A$2:$B$224,2,FALSE)</f>
        <v>0</v>
      </c>
      <c r="C206" s="23">
        <f>VLOOKUP(A206,'Industrial.roundwood.NC'!$A$2:$B$224,2,FALSE)</f>
        <v>0</v>
      </c>
      <c r="D206" s="14">
        <f t="shared" si="4"/>
        <v>0</v>
      </c>
      <c r="E206">
        <v>204</v>
      </c>
    </row>
    <row r="207" spans="1:5" ht="14.4">
      <c r="A207" s="5" t="s">
        <v>171</v>
      </c>
      <c r="B207" s="23">
        <f>VLOOKUP(A207,'Industrial.roundwood.C'!$A$2:$B$224,2,FALSE)</f>
        <v>0</v>
      </c>
      <c r="C207" s="23">
        <f>VLOOKUP(A207,'Industrial.roundwood.NC'!$A$2:$B$224,2,FALSE)</f>
        <v>0</v>
      </c>
      <c r="D207" s="14">
        <f t="shared" si="4"/>
        <v>0</v>
      </c>
      <c r="E207">
        <v>205</v>
      </c>
    </row>
    <row r="208" spans="1:5" ht="14.4">
      <c r="A208" s="5" t="s">
        <v>172</v>
      </c>
      <c r="B208" s="23">
        <f>VLOOKUP(A208,'Industrial.roundwood.C'!$A$2:$B$224,2,FALSE)</f>
        <v>0</v>
      </c>
      <c r="C208" s="23">
        <f>VLOOKUP(A208,'Industrial.roundwood.NC'!$A$2:$B$224,2,FALSE)</f>
        <v>0</v>
      </c>
      <c r="D208" s="14">
        <f t="shared" si="4"/>
        <v>0</v>
      </c>
      <c r="E208">
        <v>206</v>
      </c>
    </row>
    <row r="209" spans="1:5" ht="14.4">
      <c r="A209" s="5" t="s">
        <v>173</v>
      </c>
      <c r="B209" s="23">
        <f>VLOOKUP(A209,'Industrial.roundwood.C'!$A$2:$B$224,2,FALSE)</f>
        <v>0</v>
      </c>
      <c r="C209" s="23">
        <f>VLOOKUP(A209,'Industrial.roundwood.NC'!$A$2:$B$224,2,FALSE)</f>
        <v>0</v>
      </c>
      <c r="D209" s="14">
        <f t="shared" si="4"/>
        <v>0</v>
      </c>
      <c r="E209">
        <v>207</v>
      </c>
    </row>
    <row r="210" spans="1:5" ht="14.4">
      <c r="A210" s="5" t="s">
        <v>174</v>
      </c>
      <c r="B210" s="23">
        <f>VLOOKUP(A210,'Industrial.roundwood.C'!$A$2:$B$224,2,FALSE)</f>
        <v>0</v>
      </c>
      <c r="C210" s="23">
        <f>VLOOKUP(A210,'Industrial.roundwood.NC'!$A$2:$B$224,2,FALSE)</f>
        <v>0</v>
      </c>
      <c r="D210" s="14">
        <f t="shared" si="4"/>
        <v>0</v>
      </c>
      <c r="E210">
        <v>208</v>
      </c>
    </row>
    <row r="211" spans="1:5" ht="14.4">
      <c r="A211" s="5" t="s">
        <v>175</v>
      </c>
      <c r="B211" s="23">
        <f>VLOOKUP(A211,'Industrial.roundwood.C'!$A$2:$B$224,2,FALSE)</f>
        <v>0</v>
      </c>
      <c r="C211" s="23">
        <f>VLOOKUP(A211,'Industrial.roundwood.NC'!$A$2:$B$224,2,FALSE)</f>
        <v>0</v>
      </c>
      <c r="D211" s="14">
        <f t="shared" si="4"/>
        <v>0</v>
      </c>
      <c r="E211">
        <v>209</v>
      </c>
    </row>
    <row r="212" spans="1:5" ht="14.4">
      <c r="A212" s="5" t="s">
        <v>176</v>
      </c>
      <c r="B212" s="23">
        <f>VLOOKUP(A212,'Industrial.roundwood.C'!$A$2:$B$224,2,FALSE)</f>
        <v>0</v>
      </c>
      <c r="C212" s="23">
        <f>VLOOKUP(A212,'Industrial.roundwood.NC'!$A$2:$B$224,2,FALSE)</f>
        <v>0</v>
      </c>
      <c r="D212" s="14">
        <f t="shared" si="4"/>
        <v>0</v>
      </c>
      <c r="E212">
        <v>210</v>
      </c>
    </row>
    <row r="213" spans="1:5" ht="14.4">
      <c r="A213" s="5" t="s">
        <v>179</v>
      </c>
      <c r="B213" s="23">
        <f>VLOOKUP(A213,'Industrial.roundwood.C'!$A$2:$B$224,2,FALSE)</f>
        <v>0</v>
      </c>
      <c r="C213" s="23">
        <f>VLOOKUP(A213,'Industrial.roundwood.NC'!$A$2:$B$224,2,FALSE)</f>
        <v>0</v>
      </c>
      <c r="D213" s="14">
        <f t="shared" si="4"/>
        <v>0</v>
      </c>
      <c r="E213">
        <v>211</v>
      </c>
    </row>
    <row r="214" spans="1:5" ht="14.4">
      <c r="A214" s="5" t="s">
        <v>184</v>
      </c>
      <c r="B214" s="23">
        <f>VLOOKUP(A214,'Industrial.roundwood.C'!$A$2:$B$224,2,FALSE)</f>
        <v>0</v>
      </c>
      <c r="C214" s="23">
        <f>VLOOKUP(A214,'Industrial.roundwood.NC'!$A$2:$B$224,2,FALSE)</f>
        <v>0</v>
      </c>
      <c r="D214" s="14">
        <f t="shared" si="4"/>
        <v>0</v>
      </c>
      <c r="E214">
        <v>212</v>
      </c>
    </row>
    <row r="215" spans="1:5" ht="14.4">
      <c r="A215" s="5" t="s">
        <v>190</v>
      </c>
      <c r="B215" s="23">
        <f>VLOOKUP(A215,'Industrial.roundwood.C'!$A$2:$B$224,2,FALSE)</f>
        <v>0</v>
      </c>
      <c r="C215" s="23">
        <f>VLOOKUP(A215,'Industrial.roundwood.NC'!$A$2:$B$224,2,FALSE)</f>
        <v>0</v>
      </c>
      <c r="D215" s="14">
        <f t="shared" si="4"/>
        <v>0</v>
      </c>
      <c r="E215">
        <v>213</v>
      </c>
    </row>
    <row r="216" spans="1:5" ht="14.4">
      <c r="A216" s="5" t="s">
        <v>199</v>
      </c>
      <c r="B216" s="23">
        <f>VLOOKUP(A216,'Industrial.roundwood.C'!$A$2:$B$224,2,FALSE)</f>
        <v>0</v>
      </c>
      <c r="C216" s="23">
        <f>VLOOKUP(A216,'Industrial.roundwood.NC'!$A$2:$B$224,2,FALSE)</f>
        <v>0</v>
      </c>
      <c r="D216" s="14">
        <f t="shared" si="4"/>
        <v>0</v>
      </c>
      <c r="E216">
        <v>214</v>
      </c>
    </row>
    <row r="217" spans="1:5" ht="14.4">
      <c r="A217" s="5" t="s">
        <v>202</v>
      </c>
      <c r="B217" s="23">
        <f>VLOOKUP(A217,'Industrial.roundwood.C'!$A$2:$B$224,2,FALSE)</f>
        <v>0</v>
      </c>
      <c r="C217" s="23">
        <f>VLOOKUP(A217,'Industrial.roundwood.NC'!$A$2:$B$224,2,FALSE)</f>
        <v>0</v>
      </c>
      <c r="D217" s="14">
        <f t="shared" si="4"/>
        <v>0</v>
      </c>
      <c r="E217">
        <v>215</v>
      </c>
    </row>
    <row r="218" spans="1:5" ht="14.4">
      <c r="A218" s="5" t="s">
        <v>204</v>
      </c>
      <c r="B218" s="23">
        <f>VLOOKUP(A218,'Industrial.roundwood.C'!$A$2:$B$224,2,FALSE)</f>
        <v>0</v>
      </c>
      <c r="C218" s="23">
        <f>VLOOKUP(A218,'Industrial.roundwood.NC'!$A$2:$B$224,2,FALSE)</f>
        <v>0</v>
      </c>
      <c r="D218" s="14">
        <f t="shared" si="4"/>
        <v>0</v>
      </c>
      <c r="E218">
        <v>216</v>
      </c>
    </row>
    <row r="219" spans="1:5" ht="14.4">
      <c r="A219" s="5" t="s">
        <v>209</v>
      </c>
      <c r="B219" s="23">
        <f>VLOOKUP(A219,'Industrial.roundwood.C'!$A$2:$B$224,2,FALSE)</f>
        <v>0</v>
      </c>
      <c r="C219" s="23">
        <f>VLOOKUP(A219,'Industrial.roundwood.NC'!$A$2:$B$224,2,FALSE)</f>
        <v>0</v>
      </c>
      <c r="D219" s="14">
        <f t="shared" si="4"/>
        <v>0</v>
      </c>
      <c r="E219">
        <v>217</v>
      </c>
    </row>
    <row r="220" spans="1:5" ht="14.4">
      <c r="A220" s="5" t="s">
        <v>210</v>
      </c>
      <c r="B220" s="23">
        <f>VLOOKUP(A220,'Industrial.roundwood.C'!$A$2:$B$224,2,FALSE)</f>
        <v>0</v>
      </c>
      <c r="C220" s="23">
        <f>VLOOKUP(A220,'Industrial.roundwood.NC'!$A$2:$B$224,2,FALSE)</f>
        <v>0</v>
      </c>
      <c r="D220" s="14">
        <f t="shared" si="4"/>
        <v>0</v>
      </c>
      <c r="E220">
        <v>218</v>
      </c>
    </row>
    <row r="221" spans="1:5" ht="14.4">
      <c r="A221" s="5" t="s">
        <v>211</v>
      </c>
      <c r="B221" s="23">
        <f>VLOOKUP(A221,'Industrial.roundwood.C'!$A$2:$B$224,2,FALSE)</f>
        <v>0</v>
      </c>
      <c r="C221" s="23">
        <f>VLOOKUP(A221,'Industrial.roundwood.NC'!$A$2:$B$224,2,FALSE)</f>
        <v>0</v>
      </c>
      <c r="D221" s="14">
        <f t="shared" si="4"/>
        <v>0</v>
      </c>
      <c r="E221">
        <v>219</v>
      </c>
    </row>
    <row r="222" spans="1:5" ht="14.4">
      <c r="A222" s="5" t="s">
        <v>214</v>
      </c>
      <c r="B222" s="23">
        <f>VLOOKUP(A222,'Industrial.roundwood.C'!$A$2:$B$224,2,FALSE)</f>
        <v>0</v>
      </c>
      <c r="C222" s="23">
        <f>VLOOKUP(A222,'Industrial.roundwood.NC'!$A$2:$B$224,2,FALSE)</f>
        <v>0</v>
      </c>
      <c r="D222" s="14">
        <f t="shared" si="4"/>
        <v>0</v>
      </c>
      <c r="E222">
        <v>220</v>
      </c>
    </row>
    <row r="223" spans="1:5" ht="14.4">
      <c r="A223" s="5" t="s">
        <v>222</v>
      </c>
      <c r="B223" s="23">
        <f>VLOOKUP(A223,'Industrial.roundwood.C'!$A$2:$B$224,2,FALSE)</f>
        <v>0</v>
      </c>
      <c r="C223" s="23">
        <f>VLOOKUP(A223,'Industrial.roundwood.NC'!$A$2:$B$224,2,FALSE)</f>
        <v>0</v>
      </c>
      <c r="D223" s="14">
        <f t="shared" si="4"/>
        <v>0</v>
      </c>
      <c r="E223">
        <v>221</v>
      </c>
    </row>
    <row r="224" spans="1:5" ht="14.4">
      <c r="A224" s="8" t="s">
        <v>224</v>
      </c>
      <c r="B224" s="23">
        <f>VLOOKUP(A224,'Industrial.roundwood.C'!$A$2:$B$224,2,FALSE)</f>
        <v>0</v>
      </c>
      <c r="C224" s="23">
        <f>VLOOKUP(A224,'Industrial.roundwood.NC'!$A$2:$B$224,2,FALSE)</f>
        <v>0</v>
      </c>
      <c r="D224" s="14">
        <f t="shared" si="4"/>
        <v>0</v>
      </c>
      <c r="E224">
        <v>222</v>
      </c>
    </row>
    <row r="225" spans="1:5" ht="14.4">
      <c r="A225" s="34" t="s">
        <v>227</v>
      </c>
      <c r="B225" s="23">
        <f>VLOOKUP(A225,'Industrial.roundwood.C'!$A$2:$B$224,2,FALSE)</f>
        <v>0</v>
      </c>
      <c r="C225" s="23">
        <f>VLOOKUP(A225,'Industrial.roundwood.NC'!$A$2:$B$224,2,FALSE)</f>
        <v>0</v>
      </c>
      <c r="D225" s="14">
        <f t="shared" si="4"/>
        <v>0</v>
      </c>
      <c r="E225">
        <v>223</v>
      </c>
    </row>
  </sheetData>
  <sortState xmlns:xlrd2="http://schemas.microsoft.com/office/spreadsheetml/2017/richdata2" ref="A3:D225">
    <sortCondition descending="1" ref="D3:D2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24"/>
  <sheetViews>
    <sheetView topLeftCell="A28" workbookViewId="0">
      <selection activeCell="K37" sqref="K37"/>
    </sheetView>
  </sheetViews>
  <sheetFormatPr defaultColWidth="8.88671875" defaultRowHeight="14.4"/>
  <cols>
    <col min="1" max="1" width="27.44140625" customWidth="1"/>
    <col min="2" max="2" width="17.44140625" customWidth="1"/>
    <col min="3" max="3" width="12.88671875" bestFit="1" customWidth="1"/>
    <col min="4" max="4" width="12" bestFit="1" customWidth="1"/>
    <col min="5" max="5" width="12.88671875" bestFit="1" customWidth="1"/>
    <col min="6" max="6" width="12" bestFit="1" customWidth="1"/>
    <col min="7" max="7" width="21" customWidth="1"/>
  </cols>
  <sheetData>
    <row r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>
      <c r="A2" s="5" t="s">
        <v>6</v>
      </c>
      <c r="B2" s="6">
        <v>999000</v>
      </c>
      <c r="C2" s="6">
        <v>30</v>
      </c>
      <c r="D2" s="6">
        <v>2</v>
      </c>
      <c r="E2" s="6">
        <v>102</v>
      </c>
      <c r="F2" s="7">
        <v>5</v>
      </c>
    </row>
    <row r="3" spans="1:6">
      <c r="A3" s="5" t="s">
        <v>7</v>
      </c>
      <c r="B3" s="6">
        <v>30670</v>
      </c>
      <c r="C3" s="6">
        <v>1000</v>
      </c>
      <c r="D3" s="6">
        <v>106</v>
      </c>
      <c r="E3" s="6">
        <v>1000</v>
      </c>
      <c r="F3" s="7">
        <v>102</v>
      </c>
    </row>
    <row r="4" spans="1:6">
      <c r="A4" s="5" t="s">
        <v>8</v>
      </c>
      <c r="B4" s="6">
        <v>116000</v>
      </c>
      <c r="C4" s="6">
        <v>1845</v>
      </c>
      <c r="D4" s="6">
        <v>113</v>
      </c>
      <c r="E4" s="6">
        <v>8</v>
      </c>
      <c r="F4" s="7">
        <v>0</v>
      </c>
    </row>
    <row r="5" spans="1:6">
      <c r="A5" s="5" t="s">
        <v>9</v>
      </c>
      <c r="B5" s="6">
        <v>0</v>
      </c>
      <c r="C5" s="6">
        <v>15</v>
      </c>
      <c r="D5" s="6">
        <v>1</v>
      </c>
      <c r="E5" s="6">
        <v>0</v>
      </c>
      <c r="F5" s="7">
        <v>0</v>
      </c>
    </row>
    <row r="6" spans="1:6">
      <c r="A6" s="5" t="s">
        <v>10</v>
      </c>
      <c r="B6" s="6">
        <v>0</v>
      </c>
      <c r="C6" s="6">
        <v>176</v>
      </c>
      <c r="D6" s="6">
        <v>49</v>
      </c>
      <c r="E6" s="6">
        <v>58</v>
      </c>
      <c r="F6" s="7">
        <v>7</v>
      </c>
    </row>
    <row r="7" spans="1:6">
      <c r="A7" s="5" t="s">
        <v>11</v>
      </c>
      <c r="B7" s="6">
        <v>0</v>
      </c>
      <c r="C7" s="6">
        <v>4873</v>
      </c>
      <c r="D7" s="6">
        <v>297</v>
      </c>
      <c r="E7" s="6">
        <v>22</v>
      </c>
      <c r="F7" s="7">
        <v>1</v>
      </c>
    </row>
    <row r="8" spans="1:6">
      <c r="A8" s="5" t="s">
        <v>12</v>
      </c>
      <c r="B8" s="6">
        <v>0</v>
      </c>
      <c r="C8" s="6">
        <v>0</v>
      </c>
      <c r="D8" s="6">
        <v>2</v>
      </c>
      <c r="E8" s="6">
        <v>0</v>
      </c>
      <c r="F8" s="7">
        <v>0</v>
      </c>
    </row>
    <row r="9" spans="1:6">
      <c r="A9" s="5" t="s">
        <v>13</v>
      </c>
      <c r="B9" s="6">
        <v>6376086</v>
      </c>
      <c r="C9" s="6">
        <v>18</v>
      </c>
      <c r="D9" s="6">
        <v>18</v>
      </c>
      <c r="E9" s="6">
        <v>0</v>
      </c>
      <c r="F9" s="7">
        <v>0</v>
      </c>
    </row>
    <row r="10" spans="1:6">
      <c r="A10" s="5" t="s">
        <v>14</v>
      </c>
      <c r="B10" s="6">
        <v>0</v>
      </c>
      <c r="C10" s="6">
        <v>87</v>
      </c>
      <c r="D10" s="6">
        <v>21</v>
      </c>
      <c r="E10" s="6">
        <v>0</v>
      </c>
      <c r="F10" s="7">
        <v>0</v>
      </c>
    </row>
    <row r="11" spans="1:6">
      <c r="A11" s="5" t="s">
        <v>15</v>
      </c>
      <c r="B11" s="6">
        <v>0</v>
      </c>
      <c r="C11" s="6">
        <v>12</v>
      </c>
      <c r="D11" s="6">
        <v>1</v>
      </c>
      <c r="E11" s="6">
        <v>1</v>
      </c>
      <c r="F11" s="7">
        <v>0</v>
      </c>
    </row>
    <row r="12" spans="1:6">
      <c r="A12" s="5" t="s">
        <v>16</v>
      </c>
      <c r="B12" s="6">
        <v>15000000</v>
      </c>
      <c r="C12" s="6">
        <v>10446</v>
      </c>
      <c r="D12" s="6">
        <v>637</v>
      </c>
      <c r="E12" s="6">
        <v>4652685</v>
      </c>
      <c r="F12" s="7">
        <v>246592</v>
      </c>
    </row>
    <row r="13" spans="1:6">
      <c r="A13" s="5" t="s">
        <v>17</v>
      </c>
      <c r="B13" s="6">
        <v>11600000</v>
      </c>
      <c r="C13" s="6">
        <v>6321079</v>
      </c>
      <c r="D13" s="6">
        <v>531279</v>
      </c>
      <c r="E13" s="6">
        <v>714633</v>
      </c>
      <c r="F13" s="7">
        <v>62241</v>
      </c>
    </row>
    <row r="14" spans="1:6">
      <c r="A14" s="5" t="s">
        <v>18</v>
      </c>
      <c r="B14" s="6">
        <v>0</v>
      </c>
      <c r="C14" s="6">
        <v>0</v>
      </c>
      <c r="D14" s="6">
        <v>18</v>
      </c>
      <c r="E14" s="6">
        <v>0</v>
      </c>
      <c r="F14" s="7">
        <v>0</v>
      </c>
    </row>
    <row r="15" spans="1:6">
      <c r="A15" s="5" t="s">
        <v>19</v>
      </c>
      <c r="B15" s="6">
        <v>15000</v>
      </c>
      <c r="C15" s="6">
        <v>17366</v>
      </c>
      <c r="D15" s="6">
        <v>1059</v>
      </c>
      <c r="E15" s="6">
        <v>181</v>
      </c>
      <c r="F15" s="7">
        <v>10</v>
      </c>
    </row>
    <row r="16" spans="1:6">
      <c r="A16" s="5" t="s">
        <v>20</v>
      </c>
      <c r="B16" s="6">
        <v>0</v>
      </c>
      <c r="C16" s="6">
        <v>1411</v>
      </c>
      <c r="D16" s="6">
        <v>86</v>
      </c>
      <c r="E16" s="6">
        <v>443</v>
      </c>
      <c r="F16" s="7">
        <v>23</v>
      </c>
    </row>
    <row r="17" spans="1:6">
      <c r="A17" s="5" t="s">
        <v>21</v>
      </c>
      <c r="B17" s="6">
        <v>0</v>
      </c>
      <c r="C17" s="6">
        <v>17821</v>
      </c>
      <c r="D17" s="6">
        <v>1087</v>
      </c>
      <c r="E17" s="6">
        <v>8</v>
      </c>
      <c r="F17" s="7">
        <v>0</v>
      </c>
    </row>
    <row r="18" spans="1:6">
      <c r="A18" s="5" t="s">
        <v>22</v>
      </c>
      <c r="B18" s="6">
        <v>0</v>
      </c>
      <c r="C18" s="6">
        <v>1618</v>
      </c>
      <c r="D18" s="6">
        <v>99</v>
      </c>
      <c r="E18" s="6">
        <v>0</v>
      </c>
      <c r="F18" s="7">
        <v>0</v>
      </c>
    </row>
    <row r="19" spans="1:6">
      <c r="A19" s="5" t="s">
        <v>23</v>
      </c>
      <c r="B19" s="6">
        <v>7728000</v>
      </c>
      <c r="C19" s="6">
        <v>2344</v>
      </c>
      <c r="D19" s="6">
        <v>165</v>
      </c>
      <c r="E19" s="6">
        <v>1779784</v>
      </c>
      <c r="F19" s="7">
        <v>63688</v>
      </c>
    </row>
    <row r="20" spans="1:6">
      <c r="A20" s="5" t="s">
        <v>24</v>
      </c>
      <c r="B20" s="6">
        <v>3515400</v>
      </c>
      <c r="C20" s="6">
        <v>2060745</v>
      </c>
      <c r="D20" s="6">
        <v>103091</v>
      </c>
      <c r="E20" s="6">
        <v>592174</v>
      </c>
      <c r="F20" s="7">
        <v>54771</v>
      </c>
    </row>
    <row r="21" spans="1:6">
      <c r="A21" s="5" t="s">
        <v>25</v>
      </c>
      <c r="B21" s="6">
        <v>8000</v>
      </c>
      <c r="C21" s="6">
        <v>1597</v>
      </c>
      <c r="D21" s="6">
        <v>97</v>
      </c>
      <c r="E21" s="6">
        <v>203</v>
      </c>
      <c r="F21" s="7">
        <v>11</v>
      </c>
    </row>
    <row r="22" spans="1:6">
      <c r="A22" s="5" t="s">
        <v>26</v>
      </c>
      <c r="B22" s="6">
        <v>0</v>
      </c>
      <c r="C22" s="6">
        <v>0</v>
      </c>
      <c r="D22" s="6">
        <v>0</v>
      </c>
      <c r="E22" s="6">
        <v>0</v>
      </c>
      <c r="F22" s="7">
        <v>0</v>
      </c>
    </row>
    <row r="23" spans="1:6">
      <c r="A23" s="5" t="s">
        <v>27</v>
      </c>
      <c r="B23" s="6">
        <v>33000</v>
      </c>
      <c r="C23" s="6">
        <v>2011</v>
      </c>
      <c r="D23" s="6">
        <v>123</v>
      </c>
      <c r="E23" s="6">
        <v>45</v>
      </c>
      <c r="F23" s="7">
        <v>2</v>
      </c>
    </row>
    <row r="24" spans="1:6">
      <c r="A24" s="5" t="s">
        <v>28</v>
      </c>
      <c r="B24" s="6">
        <v>30000</v>
      </c>
      <c r="C24" s="6">
        <v>181</v>
      </c>
      <c r="D24" s="6">
        <v>11</v>
      </c>
      <c r="E24" s="6">
        <v>0</v>
      </c>
      <c r="F24" s="7">
        <v>0</v>
      </c>
    </row>
    <row r="25" spans="1:6">
      <c r="A25" s="5" t="s">
        <v>29</v>
      </c>
      <c r="B25" s="6">
        <v>1972250</v>
      </c>
      <c r="C25" s="6">
        <v>32760</v>
      </c>
      <c r="D25" s="6">
        <v>1941</v>
      </c>
      <c r="E25" s="6">
        <v>44650</v>
      </c>
      <c r="F25" s="7">
        <v>3076</v>
      </c>
    </row>
    <row r="26" spans="1:6">
      <c r="A26" s="5" t="s">
        <v>30</v>
      </c>
      <c r="B26" s="6">
        <v>0</v>
      </c>
      <c r="C26" s="6">
        <v>1836</v>
      </c>
      <c r="D26" s="6">
        <v>183</v>
      </c>
      <c r="E26" s="6">
        <v>0</v>
      </c>
      <c r="F26" s="7">
        <v>0</v>
      </c>
    </row>
    <row r="27" spans="1:6">
      <c r="A27" s="5" t="s">
        <v>31</v>
      </c>
      <c r="B27" s="6">
        <v>39200000</v>
      </c>
      <c r="C27" s="6">
        <v>1036</v>
      </c>
      <c r="D27" s="6">
        <v>63</v>
      </c>
      <c r="E27" s="6">
        <v>21441</v>
      </c>
      <c r="F27" s="7">
        <v>2169</v>
      </c>
    </row>
    <row r="28" spans="1:6">
      <c r="A28" s="5" t="s">
        <v>32</v>
      </c>
      <c r="B28" s="6">
        <v>0</v>
      </c>
      <c r="C28" s="6">
        <v>0</v>
      </c>
      <c r="D28" s="6">
        <v>0</v>
      </c>
      <c r="E28" s="6">
        <v>0</v>
      </c>
      <c r="F28" s="7">
        <v>0</v>
      </c>
    </row>
    <row r="29" spans="1:6">
      <c r="A29" s="5" t="s">
        <v>33</v>
      </c>
      <c r="B29" s="6">
        <v>0</v>
      </c>
      <c r="C29" s="6">
        <v>7581</v>
      </c>
      <c r="D29" s="6">
        <v>646</v>
      </c>
      <c r="E29" s="6">
        <v>0</v>
      </c>
      <c r="F29" s="7">
        <v>0</v>
      </c>
    </row>
    <row r="30" spans="1:6">
      <c r="A30" s="5" t="s">
        <v>34</v>
      </c>
      <c r="B30" s="6">
        <v>0</v>
      </c>
      <c r="C30" s="6">
        <v>4</v>
      </c>
      <c r="D30" s="6">
        <v>0</v>
      </c>
      <c r="E30" s="6">
        <v>0</v>
      </c>
      <c r="F30" s="7">
        <v>0</v>
      </c>
    </row>
    <row r="31" spans="1:6">
      <c r="A31" s="5" t="s">
        <v>35</v>
      </c>
      <c r="B31" s="6">
        <v>2427526</v>
      </c>
      <c r="C31" s="6">
        <v>4455</v>
      </c>
      <c r="D31" s="6">
        <v>559</v>
      </c>
      <c r="E31" s="6">
        <v>59416</v>
      </c>
      <c r="F31" s="7">
        <v>4836</v>
      </c>
    </row>
    <row r="32" spans="1:6">
      <c r="A32" s="5" t="s">
        <v>36</v>
      </c>
      <c r="B32" s="6">
        <v>0</v>
      </c>
      <c r="C32" s="6">
        <v>555</v>
      </c>
      <c r="D32" s="6">
        <v>34</v>
      </c>
      <c r="E32" s="6">
        <v>242</v>
      </c>
      <c r="F32" s="7">
        <v>13</v>
      </c>
    </row>
    <row r="33" spans="1:6">
      <c r="A33" s="5" t="s">
        <v>37</v>
      </c>
      <c r="B33" s="6">
        <v>138000</v>
      </c>
      <c r="C33" s="6">
        <v>3</v>
      </c>
      <c r="D33" s="6">
        <v>0</v>
      </c>
      <c r="E33" s="6">
        <v>8</v>
      </c>
      <c r="F33" s="7">
        <v>0</v>
      </c>
    </row>
    <row r="34" spans="1:6">
      <c r="A34" s="5" t="s">
        <v>38</v>
      </c>
      <c r="B34" s="6">
        <v>0</v>
      </c>
      <c r="C34" s="6">
        <v>17</v>
      </c>
      <c r="D34" s="6">
        <v>1</v>
      </c>
      <c r="E34" s="6">
        <v>0</v>
      </c>
      <c r="F34" s="7">
        <v>0</v>
      </c>
    </row>
    <row r="35" spans="1:6">
      <c r="A35" s="5" t="s">
        <v>39</v>
      </c>
      <c r="B35" s="6">
        <v>10000</v>
      </c>
      <c r="C35" s="6">
        <v>256</v>
      </c>
      <c r="D35" s="6">
        <v>16</v>
      </c>
      <c r="E35" s="6">
        <v>0</v>
      </c>
      <c r="F35" s="7">
        <v>0</v>
      </c>
    </row>
    <row r="36" spans="1:6">
      <c r="A36" s="5" t="s">
        <v>40</v>
      </c>
      <c r="B36" s="6">
        <v>0</v>
      </c>
      <c r="C36" s="6">
        <v>10</v>
      </c>
      <c r="D36" s="6">
        <v>1</v>
      </c>
      <c r="E36" s="6">
        <v>0</v>
      </c>
      <c r="F36" s="7">
        <v>0</v>
      </c>
    </row>
    <row r="37" spans="1:6">
      <c r="A37" s="5" t="s">
        <v>41</v>
      </c>
      <c r="B37" s="6">
        <v>126000000</v>
      </c>
      <c r="C37" s="6">
        <v>2871767</v>
      </c>
      <c r="D37" s="6">
        <v>196725</v>
      </c>
      <c r="E37" s="6">
        <v>5575934</v>
      </c>
      <c r="F37" s="7">
        <v>529427</v>
      </c>
    </row>
    <row r="38" spans="1:6">
      <c r="A38" s="5" t="s">
        <v>42</v>
      </c>
      <c r="B38" s="6">
        <v>0</v>
      </c>
      <c r="C38" s="6">
        <v>624</v>
      </c>
      <c r="D38" s="6">
        <v>62</v>
      </c>
      <c r="E38" s="6">
        <v>0</v>
      </c>
      <c r="F38" s="7">
        <v>0</v>
      </c>
    </row>
    <row r="39" spans="1:6">
      <c r="A39" s="5" t="s">
        <v>43</v>
      </c>
      <c r="B39" s="6">
        <v>0</v>
      </c>
      <c r="C39" s="6">
        <v>0</v>
      </c>
      <c r="D39" s="6">
        <v>0</v>
      </c>
      <c r="E39" s="6">
        <v>0</v>
      </c>
      <c r="F39" s="7">
        <v>0</v>
      </c>
    </row>
    <row r="40" spans="1:6">
      <c r="A40" s="5" t="s">
        <v>44</v>
      </c>
      <c r="B40" s="6">
        <v>0</v>
      </c>
      <c r="C40" s="6">
        <v>393</v>
      </c>
      <c r="D40" s="6">
        <v>24</v>
      </c>
      <c r="E40" s="6">
        <v>2854</v>
      </c>
      <c r="F40" s="7">
        <v>151</v>
      </c>
    </row>
    <row r="41" spans="1:6">
      <c r="A41" s="5" t="s">
        <v>45</v>
      </c>
      <c r="B41" s="6">
        <v>31200000</v>
      </c>
      <c r="C41" s="6">
        <v>0</v>
      </c>
      <c r="D41" s="6">
        <v>0</v>
      </c>
      <c r="E41" s="6">
        <v>12323</v>
      </c>
      <c r="F41" s="7">
        <v>3055</v>
      </c>
    </row>
    <row r="42" spans="1:6">
      <c r="A42" s="5" t="s">
        <v>46</v>
      </c>
      <c r="B42" s="6">
        <v>29700000</v>
      </c>
      <c r="C42" s="6">
        <v>30300000</v>
      </c>
      <c r="D42" s="6">
        <v>3702686</v>
      </c>
      <c r="E42" s="6">
        <v>2850</v>
      </c>
      <c r="F42" s="7">
        <v>999</v>
      </c>
    </row>
    <row r="43" spans="1:6">
      <c r="A43" s="5" t="s">
        <v>47</v>
      </c>
      <c r="B43" s="6">
        <v>0</v>
      </c>
      <c r="C43" s="6">
        <v>0</v>
      </c>
      <c r="D43" s="6">
        <v>0</v>
      </c>
      <c r="E43" s="6">
        <v>0</v>
      </c>
      <c r="F43" s="7">
        <v>0</v>
      </c>
    </row>
    <row r="44" spans="1:6">
      <c r="A44" s="5" t="s">
        <v>48</v>
      </c>
      <c r="B44" s="6">
        <v>0</v>
      </c>
      <c r="C44" s="6">
        <v>0</v>
      </c>
      <c r="D44" s="6">
        <v>0</v>
      </c>
      <c r="E44" s="6">
        <v>0</v>
      </c>
      <c r="F44" s="7">
        <v>0</v>
      </c>
    </row>
    <row r="45" spans="1:6">
      <c r="A45" s="5" t="s">
        <v>49</v>
      </c>
      <c r="B45" s="6">
        <v>1167000</v>
      </c>
      <c r="C45" s="6">
        <v>1840</v>
      </c>
      <c r="D45" s="6">
        <v>112</v>
      </c>
      <c r="E45" s="6">
        <v>5607</v>
      </c>
      <c r="F45" s="7">
        <v>297</v>
      </c>
    </row>
    <row r="46" spans="1:6">
      <c r="A46" s="5" t="s">
        <v>50</v>
      </c>
      <c r="B46" s="6">
        <v>0</v>
      </c>
      <c r="C46" s="6">
        <v>0</v>
      </c>
      <c r="D46" s="6">
        <v>0</v>
      </c>
      <c r="E46" s="6">
        <v>0</v>
      </c>
      <c r="F46" s="7">
        <v>0</v>
      </c>
    </row>
    <row r="47" spans="1:6">
      <c r="A47" s="5" t="s">
        <v>51</v>
      </c>
      <c r="B47" s="6">
        <v>0</v>
      </c>
      <c r="C47" s="6">
        <v>3</v>
      </c>
      <c r="D47" s="6">
        <v>0</v>
      </c>
      <c r="E47" s="6">
        <v>0</v>
      </c>
      <c r="F47" s="7">
        <v>0</v>
      </c>
    </row>
    <row r="48" spans="1:6">
      <c r="A48" s="5" t="s">
        <v>52</v>
      </c>
      <c r="B48" s="6">
        <v>5000</v>
      </c>
      <c r="C48" s="6">
        <v>0</v>
      </c>
      <c r="D48" s="6">
        <v>0</v>
      </c>
      <c r="E48" s="6">
        <v>800</v>
      </c>
      <c r="F48" s="7">
        <v>130</v>
      </c>
    </row>
    <row r="49" spans="1:6">
      <c r="A49" s="5" t="s">
        <v>53</v>
      </c>
      <c r="B49" s="6">
        <v>0</v>
      </c>
      <c r="C49" s="6">
        <v>1657</v>
      </c>
      <c r="D49" s="6">
        <v>101</v>
      </c>
      <c r="E49" s="6">
        <v>24617</v>
      </c>
      <c r="F49" s="7">
        <v>1305</v>
      </c>
    </row>
    <row r="50" spans="1:6">
      <c r="A50" s="5" t="s">
        <v>54</v>
      </c>
      <c r="B50" s="6">
        <v>0</v>
      </c>
      <c r="C50" s="6">
        <v>0</v>
      </c>
      <c r="D50" s="6">
        <v>0</v>
      </c>
      <c r="E50" s="6">
        <v>0</v>
      </c>
      <c r="F50" s="7">
        <v>0</v>
      </c>
    </row>
    <row r="51" spans="1:6">
      <c r="A51" s="5" t="s">
        <v>55</v>
      </c>
      <c r="B51" s="6">
        <v>775334</v>
      </c>
      <c r="C51" s="6">
        <v>23696</v>
      </c>
      <c r="D51" s="6">
        <v>1623</v>
      </c>
      <c r="E51" s="6">
        <v>54825</v>
      </c>
      <c r="F51" s="7">
        <v>3300</v>
      </c>
    </row>
    <row r="52" spans="1:6">
      <c r="A52" s="5" t="s">
        <v>56</v>
      </c>
      <c r="B52" s="6">
        <v>140000</v>
      </c>
      <c r="C52" s="6">
        <v>669</v>
      </c>
      <c r="D52" s="6">
        <v>41</v>
      </c>
      <c r="E52" s="6">
        <v>8</v>
      </c>
      <c r="F52" s="7">
        <v>0</v>
      </c>
    </row>
    <row r="53" spans="1:6">
      <c r="A53" s="5" t="s">
        <v>57</v>
      </c>
      <c r="B53" s="6">
        <v>0</v>
      </c>
      <c r="C53" s="6">
        <v>0</v>
      </c>
      <c r="D53" s="6">
        <v>0</v>
      </c>
      <c r="E53" s="6">
        <v>0</v>
      </c>
      <c r="F53" s="7">
        <v>0</v>
      </c>
    </row>
    <row r="54" spans="1:6">
      <c r="A54" s="5" t="s">
        <v>58</v>
      </c>
      <c r="B54" s="6">
        <v>2716</v>
      </c>
      <c r="C54" s="6">
        <v>0</v>
      </c>
      <c r="D54" s="6">
        <v>0</v>
      </c>
      <c r="E54" s="6">
        <v>0</v>
      </c>
      <c r="F54" s="7">
        <v>0</v>
      </c>
    </row>
    <row r="55" spans="1:6">
      <c r="A55" s="5" t="s">
        <v>59</v>
      </c>
      <c r="B55" s="6">
        <v>0</v>
      </c>
      <c r="C55" s="6">
        <v>0</v>
      </c>
      <c r="D55" s="6">
        <v>0</v>
      </c>
      <c r="E55" s="6">
        <v>0</v>
      </c>
      <c r="F55" s="7">
        <v>0</v>
      </c>
    </row>
    <row r="56" spans="1:6">
      <c r="A56" s="5" t="s">
        <v>60</v>
      </c>
      <c r="B56" s="6">
        <v>1100000</v>
      </c>
      <c r="C56" s="6">
        <v>40503</v>
      </c>
      <c r="D56" s="6">
        <v>2471</v>
      </c>
      <c r="E56" s="6">
        <v>265352</v>
      </c>
      <c r="F56" s="7">
        <v>14064</v>
      </c>
    </row>
    <row r="57" spans="1:6">
      <c r="A57" s="5" t="s">
        <v>61</v>
      </c>
      <c r="B57" s="6">
        <v>0</v>
      </c>
      <c r="C57" s="6">
        <v>882</v>
      </c>
      <c r="D57" s="6">
        <v>54</v>
      </c>
      <c r="E57" s="6">
        <v>1288</v>
      </c>
      <c r="F57" s="7">
        <v>68</v>
      </c>
    </row>
    <row r="58" spans="1:6">
      <c r="A58" s="5" t="s">
        <v>62</v>
      </c>
      <c r="B58" s="6">
        <v>1045818</v>
      </c>
      <c r="C58" s="6">
        <v>118881</v>
      </c>
      <c r="D58" s="6">
        <v>24229</v>
      </c>
      <c r="E58" s="6">
        <v>435178</v>
      </c>
      <c r="F58" s="7">
        <v>34352</v>
      </c>
    </row>
    <row r="59" spans="1:6">
      <c r="A59" s="5" t="s">
        <v>63</v>
      </c>
      <c r="B59" s="6">
        <v>0</v>
      </c>
      <c r="C59" s="6">
        <v>849</v>
      </c>
      <c r="D59" s="6">
        <v>52</v>
      </c>
      <c r="E59" s="6">
        <v>0</v>
      </c>
      <c r="F59" s="7">
        <v>0</v>
      </c>
    </row>
    <row r="60" spans="1:6">
      <c r="A60" s="5" t="s">
        <v>64</v>
      </c>
      <c r="B60" s="6">
        <v>0</v>
      </c>
      <c r="C60" s="6">
        <v>3163</v>
      </c>
      <c r="D60" s="6">
        <v>193</v>
      </c>
      <c r="E60" s="6">
        <v>94</v>
      </c>
      <c r="F60" s="7">
        <v>5</v>
      </c>
    </row>
    <row r="61" spans="1:6">
      <c r="A61" s="5" t="s">
        <v>65</v>
      </c>
      <c r="B61" s="6">
        <v>48000</v>
      </c>
      <c r="C61" s="6">
        <v>93408</v>
      </c>
      <c r="D61" s="6">
        <v>5698</v>
      </c>
      <c r="E61" s="6">
        <v>2138</v>
      </c>
      <c r="F61" s="7">
        <v>113</v>
      </c>
    </row>
    <row r="62" spans="1:6">
      <c r="A62" s="5" t="s">
        <v>66</v>
      </c>
      <c r="B62" s="6">
        <v>373000</v>
      </c>
      <c r="C62" s="6">
        <v>0</v>
      </c>
      <c r="D62" s="6">
        <v>0</v>
      </c>
      <c r="E62" s="6">
        <v>0</v>
      </c>
      <c r="F62" s="7">
        <v>0</v>
      </c>
    </row>
    <row r="63" spans="1:6">
      <c r="A63" s="5" t="s">
        <v>67</v>
      </c>
      <c r="B63" s="6">
        <v>9000</v>
      </c>
      <c r="C63" s="6">
        <v>87243</v>
      </c>
      <c r="D63" s="6">
        <v>13222</v>
      </c>
      <c r="E63" s="6">
        <v>594</v>
      </c>
      <c r="F63" s="7">
        <v>31</v>
      </c>
    </row>
    <row r="64" spans="1:6">
      <c r="A64" s="5" t="s">
        <v>68</v>
      </c>
      <c r="B64" s="6">
        <v>0</v>
      </c>
      <c r="C64" s="6">
        <v>905</v>
      </c>
      <c r="D64" s="6">
        <v>55</v>
      </c>
      <c r="E64" s="6">
        <v>1655</v>
      </c>
      <c r="F64" s="7">
        <v>88</v>
      </c>
    </row>
    <row r="65" spans="1:6">
      <c r="A65" s="5" t="s">
        <v>69</v>
      </c>
      <c r="B65" s="6">
        <v>0</v>
      </c>
      <c r="C65" s="6">
        <v>44</v>
      </c>
      <c r="D65" s="6">
        <v>3</v>
      </c>
      <c r="E65" s="6">
        <v>0</v>
      </c>
      <c r="F65" s="7">
        <v>0</v>
      </c>
    </row>
    <row r="66" spans="1:6">
      <c r="A66" s="5" t="s">
        <v>70</v>
      </c>
      <c r="B66" s="6">
        <v>0</v>
      </c>
      <c r="C66" s="6">
        <v>3347</v>
      </c>
      <c r="D66" s="6">
        <v>204</v>
      </c>
      <c r="E66" s="6">
        <v>0</v>
      </c>
      <c r="F66" s="7">
        <v>0</v>
      </c>
    </row>
    <row r="67" spans="1:6">
      <c r="A67" s="5" t="s">
        <v>71</v>
      </c>
      <c r="B67" s="6">
        <v>3954546</v>
      </c>
      <c r="C67" s="6">
        <v>183549</v>
      </c>
      <c r="D67" s="6">
        <v>17101</v>
      </c>
      <c r="E67" s="6">
        <v>1247460</v>
      </c>
      <c r="F67" s="7">
        <v>64072</v>
      </c>
    </row>
    <row r="68" spans="1:6">
      <c r="A68" s="5" t="s">
        <v>72</v>
      </c>
      <c r="B68" s="6">
        <v>13000</v>
      </c>
      <c r="C68" s="6">
        <v>20156</v>
      </c>
      <c r="D68" s="6">
        <v>1229</v>
      </c>
      <c r="E68" s="6">
        <v>1</v>
      </c>
      <c r="F68" s="7">
        <v>2</v>
      </c>
    </row>
    <row r="69" spans="1:6">
      <c r="A69" s="5" t="s">
        <v>73</v>
      </c>
      <c r="B69" s="6">
        <v>0</v>
      </c>
      <c r="C69" s="6">
        <v>0</v>
      </c>
      <c r="D69" s="6">
        <v>0</v>
      </c>
      <c r="E69" s="6">
        <v>0</v>
      </c>
      <c r="F69" s="7">
        <v>0</v>
      </c>
    </row>
    <row r="70" spans="1:6">
      <c r="A70" s="5" t="s">
        <v>74</v>
      </c>
      <c r="B70" s="6">
        <v>0</v>
      </c>
      <c r="C70" s="6">
        <v>1065</v>
      </c>
      <c r="D70" s="6">
        <v>130</v>
      </c>
      <c r="E70" s="6">
        <v>43</v>
      </c>
      <c r="F70" s="7">
        <v>2</v>
      </c>
    </row>
    <row r="71" spans="1:6">
      <c r="A71" s="5" t="s">
        <v>75</v>
      </c>
      <c r="B71" s="6">
        <v>560000</v>
      </c>
      <c r="C71" s="6">
        <v>8652</v>
      </c>
      <c r="D71" s="6">
        <v>528</v>
      </c>
      <c r="E71" s="6">
        <v>4664</v>
      </c>
      <c r="F71" s="7">
        <v>247</v>
      </c>
    </row>
    <row r="72" spans="1:6">
      <c r="A72" s="5" t="s">
        <v>76</v>
      </c>
      <c r="B72" s="6">
        <v>42900000</v>
      </c>
      <c r="C72" s="6">
        <v>1180716</v>
      </c>
      <c r="D72" s="6">
        <v>70717</v>
      </c>
      <c r="E72" s="6">
        <v>696597</v>
      </c>
      <c r="F72" s="7">
        <v>64218</v>
      </c>
    </row>
    <row r="73" spans="1:6">
      <c r="A73" s="5" t="s">
        <v>77</v>
      </c>
      <c r="B73" s="6">
        <v>16900000</v>
      </c>
      <c r="C73" s="6">
        <v>1026563</v>
      </c>
      <c r="D73" s="6">
        <v>63702</v>
      </c>
      <c r="E73" s="6">
        <v>2079495</v>
      </c>
      <c r="F73" s="7">
        <v>119570</v>
      </c>
    </row>
    <row r="74" spans="1:6">
      <c r="A74" s="5" t="s">
        <v>78</v>
      </c>
      <c r="B74" s="6">
        <v>0</v>
      </c>
      <c r="C74" s="6">
        <v>14</v>
      </c>
      <c r="D74" s="6">
        <v>5</v>
      </c>
      <c r="E74" s="6">
        <v>21</v>
      </c>
      <c r="F74" s="7">
        <v>4</v>
      </c>
    </row>
    <row r="75" spans="1:6">
      <c r="A75" s="5" t="s">
        <v>79</v>
      </c>
      <c r="B75" s="6">
        <v>0</v>
      </c>
      <c r="C75" s="6">
        <v>405</v>
      </c>
      <c r="D75" s="6">
        <v>25</v>
      </c>
      <c r="E75" s="6">
        <v>0</v>
      </c>
      <c r="F75" s="7">
        <v>0</v>
      </c>
    </row>
    <row r="76" spans="1:6">
      <c r="A76" s="5" t="s">
        <v>80</v>
      </c>
      <c r="B76" s="6">
        <v>0</v>
      </c>
      <c r="C76" s="6">
        <v>35</v>
      </c>
      <c r="D76" s="6">
        <v>2</v>
      </c>
      <c r="E76" s="6">
        <v>258</v>
      </c>
      <c r="F76" s="7">
        <v>14</v>
      </c>
    </row>
    <row r="77" spans="1:6">
      <c r="A77" s="5" t="s">
        <v>81</v>
      </c>
      <c r="B77" s="6">
        <v>1000</v>
      </c>
      <c r="C77" s="6">
        <v>0</v>
      </c>
      <c r="D77" s="6">
        <v>0</v>
      </c>
      <c r="E77" s="6">
        <v>0</v>
      </c>
      <c r="F77" s="7">
        <v>0</v>
      </c>
    </row>
    <row r="78" spans="1:6">
      <c r="A78" s="5" t="s">
        <v>82</v>
      </c>
      <c r="B78" s="6">
        <v>64736</v>
      </c>
      <c r="C78" s="6">
        <v>25000</v>
      </c>
      <c r="D78" s="6">
        <v>3336</v>
      </c>
      <c r="E78" s="6">
        <v>45</v>
      </c>
      <c r="F78" s="7">
        <v>6</v>
      </c>
    </row>
    <row r="79" spans="1:6">
      <c r="A79" s="5" t="s">
        <v>83</v>
      </c>
      <c r="B79" s="6">
        <v>36700000</v>
      </c>
      <c r="C79" s="6">
        <v>7942254</v>
      </c>
      <c r="D79" s="6">
        <v>581752</v>
      </c>
      <c r="E79" s="6">
        <v>2538452</v>
      </c>
      <c r="F79" s="7">
        <v>211229</v>
      </c>
    </row>
    <row r="80" spans="1:6">
      <c r="A80" s="5" t="s">
        <v>84</v>
      </c>
      <c r="B80" s="6">
        <v>50000</v>
      </c>
      <c r="C80" s="6">
        <v>2812</v>
      </c>
      <c r="D80" s="6">
        <v>351</v>
      </c>
      <c r="E80" s="6">
        <v>0</v>
      </c>
      <c r="F80" s="7">
        <v>0</v>
      </c>
    </row>
    <row r="81" spans="1:6">
      <c r="A81" s="5" t="s">
        <v>85</v>
      </c>
      <c r="B81" s="6">
        <v>0</v>
      </c>
      <c r="C81" s="6">
        <v>0</v>
      </c>
      <c r="D81" s="6">
        <v>0</v>
      </c>
      <c r="E81" s="6">
        <v>0</v>
      </c>
      <c r="F81" s="7">
        <v>0</v>
      </c>
    </row>
    <row r="82" spans="1:6">
      <c r="A82" s="5" t="s">
        <v>86</v>
      </c>
      <c r="B82" s="6">
        <v>230000</v>
      </c>
      <c r="C82" s="6">
        <v>51333</v>
      </c>
      <c r="D82" s="6">
        <v>4209</v>
      </c>
      <c r="E82" s="6">
        <v>12018</v>
      </c>
      <c r="F82" s="7">
        <v>997</v>
      </c>
    </row>
    <row r="83" spans="1:6">
      <c r="A83" s="5" t="s">
        <v>87</v>
      </c>
      <c r="B83" s="6">
        <v>0</v>
      </c>
      <c r="C83" s="6">
        <v>4</v>
      </c>
      <c r="D83" s="6">
        <v>1</v>
      </c>
      <c r="E83" s="6">
        <v>0</v>
      </c>
      <c r="F83" s="7">
        <v>0</v>
      </c>
    </row>
    <row r="84" spans="1:6">
      <c r="A84" s="5" t="s">
        <v>88</v>
      </c>
      <c r="B84" s="6">
        <v>0</v>
      </c>
      <c r="C84" s="6">
        <v>0</v>
      </c>
      <c r="D84" s="6">
        <v>0</v>
      </c>
      <c r="E84" s="6">
        <v>0</v>
      </c>
      <c r="F84" s="7">
        <v>0</v>
      </c>
    </row>
    <row r="85" spans="1:6">
      <c r="A85" s="5" t="s">
        <v>89</v>
      </c>
      <c r="B85" s="6">
        <v>0</v>
      </c>
      <c r="C85" s="6">
        <v>1343</v>
      </c>
      <c r="D85" s="6">
        <v>169</v>
      </c>
      <c r="E85" s="6">
        <v>0</v>
      </c>
      <c r="F85" s="7">
        <v>0</v>
      </c>
    </row>
    <row r="86" spans="1:6">
      <c r="A86" s="5" t="s">
        <v>90</v>
      </c>
      <c r="B86" s="6">
        <v>188733</v>
      </c>
      <c r="C86" s="6">
        <v>281</v>
      </c>
      <c r="D86" s="6">
        <v>17</v>
      </c>
      <c r="E86" s="6">
        <v>14990</v>
      </c>
      <c r="F86" s="7">
        <v>795</v>
      </c>
    </row>
    <row r="87" spans="1:6">
      <c r="A87" s="5" t="s">
        <v>91</v>
      </c>
      <c r="B87" s="6">
        <v>0</v>
      </c>
      <c r="C87" s="6">
        <v>16849</v>
      </c>
      <c r="D87" s="6">
        <v>1028</v>
      </c>
      <c r="E87" s="6">
        <v>0</v>
      </c>
      <c r="F87" s="7">
        <v>0</v>
      </c>
    </row>
    <row r="88" spans="1:6">
      <c r="A88" s="5" t="s">
        <v>92</v>
      </c>
      <c r="B88" s="6">
        <v>0</v>
      </c>
      <c r="C88" s="6">
        <v>35</v>
      </c>
      <c r="D88" s="6">
        <v>2</v>
      </c>
      <c r="E88" s="6">
        <v>501</v>
      </c>
      <c r="F88" s="7">
        <v>76</v>
      </c>
    </row>
    <row r="89" spans="1:6">
      <c r="A89" s="5" t="s">
        <v>93</v>
      </c>
      <c r="B89" s="6">
        <v>0</v>
      </c>
      <c r="C89" s="6">
        <v>5030</v>
      </c>
      <c r="D89" s="6">
        <v>307</v>
      </c>
      <c r="E89" s="6">
        <v>0</v>
      </c>
      <c r="F89" s="7">
        <v>0</v>
      </c>
    </row>
    <row r="90" spans="1:6">
      <c r="A90" s="5" t="s">
        <v>94</v>
      </c>
      <c r="B90" s="6">
        <v>100000</v>
      </c>
      <c r="C90" s="6">
        <v>7674</v>
      </c>
      <c r="D90" s="6">
        <v>468</v>
      </c>
      <c r="E90" s="6">
        <v>0</v>
      </c>
      <c r="F90" s="7">
        <v>0</v>
      </c>
    </row>
    <row r="91" spans="1:6">
      <c r="A91" s="5" t="s">
        <v>95</v>
      </c>
      <c r="B91" s="6">
        <v>467957</v>
      </c>
      <c r="C91" s="6">
        <v>890</v>
      </c>
      <c r="D91" s="6">
        <v>72</v>
      </c>
      <c r="E91" s="6">
        <v>30</v>
      </c>
      <c r="F91" s="7">
        <v>6</v>
      </c>
    </row>
    <row r="92" spans="1:6">
      <c r="A92" s="5" t="s">
        <v>96</v>
      </c>
      <c r="B92" s="6">
        <v>889523</v>
      </c>
      <c r="C92" s="6">
        <v>99703</v>
      </c>
      <c r="D92" s="6">
        <v>7561</v>
      </c>
      <c r="E92" s="6">
        <v>358377</v>
      </c>
      <c r="F92" s="7">
        <v>23288</v>
      </c>
    </row>
    <row r="93" spans="1:6">
      <c r="A93" s="5" t="s">
        <v>97</v>
      </c>
      <c r="B93" s="6">
        <v>2720</v>
      </c>
      <c r="C93" s="6">
        <v>439</v>
      </c>
      <c r="D93" s="6">
        <v>36</v>
      </c>
      <c r="E93" s="6">
        <v>0</v>
      </c>
      <c r="F93" s="7">
        <v>0</v>
      </c>
    </row>
    <row r="94" spans="1:6">
      <c r="A94" s="5" t="s">
        <v>98</v>
      </c>
      <c r="B94" s="6">
        <v>6148000</v>
      </c>
      <c r="C94" s="6">
        <v>1768828</v>
      </c>
      <c r="D94" s="6">
        <v>160402</v>
      </c>
      <c r="E94" s="6">
        <v>9788</v>
      </c>
      <c r="F94" s="7">
        <v>519</v>
      </c>
    </row>
    <row r="95" spans="1:6">
      <c r="A95" s="5" t="s">
        <v>99</v>
      </c>
      <c r="B95" s="6">
        <v>205500</v>
      </c>
      <c r="C95" s="6">
        <v>24977</v>
      </c>
      <c r="D95" s="6">
        <v>1524</v>
      </c>
      <c r="E95" s="6">
        <v>970</v>
      </c>
      <c r="F95" s="7">
        <v>267</v>
      </c>
    </row>
    <row r="96" spans="1:6">
      <c r="A96" s="5" t="s">
        <v>100</v>
      </c>
      <c r="B96" s="6">
        <v>0</v>
      </c>
      <c r="C96" s="6">
        <v>2</v>
      </c>
      <c r="D96" s="6">
        <v>0</v>
      </c>
      <c r="E96" s="6">
        <v>0</v>
      </c>
      <c r="F96" s="7">
        <v>0</v>
      </c>
    </row>
    <row r="97" spans="1:6">
      <c r="A97" s="5" t="s">
        <v>101</v>
      </c>
      <c r="B97" s="6">
        <v>0</v>
      </c>
      <c r="C97" s="6">
        <v>296</v>
      </c>
      <c r="D97" s="6">
        <v>18</v>
      </c>
      <c r="E97" s="6">
        <v>36</v>
      </c>
      <c r="F97" s="7">
        <v>2</v>
      </c>
    </row>
    <row r="98" spans="1:6">
      <c r="A98" s="5" t="s">
        <v>102</v>
      </c>
      <c r="B98" s="6">
        <v>2702132</v>
      </c>
      <c r="C98" s="6">
        <v>277838</v>
      </c>
      <c r="D98" s="6">
        <v>33365</v>
      </c>
      <c r="E98" s="6">
        <v>290592</v>
      </c>
      <c r="F98" s="7">
        <v>21171</v>
      </c>
    </row>
    <row r="99" spans="1:6">
      <c r="A99" s="5" t="s">
        <v>103</v>
      </c>
      <c r="B99" s="6">
        <v>23000</v>
      </c>
      <c r="C99" s="6">
        <v>6485</v>
      </c>
      <c r="D99" s="6">
        <v>671</v>
      </c>
      <c r="E99" s="6">
        <v>0</v>
      </c>
      <c r="F99" s="7">
        <v>0</v>
      </c>
    </row>
    <row r="100" spans="1:6">
      <c r="A100" s="5" t="s">
        <v>104</v>
      </c>
      <c r="B100" s="6">
        <v>1292445</v>
      </c>
      <c r="C100" s="6">
        <v>1133716</v>
      </c>
      <c r="D100" s="6">
        <v>101014</v>
      </c>
      <c r="E100" s="6">
        <v>171197</v>
      </c>
      <c r="F100" s="7">
        <v>16015</v>
      </c>
    </row>
    <row r="101" spans="1:6">
      <c r="A101" s="5" t="s">
        <v>105</v>
      </c>
      <c r="B101" s="6">
        <v>115</v>
      </c>
      <c r="C101" s="6">
        <v>5882</v>
      </c>
      <c r="D101" s="6">
        <v>359</v>
      </c>
      <c r="E101" s="6">
        <v>66</v>
      </c>
      <c r="F101" s="7">
        <v>4</v>
      </c>
    </row>
    <row r="102" spans="1:6">
      <c r="A102" s="5" t="s">
        <v>106</v>
      </c>
      <c r="B102" s="6">
        <v>18800000</v>
      </c>
      <c r="C102" s="6">
        <v>3163000</v>
      </c>
      <c r="D102" s="6">
        <v>674907</v>
      </c>
      <c r="E102" s="6">
        <v>686000</v>
      </c>
      <c r="F102" s="7">
        <v>75283</v>
      </c>
    </row>
    <row r="103" spans="1:6">
      <c r="A103" s="5" t="s">
        <v>107</v>
      </c>
      <c r="B103" s="6">
        <v>0</v>
      </c>
      <c r="C103" s="6">
        <v>180</v>
      </c>
      <c r="D103" s="6">
        <v>11</v>
      </c>
      <c r="E103" s="6">
        <v>0</v>
      </c>
      <c r="F103" s="7">
        <v>0</v>
      </c>
    </row>
    <row r="104" spans="1:6">
      <c r="A104" s="5" t="s">
        <v>108</v>
      </c>
      <c r="B104" s="6">
        <v>42000</v>
      </c>
      <c r="C104" s="6">
        <v>122238</v>
      </c>
      <c r="D104" s="6">
        <v>8834</v>
      </c>
      <c r="E104" s="6">
        <v>0</v>
      </c>
      <c r="F104" s="7">
        <v>0</v>
      </c>
    </row>
    <row r="105" spans="1:6">
      <c r="A105" s="5" t="s">
        <v>109</v>
      </c>
      <c r="B105" s="6">
        <v>561000</v>
      </c>
      <c r="C105" s="6">
        <v>74324</v>
      </c>
      <c r="D105" s="6">
        <v>4534</v>
      </c>
      <c r="E105" s="6">
        <v>2142</v>
      </c>
      <c r="F105" s="7">
        <v>114</v>
      </c>
    </row>
    <row r="106" spans="1:6">
      <c r="A106" s="5" t="s">
        <v>110</v>
      </c>
      <c r="B106" s="6">
        <v>0</v>
      </c>
      <c r="C106" s="6">
        <v>0</v>
      </c>
      <c r="D106" s="6">
        <v>0</v>
      </c>
      <c r="E106" s="6">
        <v>0</v>
      </c>
      <c r="F106" s="7">
        <v>0</v>
      </c>
    </row>
    <row r="107" spans="1:6">
      <c r="A107" s="5" t="s">
        <v>111</v>
      </c>
      <c r="B107" s="6">
        <v>0</v>
      </c>
      <c r="C107" s="6">
        <v>10487</v>
      </c>
      <c r="D107" s="6">
        <v>640</v>
      </c>
      <c r="E107" s="6">
        <v>12287</v>
      </c>
      <c r="F107" s="7">
        <v>651</v>
      </c>
    </row>
    <row r="108" spans="1:6">
      <c r="A108" s="5" t="s">
        <v>112</v>
      </c>
      <c r="B108" s="6">
        <v>2800</v>
      </c>
      <c r="C108" s="6">
        <v>1100</v>
      </c>
      <c r="D108" s="6">
        <v>156</v>
      </c>
      <c r="E108" s="6">
        <v>0</v>
      </c>
      <c r="F108" s="7">
        <v>0</v>
      </c>
    </row>
    <row r="109" spans="1:6">
      <c r="A109" s="5" t="s">
        <v>113</v>
      </c>
      <c r="B109" s="6">
        <v>0</v>
      </c>
      <c r="C109" s="6">
        <v>266</v>
      </c>
      <c r="D109" s="6">
        <v>16</v>
      </c>
      <c r="E109" s="6">
        <v>0</v>
      </c>
      <c r="F109" s="7">
        <v>0</v>
      </c>
    </row>
    <row r="110" spans="1:6">
      <c r="A110" s="5" t="s">
        <v>114</v>
      </c>
      <c r="B110" s="6">
        <v>8045736</v>
      </c>
      <c r="C110" s="6">
        <v>1291344</v>
      </c>
      <c r="D110" s="6">
        <v>87823</v>
      </c>
      <c r="E110" s="6">
        <v>1493610</v>
      </c>
      <c r="F110" s="7">
        <v>70152</v>
      </c>
    </row>
    <row r="111" spans="1:6">
      <c r="A111" s="5" t="s">
        <v>115</v>
      </c>
      <c r="B111" s="6">
        <v>7150</v>
      </c>
      <c r="C111" s="6">
        <v>71077</v>
      </c>
      <c r="D111" s="6">
        <v>4336</v>
      </c>
      <c r="E111" s="6">
        <v>519</v>
      </c>
      <c r="F111" s="7">
        <v>27</v>
      </c>
    </row>
    <row r="112" spans="1:6">
      <c r="A112" s="5" t="s">
        <v>116</v>
      </c>
      <c r="B112" s="6">
        <v>0</v>
      </c>
      <c r="C112" s="6">
        <v>608</v>
      </c>
      <c r="D112" s="6">
        <v>60</v>
      </c>
      <c r="E112" s="6">
        <v>0</v>
      </c>
      <c r="F112" s="7">
        <v>0</v>
      </c>
    </row>
    <row r="113" spans="1:6">
      <c r="A113" s="5" t="s">
        <v>117</v>
      </c>
      <c r="B113" s="6">
        <v>0</v>
      </c>
      <c r="C113" s="6">
        <v>0</v>
      </c>
      <c r="D113" s="6">
        <v>0</v>
      </c>
      <c r="E113" s="6">
        <v>0</v>
      </c>
      <c r="F113" s="7">
        <v>0</v>
      </c>
    </row>
    <row r="114" spans="1:6">
      <c r="A114" s="5" t="s">
        <v>118</v>
      </c>
      <c r="B114" s="6">
        <v>0</v>
      </c>
      <c r="C114" s="6">
        <v>29458</v>
      </c>
      <c r="D114" s="6">
        <v>1797</v>
      </c>
      <c r="E114" s="6">
        <v>0</v>
      </c>
      <c r="F114" s="7">
        <v>0</v>
      </c>
    </row>
    <row r="115" spans="1:6">
      <c r="A115" s="5" t="s">
        <v>119</v>
      </c>
      <c r="B115" s="6">
        <v>6625</v>
      </c>
      <c r="C115" s="6">
        <v>0</v>
      </c>
      <c r="D115" s="6">
        <v>0</v>
      </c>
      <c r="E115" s="6">
        <v>0</v>
      </c>
      <c r="F115" s="7">
        <v>0</v>
      </c>
    </row>
    <row r="116" spans="1:6">
      <c r="A116" s="5" t="s">
        <v>120</v>
      </c>
      <c r="B116" s="6">
        <v>2713000</v>
      </c>
      <c r="C116" s="6">
        <v>124701</v>
      </c>
      <c r="D116" s="6">
        <v>7410</v>
      </c>
      <c r="E116" s="6">
        <v>946919</v>
      </c>
      <c r="F116" s="7">
        <v>63006</v>
      </c>
    </row>
    <row r="117" spans="1:6">
      <c r="A117" s="5" t="s">
        <v>121</v>
      </c>
      <c r="B117" s="6">
        <v>159949</v>
      </c>
      <c r="C117" s="6">
        <v>972870</v>
      </c>
      <c r="D117" s="6">
        <v>24428</v>
      </c>
      <c r="E117" s="6">
        <v>334820</v>
      </c>
      <c r="F117" s="7">
        <v>25458</v>
      </c>
    </row>
    <row r="118" spans="1:6">
      <c r="A118" s="5" t="s">
        <v>122</v>
      </c>
      <c r="B118" s="6">
        <v>101423</v>
      </c>
      <c r="C118" s="6">
        <v>6</v>
      </c>
      <c r="D118" s="6">
        <v>1</v>
      </c>
      <c r="E118" s="6">
        <v>72</v>
      </c>
      <c r="F118" s="7">
        <v>19</v>
      </c>
    </row>
    <row r="119" spans="1:6">
      <c r="A119" s="5" t="s">
        <v>123</v>
      </c>
      <c r="B119" s="6">
        <v>100000</v>
      </c>
      <c r="C119" s="6">
        <v>1707</v>
      </c>
      <c r="D119" s="6">
        <v>104</v>
      </c>
      <c r="E119" s="6">
        <v>947</v>
      </c>
      <c r="F119" s="7">
        <v>50</v>
      </c>
    </row>
    <row r="120" spans="1:6">
      <c r="A120" s="5" t="s">
        <v>124</v>
      </c>
      <c r="B120" s="6">
        <v>156000</v>
      </c>
      <c r="C120" s="6">
        <v>31087</v>
      </c>
      <c r="D120" s="6">
        <v>1896</v>
      </c>
      <c r="E120" s="6">
        <v>90223</v>
      </c>
      <c r="F120" s="7">
        <v>4782</v>
      </c>
    </row>
    <row r="121" spans="1:6">
      <c r="A121" s="5" t="s">
        <v>125</v>
      </c>
      <c r="B121" s="6">
        <v>0</v>
      </c>
      <c r="C121" s="6">
        <v>0</v>
      </c>
      <c r="D121" s="6">
        <v>0</v>
      </c>
      <c r="E121" s="6">
        <v>0</v>
      </c>
      <c r="F121" s="7">
        <v>0</v>
      </c>
    </row>
    <row r="122" spans="1:6">
      <c r="A122" s="5" t="s">
        <v>126</v>
      </c>
      <c r="B122" s="6">
        <v>0</v>
      </c>
      <c r="C122" s="6">
        <v>0</v>
      </c>
      <c r="D122" s="6">
        <v>0</v>
      </c>
      <c r="E122" s="6">
        <v>126</v>
      </c>
      <c r="F122" s="7">
        <v>7</v>
      </c>
    </row>
    <row r="123" spans="1:6">
      <c r="A123" s="5" t="s">
        <v>127</v>
      </c>
      <c r="B123" s="6">
        <v>0</v>
      </c>
      <c r="C123" s="6">
        <v>480</v>
      </c>
      <c r="D123" s="6">
        <v>113</v>
      </c>
      <c r="E123" s="6">
        <v>16</v>
      </c>
      <c r="F123" s="7">
        <v>4</v>
      </c>
    </row>
    <row r="124" spans="1:6">
      <c r="A124" s="5" t="s">
        <v>128</v>
      </c>
      <c r="B124" s="6">
        <v>0</v>
      </c>
      <c r="C124" s="6">
        <v>0</v>
      </c>
      <c r="D124" s="6">
        <v>0</v>
      </c>
      <c r="E124" s="6">
        <v>0</v>
      </c>
      <c r="F124" s="7">
        <v>0</v>
      </c>
    </row>
    <row r="125" spans="1:6">
      <c r="A125" s="5" t="s">
        <v>129</v>
      </c>
      <c r="B125" s="6">
        <v>0</v>
      </c>
      <c r="C125" s="6">
        <v>500</v>
      </c>
      <c r="D125" s="6">
        <v>140</v>
      </c>
      <c r="E125" s="6">
        <v>0</v>
      </c>
      <c r="F125" s="7">
        <v>0</v>
      </c>
    </row>
    <row r="126" spans="1:6">
      <c r="A126" s="5" t="s">
        <v>130</v>
      </c>
      <c r="B126" s="6">
        <v>0</v>
      </c>
      <c r="C126" s="6">
        <v>647</v>
      </c>
      <c r="D126" s="6">
        <v>39</v>
      </c>
      <c r="E126" s="6">
        <v>21</v>
      </c>
      <c r="F126" s="7">
        <v>6</v>
      </c>
    </row>
    <row r="127" spans="1:6">
      <c r="A127" s="5" t="s">
        <v>131</v>
      </c>
      <c r="B127" s="6">
        <v>130</v>
      </c>
      <c r="C127" s="6">
        <v>6935</v>
      </c>
      <c r="D127" s="6">
        <v>423</v>
      </c>
      <c r="E127" s="6">
        <v>352</v>
      </c>
      <c r="F127" s="7">
        <v>19</v>
      </c>
    </row>
    <row r="128" spans="1:6">
      <c r="A128" s="5" t="s">
        <v>132</v>
      </c>
      <c r="B128" s="6">
        <v>0</v>
      </c>
      <c r="C128" s="6">
        <v>0</v>
      </c>
      <c r="D128" s="6">
        <v>0</v>
      </c>
      <c r="E128" s="6">
        <v>0</v>
      </c>
      <c r="F128" s="7">
        <v>0</v>
      </c>
    </row>
    <row r="129" spans="1:6">
      <c r="A129" s="5" t="s">
        <v>133</v>
      </c>
      <c r="B129" s="6">
        <v>4741000</v>
      </c>
      <c r="C129" s="6">
        <v>85407</v>
      </c>
      <c r="D129" s="6">
        <v>5210</v>
      </c>
      <c r="E129" s="6">
        <v>5577</v>
      </c>
      <c r="F129" s="7">
        <v>296</v>
      </c>
    </row>
    <row r="130" spans="1:6">
      <c r="A130" s="5" t="s">
        <v>134</v>
      </c>
      <c r="B130" s="6">
        <v>0</v>
      </c>
      <c r="C130" s="6">
        <v>153</v>
      </c>
      <c r="D130" s="6">
        <v>16</v>
      </c>
      <c r="E130" s="6">
        <v>0</v>
      </c>
      <c r="F130" s="7">
        <v>0</v>
      </c>
    </row>
    <row r="131" spans="1:6">
      <c r="A131" s="5" t="s">
        <v>135</v>
      </c>
      <c r="B131" s="6">
        <v>160000</v>
      </c>
      <c r="C131" s="6">
        <v>192</v>
      </c>
      <c r="D131" s="6">
        <v>12</v>
      </c>
      <c r="E131" s="6">
        <v>396</v>
      </c>
      <c r="F131" s="7">
        <v>21</v>
      </c>
    </row>
    <row r="132" spans="1:6">
      <c r="A132" s="5" t="s">
        <v>136</v>
      </c>
      <c r="B132" s="6">
        <v>150000</v>
      </c>
      <c r="C132" s="6">
        <v>30</v>
      </c>
      <c r="D132" s="6">
        <v>6</v>
      </c>
      <c r="E132" s="6">
        <v>92400</v>
      </c>
      <c r="F132" s="7">
        <v>5359</v>
      </c>
    </row>
    <row r="133" spans="1:6">
      <c r="A133" s="5" t="s">
        <v>137</v>
      </c>
      <c r="B133" s="6">
        <v>0</v>
      </c>
      <c r="C133" s="6">
        <v>0</v>
      </c>
      <c r="D133" s="6">
        <v>0</v>
      </c>
      <c r="E133" s="6">
        <v>0</v>
      </c>
      <c r="F133" s="7">
        <v>0</v>
      </c>
    </row>
    <row r="134" spans="1:6">
      <c r="A134" s="5" t="s">
        <v>138</v>
      </c>
      <c r="B134" s="6">
        <v>144000</v>
      </c>
      <c r="C134" s="6">
        <v>171293</v>
      </c>
      <c r="D134" s="6">
        <v>10449</v>
      </c>
      <c r="E134" s="6">
        <v>1510</v>
      </c>
      <c r="F134" s="7">
        <v>80</v>
      </c>
    </row>
    <row r="135" spans="1:6">
      <c r="A135" s="5" t="s">
        <v>139</v>
      </c>
      <c r="B135" s="6">
        <v>10000</v>
      </c>
      <c r="C135" s="6">
        <v>14472</v>
      </c>
      <c r="D135" s="6">
        <v>883</v>
      </c>
      <c r="E135" s="6">
        <v>0</v>
      </c>
      <c r="F135" s="7">
        <v>0</v>
      </c>
    </row>
    <row r="136" spans="1:6">
      <c r="A136" s="5" t="s">
        <v>140</v>
      </c>
      <c r="B136" s="6">
        <v>0</v>
      </c>
      <c r="C136" s="6">
        <v>222</v>
      </c>
      <c r="D136" s="6">
        <v>14</v>
      </c>
      <c r="E136" s="6">
        <v>12000</v>
      </c>
      <c r="F136" s="7">
        <v>971</v>
      </c>
    </row>
    <row r="137" spans="1:6">
      <c r="A137" s="5" t="s">
        <v>141</v>
      </c>
      <c r="B137" s="6">
        <v>0</v>
      </c>
      <c r="C137" s="6">
        <v>1982</v>
      </c>
      <c r="D137" s="6">
        <v>207</v>
      </c>
      <c r="E137" s="6">
        <v>2369</v>
      </c>
      <c r="F137" s="7">
        <v>206</v>
      </c>
    </row>
    <row r="138" spans="1:6">
      <c r="A138" s="5" t="s">
        <v>142</v>
      </c>
      <c r="B138" s="6">
        <v>0</v>
      </c>
      <c r="C138" s="6">
        <v>0</v>
      </c>
      <c r="D138" s="6">
        <v>0</v>
      </c>
      <c r="E138" s="6">
        <v>0</v>
      </c>
      <c r="F138" s="7">
        <v>0</v>
      </c>
    </row>
    <row r="139" spans="1:6">
      <c r="A139" s="5" t="s">
        <v>143</v>
      </c>
      <c r="B139" s="6">
        <v>0</v>
      </c>
      <c r="C139" s="6">
        <v>46</v>
      </c>
      <c r="D139" s="6">
        <v>3</v>
      </c>
      <c r="E139" s="6">
        <v>1</v>
      </c>
      <c r="F139" s="7">
        <v>0</v>
      </c>
    </row>
    <row r="140" spans="1:6">
      <c r="A140" s="5" t="s">
        <v>144</v>
      </c>
      <c r="B140" s="6">
        <v>574006</v>
      </c>
      <c r="C140" s="6">
        <v>165600</v>
      </c>
      <c r="D140" s="6">
        <v>8881</v>
      </c>
      <c r="E140" s="6">
        <v>272000</v>
      </c>
      <c r="F140" s="7">
        <v>17265</v>
      </c>
    </row>
    <row r="141" spans="1:6">
      <c r="A141" s="5" t="s">
        <v>145</v>
      </c>
      <c r="B141" s="6">
        <v>9750</v>
      </c>
      <c r="C141" s="6">
        <v>176</v>
      </c>
      <c r="D141" s="6">
        <v>11</v>
      </c>
      <c r="E141" s="6">
        <v>674</v>
      </c>
      <c r="F141" s="7">
        <v>36</v>
      </c>
    </row>
    <row r="142" spans="1:6">
      <c r="A142" s="5" t="s">
        <v>146</v>
      </c>
      <c r="B142" s="6">
        <v>28900000</v>
      </c>
      <c r="C142" s="6">
        <v>3345</v>
      </c>
      <c r="D142" s="6">
        <v>204</v>
      </c>
      <c r="E142" s="6">
        <v>14700000</v>
      </c>
      <c r="F142" s="7">
        <v>1336599</v>
      </c>
    </row>
    <row r="143" spans="1:6">
      <c r="A143" s="5" t="s">
        <v>147</v>
      </c>
      <c r="B143" s="6">
        <v>54000</v>
      </c>
      <c r="C143" s="6">
        <v>27</v>
      </c>
      <c r="D143" s="6">
        <v>2</v>
      </c>
      <c r="E143" s="6">
        <v>584</v>
      </c>
      <c r="F143" s="7">
        <v>31</v>
      </c>
    </row>
    <row r="144" spans="1:6">
      <c r="A144" s="5" t="s">
        <v>148</v>
      </c>
      <c r="B144" s="6">
        <v>0</v>
      </c>
      <c r="C144" s="6">
        <v>3</v>
      </c>
      <c r="D144" s="6">
        <v>0</v>
      </c>
      <c r="E144" s="6">
        <v>2</v>
      </c>
      <c r="F144" s="7">
        <v>0</v>
      </c>
    </row>
    <row r="145" spans="1:6">
      <c r="A145" s="5" t="s">
        <v>149</v>
      </c>
      <c r="B145" s="6">
        <v>0</v>
      </c>
      <c r="C145" s="6">
        <v>1444</v>
      </c>
      <c r="D145" s="6">
        <v>88</v>
      </c>
      <c r="E145" s="6">
        <v>17</v>
      </c>
      <c r="F145" s="7">
        <v>93</v>
      </c>
    </row>
    <row r="146" spans="1:6">
      <c r="A146" s="5" t="s">
        <v>150</v>
      </c>
      <c r="B146" s="6">
        <v>0</v>
      </c>
      <c r="C146" s="6">
        <v>0</v>
      </c>
      <c r="D146" s="6">
        <v>0</v>
      </c>
      <c r="E146" s="6">
        <v>0</v>
      </c>
      <c r="F146" s="7">
        <v>0</v>
      </c>
    </row>
    <row r="147" spans="1:6">
      <c r="A147" s="5" t="s">
        <v>151</v>
      </c>
      <c r="B147" s="6">
        <v>0</v>
      </c>
      <c r="C147" s="6">
        <v>0</v>
      </c>
      <c r="D147" s="6">
        <v>0</v>
      </c>
      <c r="E147" s="6">
        <v>0</v>
      </c>
      <c r="F147" s="7">
        <v>0</v>
      </c>
    </row>
    <row r="148" spans="1:6">
      <c r="A148" s="5" t="s">
        <v>152</v>
      </c>
      <c r="B148" s="6">
        <v>0</v>
      </c>
      <c r="C148" s="6">
        <v>0</v>
      </c>
      <c r="D148" s="6">
        <v>0</v>
      </c>
      <c r="E148" s="6">
        <v>0</v>
      </c>
      <c r="F148" s="7">
        <v>0</v>
      </c>
    </row>
    <row r="149" spans="1:6">
      <c r="A149" s="5" t="s">
        <v>153</v>
      </c>
      <c r="B149" s="6">
        <v>9992244</v>
      </c>
      <c r="C149" s="6">
        <v>376622</v>
      </c>
      <c r="D149" s="6">
        <v>24576</v>
      </c>
      <c r="E149" s="6">
        <v>3875051</v>
      </c>
      <c r="F149" s="7">
        <v>223335</v>
      </c>
    </row>
    <row r="150" spans="1:6">
      <c r="A150" s="5" t="s">
        <v>154</v>
      </c>
      <c r="B150" s="6">
        <v>0</v>
      </c>
      <c r="C150" s="6">
        <v>19843</v>
      </c>
      <c r="D150" s="6">
        <v>1210</v>
      </c>
      <c r="E150" s="6">
        <v>3097</v>
      </c>
      <c r="F150" s="7">
        <v>164</v>
      </c>
    </row>
    <row r="151" spans="1:6">
      <c r="A151" s="5" t="s">
        <v>155</v>
      </c>
      <c r="B151" s="6">
        <v>472000</v>
      </c>
      <c r="C151" s="6">
        <v>57732</v>
      </c>
      <c r="D151" s="6">
        <v>3522</v>
      </c>
      <c r="E151" s="6">
        <v>1403</v>
      </c>
      <c r="F151" s="7">
        <v>74</v>
      </c>
    </row>
    <row r="152" spans="1:6">
      <c r="A152" s="5" t="s">
        <v>156</v>
      </c>
      <c r="B152" s="6">
        <v>0</v>
      </c>
      <c r="C152" s="6">
        <v>110</v>
      </c>
      <c r="D152" s="6">
        <v>25</v>
      </c>
      <c r="E152" s="6">
        <v>0</v>
      </c>
      <c r="F152" s="7">
        <v>0</v>
      </c>
    </row>
    <row r="153" spans="1:6">
      <c r="A153" s="5" t="s">
        <v>157</v>
      </c>
      <c r="B153" s="6">
        <v>9000</v>
      </c>
      <c r="C153" s="6">
        <v>141</v>
      </c>
      <c r="D153" s="6">
        <v>86</v>
      </c>
      <c r="E153" s="6">
        <v>106</v>
      </c>
      <c r="F153" s="7">
        <v>20</v>
      </c>
    </row>
    <row r="154" spans="1:6">
      <c r="A154" s="5" t="s">
        <v>158</v>
      </c>
      <c r="B154" s="6">
        <v>40000</v>
      </c>
      <c r="C154" s="6">
        <v>107</v>
      </c>
      <c r="D154" s="6">
        <v>7</v>
      </c>
      <c r="E154" s="6">
        <v>185</v>
      </c>
      <c r="F154" s="7">
        <v>48</v>
      </c>
    </row>
    <row r="155" spans="1:6">
      <c r="A155" s="5" t="s">
        <v>159</v>
      </c>
      <c r="B155" s="6">
        <v>0</v>
      </c>
      <c r="C155" s="6">
        <v>24</v>
      </c>
      <c r="D155" s="6">
        <v>1</v>
      </c>
      <c r="E155" s="6">
        <v>66</v>
      </c>
      <c r="F155" s="7">
        <v>3</v>
      </c>
    </row>
    <row r="156" spans="1:6">
      <c r="A156" s="5" t="s">
        <v>160</v>
      </c>
      <c r="B156" s="6">
        <v>2563</v>
      </c>
      <c r="C156" s="6">
        <v>1935</v>
      </c>
      <c r="D156" s="6">
        <v>704</v>
      </c>
      <c r="E156" s="6">
        <v>292</v>
      </c>
      <c r="F156" s="7">
        <v>164</v>
      </c>
    </row>
    <row r="157" spans="1:6">
      <c r="A157" s="5" t="s">
        <v>161</v>
      </c>
      <c r="B157" s="6">
        <v>40000</v>
      </c>
      <c r="C157" s="6">
        <v>426</v>
      </c>
      <c r="D157" s="6">
        <v>108</v>
      </c>
      <c r="E157" s="6">
        <v>203</v>
      </c>
      <c r="F157" s="7">
        <v>11</v>
      </c>
    </row>
    <row r="158" spans="1:6">
      <c r="A158" s="5" t="s">
        <v>162</v>
      </c>
      <c r="B158" s="6">
        <v>0</v>
      </c>
      <c r="C158" s="6">
        <v>0</v>
      </c>
      <c r="D158" s="6">
        <v>0</v>
      </c>
      <c r="E158" s="6">
        <v>0</v>
      </c>
      <c r="F158" s="7">
        <v>0</v>
      </c>
    </row>
    <row r="159" spans="1:6">
      <c r="A159" s="5" t="s">
        <v>163</v>
      </c>
      <c r="B159" s="6">
        <v>28100000</v>
      </c>
      <c r="C159" s="6">
        <v>1410894</v>
      </c>
      <c r="D159" s="6">
        <v>58493</v>
      </c>
      <c r="E159" s="6">
        <v>2268934</v>
      </c>
      <c r="F159" s="7">
        <v>163847</v>
      </c>
    </row>
    <row r="160" spans="1:6">
      <c r="A160" s="5" t="s">
        <v>164</v>
      </c>
      <c r="B160" s="6">
        <v>2793855</v>
      </c>
      <c r="C160" s="6">
        <v>362906</v>
      </c>
      <c r="D160" s="6">
        <v>15483</v>
      </c>
      <c r="E160" s="6">
        <v>27038</v>
      </c>
      <c r="F160" s="7">
        <v>3528</v>
      </c>
    </row>
    <row r="161" spans="1:6">
      <c r="A161" s="5" t="s">
        <v>165</v>
      </c>
      <c r="B161" s="6">
        <v>0</v>
      </c>
      <c r="C161" s="6">
        <v>10074</v>
      </c>
      <c r="D161" s="6">
        <v>615</v>
      </c>
      <c r="E161" s="6">
        <v>809</v>
      </c>
      <c r="F161" s="7">
        <v>43</v>
      </c>
    </row>
    <row r="162" spans="1:6">
      <c r="A162" s="5" t="s">
        <v>166</v>
      </c>
      <c r="B162" s="6">
        <v>2801000</v>
      </c>
      <c r="C162" s="6">
        <v>3575000</v>
      </c>
      <c r="D162" s="6">
        <v>534281</v>
      </c>
      <c r="E162" s="6">
        <v>874</v>
      </c>
      <c r="F162" s="7">
        <v>46</v>
      </c>
    </row>
    <row r="163" spans="1:6">
      <c r="A163" s="5" t="s">
        <v>167</v>
      </c>
      <c r="B163" s="6">
        <v>2500</v>
      </c>
      <c r="C163" s="6">
        <v>21200</v>
      </c>
      <c r="D163" s="6">
        <v>1827</v>
      </c>
      <c r="E163" s="6">
        <v>0</v>
      </c>
      <c r="F163" s="7">
        <v>0</v>
      </c>
    </row>
    <row r="164" spans="1:6">
      <c r="A164" s="5" t="s">
        <v>168</v>
      </c>
      <c r="B164" s="6">
        <v>5290910</v>
      </c>
      <c r="C164" s="6">
        <v>1644022</v>
      </c>
      <c r="D164" s="6">
        <v>102292</v>
      </c>
      <c r="E164" s="6">
        <v>73209</v>
      </c>
      <c r="F164" s="7">
        <v>8244</v>
      </c>
    </row>
    <row r="165" spans="1:6">
      <c r="A165" s="5" t="s">
        <v>169</v>
      </c>
      <c r="B165" s="6">
        <v>127000000</v>
      </c>
      <c r="C165" s="6">
        <v>12782</v>
      </c>
      <c r="D165" s="6">
        <v>1473</v>
      </c>
      <c r="E165" s="6">
        <v>12000000</v>
      </c>
      <c r="F165" s="7">
        <v>933453</v>
      </c>
    </row>
    <row r="166" spans="1:6">
      <c r="A166" s="5" t="s">
        <v>170</v>
      </c>
      <c r="B166" s="6">
        <v>98000</v>
      </c>
      <c r="C166" s="6">
        <v>93</v>
      </c>
      <c r="D166" s="6">
        <v>6</v>
      </c>
      <c r="E166" s="6">
        <v>12</v>
      </c>
      <c r="F166" s="7">
        <v>1</v>
      </c>
    </row>
    <row r="167" spans="1:6">
      <c r="A167" s="5" t="s">
        <v>171</v>
      </c>
      <c r="B167" s="6">
        <v>0</v>
      </c>
      <c r="C167" s="6">
        <v>0</v>
      </c>
      <c r="D167" s="6">
        <v>0</v>
      </c>
      <c r="E167" s="6">
        <v>0</v>
      </c>
      <c r="F167" s="7">
        <v>0</v>
      </c>
    </row>
    <row r="168" spans="1:6">
      <c r="A168" s="5" t="s">
        <v>172</v>
      </c>
      <c r="B168" s="6">
        <v>0</v>
      </c>
      <c r="C168" s="6">
        <v>43</v>
      </c>
      <c r="D168" s="6">
        <v>23</v>
      </c>
      <c r="E168" s="6">
        <v>0</v>
      </c>
      <c r="F168" s="7">
        <v>0</v>
      </c>
    </row>
    <row r="169" spans="1:6">
      <c r="A169" s="5" t="s">
        <v>173</v>
      </c>
      <c r="B169" s="6">
        <v>0</v>
      </c>
      <c r="C169" s="6">
        <v>309</v>
      </c>
      <c r="D169" s="6">
        <v>30</v>
      </c>
      <c r="E169" s="6">
        <v>0</v>
      </c>
      <c r="F169" s="7">
        <v>0</v>
      </c>
    </row>
    <row r="170" spans="1:6">
      <c r="A170" s="5" t="s">
        <v>174</v>
      </c>
      <c r="B170" s="6">
        <v>0</v>
      </c>
      <c r="C170" s="6">
        <v>64</v>
      </c>
      <c r="D170" s="6">
        <v>5</v>
      </c>
      <c r="E170" s="6">
        <v>0</v>
      </c>
      <c r="F170" s="7">
        <v>0</v>
      </c>
    </row>
    <row r="171" spans="1:6">
      <c r="A171" s="5" t="s">
        <v>175</v>
      </c>
      <c r="B171" s="6">
        <v>0</v>
      </c>
      <c r="C171" s="6">
        <v>1712</v>
      </c>
      <c r="D171" s="6">
        <v>104</v>
      </c>
      <c r="E171" s="6">
        <v>0</v>
      </c>
      <c r="F171" s="7">
        <v>0</v>
      </c>
    </row>
    <row r="172" spans="1:6">
      <c r="A172" s="5" t="s">
        <v>176</v>
      </c>
      <c r="B172" s="6">
        <v>0</v>
      </c>
      <c r="C172" s="6">
        <v>5</v>
      </c>
      <c r="D172" s="6">
        <v>1</v>
      </c>
      <c r="E172" s="6">
        <v>0</v>
      </c>
      <c r="F172" s="7">
        <v>0</v>
      </c>
    </row>
    <row r="173" spans="1:6">
      <c r="A173" s="5" t="s">
        <v>177</v>
      </c>
      <c r="B173" s="6">
        <v>0</v>
      </c>
      <c r="C173" s="6">
        <v>68638</v>
      </c>
      <c r="D173" s="6">
        <v>4187</v>
      </c>
      <c r="E173" s="6">
        <v>0</v>
      </c>
      <c r="F173" s="7">
        <v>0</v>
      </c>
    </row>
    <row r="174" spans="1:6">
      <c r="A174" s="5" t="s">
        <v>178</v>
      </c>
      <c r="B174" s="6">
        <v>3200</v>
      </c>
      <c r="C174" s="6">
        <v>2</v>
      </c>
      <c r="D174" s="6">
        <v>0</v>
      </c>
      <c r="E174" s="6">
        <v>0</v>
      </c>
      <c r="F174" s="7">
        <v>0</v>
      </c>
    </row>
    <row r="175" spans="1:6">
      <c r="A175" s="5" t="s">
        <v>179</v>
      </c>
      <c r="B175" s="6">
        <v>0</v>
      </c>
      <c r="C175" s="6">
        <v>210376</v>
      </c>
      <c r="D175" s="6">
        <v>12833</v>
      </c>
      <c r="E175" s="6">
        <v>6130</v>
      </c>
      <c r="F175" s="7">
        <v>325</v>
      </c>
    </row>
    <row r="176" spans="1:6">
      <c r="A176" s="5" t="s">
        <v>180</v>
      </c>
      <c r="B176" s="6">
        <v>0</v>
      </c>
      <c r="C176" s="6">
        <v>4726</v>
      </c>
      <c r="D176" s="6">
        <v>288</v>
      </c>
      <c r="E176" s="6">
        <v>134</v>
      </c>
      <c r="F176" s="7">
        <v>7</v>
      </c>
    </row>
    <row r="177" spans="1:6">
      <c r="A177" s="5" t="s">
        <v>181</v>
      </c>
      <c r="B177" s="6">
        <v>239000</v>
      </c>
      <c r="C177" s="6">
        <v>71000</v>
      </c>
      <c r="D177" s="6">
        <v>3601</v>
      </c>
      <c r="E177" s="6">
        <v>12000</v>
      </c>
      <c r="F177" s="7">
        <v>1741</v>
      </c>
    </row>
    <row r="178" spans="1:6">
      <c r="A178" s="5" t="s">
        <v>182</v>
      </c>
      <c r="B178" s="6">
        <v>0</v>
      </c>
      <c r="C178" s="6">
        <v>0</v>
      </c>
      <c r="D178" s="6">
        <v>0</v>
      </c>
      <c r="E178" s="6">
        <v>1378</v>
      </c>
      <c r="F178" s="7">
        <v>209</v>
      </c>
    </row>
    <row r="179" spans="1:6">
      <c r="A179" s="5" t="s">
        <v>183</v>
      </c>
      <c r="B179" s="6">
        <v>0</v>
      </c>
      <c r="C179" s="6">
        <v>338</v>
      </c>
      <c r="D179" s="6">
        <v>21</v>
      </c>
      <c r="E179" s="6">
        <v>0</v>
      </c>
      <c r="F179" s="7">
        <v>0</v>
      </c>
    </row>
    <row r="180" spans="1:6">
      <c r="A180" s="5" t="s">
        <v>184</v>
      </c>
      <c r="B180" s="6">
        <v>0</v>
      </c>
      <c r="C180" s="6">
        <v>28590</v>
      </c>
      <c r="D180" s="6">
        <v>1744</v>
      </c>
      <c r="E180" s="6">
        <v>1412</v>
      </c>
      <c r="F180" s="7">
        <v>75</v>
      </c>
    </row>
    <row r="181" spans="1:6">
      <c r="A181" s="5" t="s">
        <v>185</v>
      </c>
      <c r="B181" s="6">
        <v>4424515</v>
      </c>
      <c r="C181" s="6">
        <v>47243</v>
      </c>
      <c r="D181" s="6">
        <v>4061</v>
      </c>
      <c r="E181" s="6">
        <v>1706092</v>
      </c>
      <c r="F181" s="7">
        <v>106786</v>
      </c>
    </row>
    <row r="182" spans="1:6">
      <c r="A182" s="5" t="s">
        <v>186</v>
      </c>
      <c r="B182" s="6">
        <v>2860000</v>
      </c>
      <c r="C182" s="6">
        <v>180552</v>
      </c>
      <c r="D182" s="6">
        <v>14691</v>
      </c>
      <c r="E182" s="6">
        <v>1668286</v>
      </c>
      <c r="F182" s="7">
        <v>116578</v>
      </c>
    </row>
    <row r="183" spans="1:6">
      <c r="A183" s="5" t="s">
        <v>187</v>
      </c>
      <c r="B183" s="6">
        <v>0</v>
      </c>
      <c r="C183" s="6">
        <v>1</v>
      </c>
      <c r="D183" s="6">
        <v>0</v>
      </c>
      <c r="E183" s="6">
        <v>0</v>
      </c>
      <c r="F183" s="7">
        <v>0</v>
      </c>
    </row>
    <row r="184" spans="1:6">
      <c r="A184" s="5" t="s">
        <v>188</v>
      </c>
      <c r="B184" s="6">
        <v>0</v>
      </c>
      <c r="C184" s="6">
        <v>39</v>
      </c>
      <c r="D184" s="6">
        <v>2</v>
      </c>
      <c r="E184" s="6">
        <v>269</v>
      </c>
      <c r="F184" s="7">
        <v>14</v>
      </c>
    </row>
    <row r="185" spans="1:6">
      <c r="A185" s="5" t="s">
        <v>189</v>
      </c>
      <c r="B185" s="6">
        <v>6604690</v>
      </c>
      <c r="C185" s="6">
        <v>1035</v>
      </c>
      <c r="D185" s="6">
        <v>90</v>
      </c>
      <c r="E185" s="6">
        <v>102000</v>
      </c>
      <c r="F185" s="7">
        <v>10534</v>
      </c>
    </row>
    <row r="186" spans="1:6">
      <c r="A186" s="5" t="s">
        <v>190</v>
      </c>
      <c r="B186" s="6">
        <v>0</v>
      </c>
      <c r="C186" s="6">
        <v>0</v>
      </c>
      <c r="D186" s="6">
        <v>0</v>
      </c>
      <c r="E186" s="6">
        <v>0</v>
      </c>
      <c r="F186" s="7">
        <v>0</v>
      </c>
    </row>
    <row r="187" spans="1:6">
      <c r="A187" s="5" t="s">
        <v>191</v>
      </c>
      <c r="B187" s="6">
        <v>6126144</v>
      </c>
      <c r="C187" s="6">
        <v>392907</v>
      </c>
      <c r="D187" s="6">
        <v>27375</v>
      </c>
      <c r="E187" s="6">
        <v>779477</v>
      </c>
      <c r="F187" s="7">
        <v>32753</v>
      </c>
    </row>
    <row r="188" spans="1:6">
      <c r="A188" s="5" t="s">
        <v>192</v>
      </c>
      <c r="B188" s="6">
        <v>23000</v>
      </c>
      <c r="C188" s="6">
        <v>884</v>
      </c>
      <c r="D188" s="6">
        <v>54</v>
      </c>
      <c r="E188" s="6">
        <v>145</v>
      </c>
      <c r="F188" s="7">
        <v>8</v>
      </c>
    </row>
    <row r="189" spans="1:6">
      <c r="A189" s="5" t="s">
        <v>193</v>
      </c>
      <c r="B189" s="6">
        <v>0</v>
      </c>
      <c r="C189" s="6">
        <v>1</v>
      </c>
      <c r="D189" s="6">
        <v>2</v>
      </c>
      <c r="E189" s="6">
        <v>168</v>
      </c>
      <c r="F189" s="7">
        <v>11</v>
      </c>
    </row>
    <row r="190" spans="1:6">
      <c r="A190" s="5" t="s">
        <v>194</v>
      </c>
      <c r="B190" s="6">
        <v>0</v>
      </c>
      <c r="C190" s="6">
        <v>4407</v>
      </c>
      <c r="D190" s="6">
        <v>269</v>
      </c>
      <c r="E190" s="6">
        <v>9644</v>
      </c>
      <c r="F190" s="7">
        <v>511</v>
      </c>
    </row>
    <row r="191" spans="1:6">
      <c r="A191" s="5" t="s">
        <v>195</v>
      </c>
      <c r="B191" s="6">
        <v>864000</v>
      </c>
      <c r="C191" s="6">
        <v>261</v>
      </c>
      <c r="D191" s="6">
        <v>26</v>
      </c>
      <c r="E191" s="6">
        <v>427</v>
      </c>
      <c r="F191" s="7">
        <v>63</v>
      </c>
    </row>
    <row r="192" spans="1:6">
      <c r="A192" s="5" t="s">
        <v>196</v>
      </c>
      <c r="B192" s="6">
        <v>63800000</v>
      </c>
      <c r="C192" s="6">
        <v>4260901</v>
      </c>
      <c r="D192" s="6">
        <v>257660</v>
      </c>
      <c r="E192" s="6">
        <v>542286</v>
      </c>
      <c r="F192" s="7">
        <v>40054</v>
      </c>
    </row>
    <row r="193" spans="1:6">
      <c r="A193" s="5" t="s">
        <v>197</v>
      </c>
      <c r="B193" s="6">
        <v>2301783</v>
      </c>
      <c r="C193" s="6">
        <v>141886</v>
      </c>
      <c r="D193" s="6">
        <v>14234</v>
      </c>
      <c r="E193" s="6">
        <v>440339</v>
      </c>
      <c r="F193" s="7">
        <v>44156</v>
      </c>
    </row>
    <row r="194" spans="1:6">
      <c r="A194" s="5" t="s">
        <v>198</v>
      </c>
      <c r="B194" s="6">
        <v>12000</v>
      </c>
      <c r="C194" s="6">
        <v>6</v>
      </c>
      <c r="D194" s="6">
        <v>0</v>
      </c>
      <c r="E194" s="6">
        <v>8</v>
      </c>
      <c r="F194" s="7">
        <v>0</v>
      </c>
    </row>
    <row r="195" spans="1:6">
      <c r="A195" s="5" t="s">
        <v>199</v>
      </c>
      <c r="B195" s="6">
        <v>0</v>
      </c>
      <c r="C195" s="6">
        <v>15760</v>
      </c>
      <c r="D195" s="6">
        <v>956</v>
      </c>
      <c r="E195" s="6">
        <v>0</v>
      </c>
      <c r="F195" s="7">
        <v>0</v>
      </c>
    </row>
    <row r="196" spans="1:6">
      <c r="A196" s="5" t="s">
        <v>200</v>
      </c>
      <c r="B196" s="6">
        <v>0</v>
      </c>
      <c r="C196" s="6">
        <v>63742</v>
      </c>
      <c r="D196" s="6">
        <v>3888</v>
      </c>
      <c r="E196" s="6">
        <v>155</v>
      </c>
      <c r="F196" s="7">
        <v>8</v>
      </c>
    </row>
    <row r="197" spans="1:6">
      <c r="A197" s="5" t="s">
        <v>201</v>
      </c>
      <c r="B197" s="6">
        <v>57000</v>
      </c>
      <c r="C197" s="6">
        <v>32979</v>
      </c>
      <c r="D197" s="6">
        <v>774</v>
      </c>
      <c r="E197" s="6">
        <v>102</v>
      </c>
      <c r="F197" s="7">
        <v>7</v>
      </c>
    </row>
    <row r="198" spans="1:6">
      <c r="A198" s="5" t="s">
        <v>202</v>
      </c>
      <c r="B198" s="6">
        <v>0</v>
      </c>
      <c r="C198" s="6">
        <v>1208</v>
      </c>
      <c r="D198" s="6">
        <v>74</v>
      </c>
      <c r="E198" s="6">
        <v>269</v>
      </c>
      <c r="F198" s="7">
        <v>14</v>
      </c>
    </row>
    <row r="199" spans="1:6">
      <c r="A199" s="5" t="s">
        <v>203</v>
      </c>
      <c r="B199" s="6">
        <v>0</v>
      </c>
      <c r="C199" s="6">
        <v>262</v>
      </c>
      <c r="D199" s="6">
        <v>16</v>
      </c>
      <c r="E199" s="6">
        <v>1506</v>
      </c>
      <c r="F199" s="7">
        <v>80</v>
      </c>
    </row>
    <row r="200" spans="1:6">
      <c r="A200" s="5" t="s">
        <v>204</v>
      </c>
      <c r="B200" s="6">
        <v>0</v>
      </c>
      <c r="C200" s="6">
        <v>0</v>
      </c>
      <c r="D200" s="6">
        <v>0</v>
      </c>
      <c r="E200" s="6">
        <v>0</v>
      </c>
      <c r="F200" s="7">
        <v>0</v>
      </c>
    </row>
    <row r="201" spans="1:6">
      <c r="A201" s="5" t="s">
        <v>205</v>
      </c>
      <c r="B201" s="6">
        <v>1000</v>
      </c>
      <c r="C201" s="6">
        <v>2001</v>
      </c>
      <c r="D201" s="6">
        <v>122</v>
      </c>
      <c r="E201" s="6">
        <v>57</v>
      </c>
      <c r="F201" s="7">
        <v>3</v>
      </c>
    </row>
    <row r="202" spans="1:6">
      <c r="A202" s="5" t="s">
        <v>206</v>
      </c>
      <c r="B202" s="6">
        <v>5000</v>
      </c>
      <c r="C202" s="6">
        <v>41467</v>
      </c>
      <c r="D202" s="6">
        <v>2530</v>
      </c>
      <c r="E202" s="6">
        <v>0</v>
      </c>
      <c r="F202" s="7">
        <v>0</v>
      </c>
    </row>
    <row r="203" spans="1:6">
      <c r="A203" s="5" t="s">
        <v>207</v>
      </c>
      <c r="B203" s="6">
        <v>177000</v>
      </c>
      <c r="C203" s="6">
        <v>29</v>
      </c>
      <c r="D203" s="6">
        <v>2</v>
      </c>
      <c r="E203" s="6">
        <v>115</v>
      </c>
      <c r="F203" s="7">
        <v>50</v>
      </c>
    </row>
    <row r="204" spans="1:6">
      <c r="A204" s="5" t="s">
        <v>208</v>
      </c>
      <c r="B204" s="6">
        <v>12700000</v>
      </c>
      <c r="C204" s="6">
        <v>399000</v>
      </c>
      <c r="D204" s="6">
        <v>43749</v>
      </c>
      <c r="E204" s="6">
        <v>600</v>
      </c>
      <c r="F204" s="7">
        <v>100</v>
      </c>
    </row>
    <row r="205" spans="1:6">
      <c r="A205" s="5" t="s">
        <v>209</v>
      </c>
      <c r="B205" s="6">
        <v>0</v>
      </c>
      <c r="C205" s="6">
        <v>12994</v>
      </c>
      <c r="D205" s="6">
        <v>4023</v>
      </c>
      <c r="E205" s="6">
        <v>0</v>
      </c>
      <c r="F205" s="7">
        <v>0</v>
      </c>
    </row>
    <row r="206" spans="1:6">
      <c r="A206" s="5" t="s">
        <v>210</v>
      </c>
      <c r="B206" s="6">
        <v>0</v>
      </c>
      <c r="C206" s="6">
        <v>9</v>
      </c>
      <c r="D206" s="6">
        <v>1</v>
      </c>
      <c r="E206" s="6">
        <v>0</v>
      </c>
      <c r="F206" s="7">
        <v>0</v>
      </c>
    </row>
    <row r="207" spans="1:6">
      <c r="A207" s="5" t="s">
        <v>211</v>
      </c>
      <c r="B207" s="6">
        <v>0</v>
      </c>
      <c r="C207" s="6">
        <v>31</v>
      </c>
      <c r="D207" s="6">
        <v>2</v>
      </c>
      <c r="E207" s="6">
        <v>0</v>
      </c>
      <c r="F207" s="7">
        <v>0</v>
      </c>
    </row>
    <row r="208" spans="1:6">
      <c r="A208" s="5" t="s">
        <v>212</v>
      </c>
      <c r="B208" s="6">
        <v>564000</v>
      </c>
      <c r="C208" s="6">
        <v>22</v>
      </c>
      <c r="D208" s="6">
        <v>1</v>
      </c>
      <c r="E208" s="6">
        <v>1</v>
      </c>
      <c r="F208" s="7">
        <v>1</v>
      </c>
    </row>
    <row r="209" spans="1:6">
      <c r="A209" s="5" t="s">
        <v>213</v>
      </c>
      <c r="B209" s="6">
        <v>6618000</v>
      </c>
      <c r="C209" s="6">
        <v>2600</v>
      </c>
      <c r="D209" s="6">
        <v>89</v>
      </c>
      <c r="E209" s="6">
        <v>3077600</v>
      </c>
      <c r="F209" s="7">
        <v>210517</v>
      </c>
    </row>
    <row r="210" spans="1:6">
      <c r="A210" s="5" t="s">
        <v>214</v>
      </c>
      <c r="B210" s="6">
        <v>0</v>
      </c>
      <c r="C210" s="6">
        <v>102410</v>
      </c>
      <c r="D210" s="6">
        <v>6247</v>
      </c>
      <c r="E210" s="6">
        <v>9780</v>
      </c>
      <c r="F210" s="7">
        <v>518</v>
      </c>
    </row>
    <row r="211" spans="1:6">
      <c r="A211" s="5" t="s">
        <v>215</v>
      </c>
      <c r="B211" s="6">
        <v>8517097</v>
      </c>
      <c r="C211" s="6">
        <v>414127</v>
      </c>
      <c r="D211" s="6">
        <v>46803</v>
      </c>
      <c r="E211" s="6">
        <v>271444</v>
      </c>
      <c r="F211" s="7">
        <v>27839</v>
      </c>
    </row>
    <row r="212" spans="1:6">
      <c r="A212" s="5" t="s">
        <v>216</v>
      </c>
      <c r="B212" s="6">
        <v>1073650</v>
      </c>
      <c r="C212" s="6">
        <v>221718</v>
      </c>
      <c r="D212" s="6">
        <v>13525</v>
      </c>
      <c r="E212" s="6">
        <v>9964</v>
      </c>
      <c r="F212" s="7">
        <v>528</v>
      </c>
    </row>
    <row r="213" spans="1:6">
      <c r="A213" s="5" t="s">
        <v>217</v>
      </c>
      <c r="B213" s="6">
        <v>794946</v>
      </c>
      <c r="C213" s="6">
        <v>0</v>
      </c>
      <c r="D213" s="6">
        <v>0</v>
      </c>
      <c r="E213" s="6">
        <v>32000</v>
      </c>
      <c r="F213" s="7">
        <v>4722</v>
      </c>
    </row>
    <row r="214" spans="1:6">
      <c r="A214" s="5" t="s">
        <v>218</v>
      </c>
      <c r="B214" s="6">
        <v>0</v>
      </c>
      <c r="C214" s="6">
        <v>259079</v>
      </c>
      <c r="D214" s="6">
        <v>27226</v>
      </c>
      <c r="E214" s="6">
        <v>54</v>
      </c>
      <c r="F214" s="7">
        <v>5</v>
      </c>
    </row>
    <row r="215" spans="1:6">
      <c r="A215" s="5" t="s">
        <v>219</v>
      </c>
      <c r="B215" s="6">
        <v>10000</v>
      </c>
      <c r="C215" s="6">
        <v>56</v>
      </c>
      <c r="D215" s="6">
        <v>3</v>
      </c>
      <c r="E215" s="6">
        <v>46</v>
      </c>
      <c r="F215" s="7">
        <v>2</v>
      </c>
    </row>
    <row r="216" spans="1:6">
      <c r="A216" s="5" t="s">
        <v>220</v>
      </c>
      <c r="B216" s="6">
        <v>425000</v>
      </c>
      <c r="C216" s="6">
        <v>1848</v>
      </c>
      <c r="D216" s="6">
        <v>113</v>
      </c>
      <c r="E216" s="6">
        <v>1</v>
      </c>
      <c r="F216" s="7">
        <v>0</v>
      </c>
    </row>
    <row r="217" spans="1:6">
      <c r="A217" s="5" t="s">
        <v>221</v>
      </c>
      <c r="B217" s="6">
        <v>327300</v>
      </c>
      <c r="C217" s="6">
        <v>42104</v>
      </c>
      <c r="D217" s="6">
        <v>10768</v>
      </c>
      <c r="E217" s="6">
        <v>15906</v>
      </c>
      <c r="F217" s="7">
        <v>843</v>
      </c>
    </row>
    <row r="218" spans="1:6">
      <c r="A218" s="5" t="s">
        <v>222</v>
      </c>
      <c r="B218" s="6">
        <v>0</v>
      </c>
      <c r="C218" s="6">
        <v>0</v>
      </c>
      <c r="D218" s="6">
        <v>0</v>
      </c>
      <c r="E218" s="6">
        <v>0</v>
      </c>
      <c r="F218" s="7">
        <v>0</v>
      </c>
    </row>
    <row r="219" spans="1:6">
      <c r="A219" s="5" t="s">
        <v>223</v>
      </c>
      <c r="B219" s="6">
        <v>0</v>
      </c>
      <c r="C219" s="6">
        <v>0</v>
      </c>
      <c r="D219" s="6">
        <v>0</v>
      </c>
      <c r="E219" s="6">
        <v>0</v>
      </c>
      <c r="F219" s="7">
        <v>0</v>
      </c>
    </row>
    <row r="220" spans="1:6">
      <c r="A220" s="5" t="s">
        <v>224</v>
      </c>
      <c r="B220" s="6">
        <v>0</v>
      </c>
      <c r="C220" s="6">
        <v>0</v>
      </c>
      <c r="D220" s="6">
        <v>0</v>
      </c>
      <c r="E220" s="6">
        <v>0</v>
      </c>
      <c r="F220" s="7">
        <v>0</v>
      </c>
    </row>
    <row r="221" spans="1:6">
      <c r="A221" s="5" t="s">
        <v>225</v>
      </c>
      <c r="B221" s="6">
        <v>170000</v>
      </c>
      <c r="C221" s="6">
        <v>3636</v>
      </c>
      <c r="D221" s="6">
        <v>222</v>
      </c>
      <c r="E221" s="6">
        <v>702</v>
      </c>
      <c r="F221" s="7">
        <v>37</v>
      </c>
    </row>
    <row r="222" spans="1:6">
      <c r="A222" s="5" t="s">
        <v>226</v>
      </c>
      <c r="B222" s="6">
        <v>609000</v>
      </c>
      <c r="C222" s="6">
        <v>704</v>
      </c>
      <c r="D222" s="6">
        <v>43</v>
      </c>
      <c r="E222" s="6">
        <v>3395</v>
      </c>
      <c r="F222" s="7">
        <v>180</v>
      </c>
    </row>
    <row r="223" spans="1:6">
      <c r="A223" s="8" t="s">
        <v>227</v>
      </c>
      <c r="B223" s="9">
        <v>0</v>
      </c>
      <c r="C223" s="9">
        <v>0</v>
      </c>
      <c r="D223" s="9">
        <v>0</v>
      </c>
      <c r="E223" s="9">
        <v>0</v>
      </c>
      <c r="F223" s="10">
        <v>0</v>
      </c>
    </row>
    <row r="224" spans="1:6">
      <c r="A224" s="26" t="s">
        <v>251</v>
      </c>
      <c r="B224" s="24">
        <v>263403660</v>
      </c>
      <c r="C224" s="24">
        <v>719000</v>
      </c>
      <c r="D224">
        <f>(60931*1000)/(1000)</f>
        <v>60931</v>
      </c>
      <c r="E224" s="24">
        <v>9788000</v>
      </c>
      <c r="F224">
        <f>(1000*1274056)/(1000)</f>
        <v>1274056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24"/>
  <sheetViews>
    <sheetView topLeftCell="A197" workbookViewId="0">
      <selection activeCell="E234" sqref="E234"/>
    </sheetView>
  </sheetViews>
  <sheetFormatPr defaultColWidth="8.88671875" defaultRowHeight="14.4"/>
  <cols>
    <col min="1" max="1" width="15" customWidth="1"/>
    <col min="2" max="2" width="12.109375" bestFit="1" customWidth="1"/>
    <col min="3" max="3" width="16.109375" bestFit="1" customWidth="1"/>
    <col min="4" max="4" width="13.6640625" bestFit="1" customWidth="1"/>
    <col min="5" max="5" width="15.88671875" bestFit="1" customWidth="1"/>
    <col min="6" max="6" width="13.44140625" bestFit="1" customWidth="1"/>
  </cols>
  <sheetData>
    <row r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>
      <c r="A2" s="29" t="s">
        <v>6</v>
      </c>
      <c r="B2" s="18">
        <v>761000</v>
      </c>
      <c r="C2" s="18">
        <v>11</v>
      </c>
      <c r="D2" s="18">
        <v>22</v>
      </c>
      <c r="E2" s="18">
        <v>6</v>
      </c>
      <c r="F2" s="30">
        <v>584</v>
      </c>
    </row>
    <row r="3" spans="1:6">
      <c r="A3" s="29" t="s">
        <v>7</v>
      </c>
      <c r="B3" s="18">
        <v>49340</v>
      </c>
      <c r="C3" s="18">
        <v>19000</v>
      </c>
      <c r="D3" s="18">
        <v>1580</v>
      </c>
      <c r="E3" s="18">
        <v>2000</v>
      </c>
      <c r="F3" s="30">
        <v>153</v>
      </c>
    </row>
    <row r="4" spans="1:6">
      <c r="A4" s="29" t="s">
        <v>8</v>
      </c>
      <c r="B4" s="18">
        <v>22600</v>
      </c>
      <c r="C4" s="18">
        <v>16554</v>
      </c>
      <c r="D4" s="18">
        <v>3624</v>
      </c>
      <c r="E4" s="18">
        <v>282</v>
      </c>
      <c r="F4" s="30">
        <v>26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80</v>
      </c>
      <c r="D6" s="18">
        <v>23</v>
      </c>
      <c r="E6" s="18">
        <v>14</v>
      </c>
      <c r="F6" s="30">
        <v>2</v>
      </c>
    </row>
    <row r="7" spans="1:6">
      <c r="A7" s="29" t="s">
        <v>11</v>
      </c>
      <c r="B7" s="18">
        <v>1151000</v>
      </c>
      <c r="C7" s="18">
        <v>220</v>
      </c>
      <c r="D7" s="18">
        <v>189</v>
      </c>
      <c r="E7" s="18">
        <v>38000</v>
      </c>
      <c r="F7" s="30">
        <v>11475</v>
      </c>
    </row>
    <row r="8" spans="1:6">
      <c r="A8" s="29" t="s">
        <v>12</v>
      </c>
      <c r="B8" s="18">
        <v>0</v>
      </c>
      <c r="C8" s="18">
        <v>185</v>
      </c>
      <c r="D8" s="18">
        <v>202</v>
      </c>
      <c r="E8" s="18">
        <v>0</v>
      </c>
      <c r="F8" s="30">
        <v>0</v>
      </c>
    </row>
    <row r="9" spans="1:6">
      <c r="A9" s="29" t="s">
        <v>13</v>
      </c>
      <c r="B9" s="18">
        <v>4564446</v>
      </c>
      <c r="C9" s="18">
        <v>31</v>
      </c>
      <c r="D9" s="18">
        <v>16</v>
      </c>
      <c r="E9" s="18">
        <v>5000</v>
      </c>
      <c r="F9" s="30">
        <v>802</v>
      </c>
    </row>
    <row r="10" spans="1:6">
      <c r="A10" s="29" t="s">
        <v>14</v>
      </c>
      <c r="B10" s="18">
        <v>1900</v>
      </c>
      <c r="C10" s="18">
        <v>2</v>
      </c>
      <c r="D10" s="18">
        <v>1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190</v>
      </c>
      <c r="D11" s="18">
        <v>82</v>
      </c>
      <c r="E11" s="18">
        <v>0</v>
      </c>
      <c r="F11" s="30">
        <v>0</v>
      </c>
    </row>
    <row r="12" spans="1:6">
      <c r="A12" s="29" t="s">
        <v>16</v>
      </c>
      <c r="B12" s="18">
        <v>12400000</v>
      </c>
      <c r="C12" s="18">
        <v>19178</v>
      </c>
      <c r="D12" s="18">
        <v>1477</v>
      </c>
      <c r="E12" s="18">
        <v>789638</v>
      </c>
      <c r="F12" s="30">
        <v>47990</v>
      </c>
    </row>
    <row r="13" spans="1:6">
      <c r="A13" s="29" t="s">
        <v>17</v>
      </c>
      <c r="B13" s="18">
        <v>998981</v>
      </c>
      <c r="C13" s="18">
        <v>1338865</v>
      </c>
      <c r="D13" s="18">
        <v>105617</v>
      </c>
      <c r="E13" s="18">
        <v>96615</v>
      </c>
      <c r="F13" s="30">
        <v>19770</v>
      </c>
    </row>
    <row r="14" spans="1:6">
      <c r="A14" s="29" t="s">
        <v>18</v>
      </c>
      <c r="B14" s="18">
        <v>3300</v>
      </c>
      <c r="C14" s="18">
        <v>3000</v>
      </c>
      <c r="D14" s="18">
        <v>372</v>
      </c>
      <c r="E14" s="18">
        <v>0</v>
      </c>
      <c r="F14" s="30">
        <v>0</v>
      </c>
    </row>
    <row r="15" spans="1:6">
      <c r="A15" s="29" t="s">
        <v>19</v>
      </c>
      <c r="B15" s="18">
        <v>2000</v>
      </c>
      <c r="C15" s="18">
        <v>6018</v>
      </c>
      <c r="D15" s="18">
        <v>419</v>
      </c>
      <c r="E15" s="18">
        <v>464</v>
      </c>
      <c r="F15" s="30">
        <v>76</v>
      </c>
    </row>
    <row r="16" spans="1:6">
      <c r="A16" s="29" t="s">
        <v>20</v>
      </c>
      <c r="B16" s="18">
        <v>0</v>
      </c>
      <c r="C16" s="18">
        <v>1608</v>
      </c>
      <c r="D16" s="18">
        <v>1526</v>
      </c>
      <c r="E16" s="18">
        <v>206</v>
      </c>
      <c r="F16" s="30">
        <v>152</v>
      </c>
    </row>
    <row r="17" spans="1:6">
      <c r="A17" s="29" t="s">
        <v>21</v>
      </c>
      <c r="B17" s="18">
        <v>276000</v>
      </c>
      <c r="C17" s="18">
        <v>4196</v>
      </c>
      <c r="D17" s="18">
        <v>7324</v>
      </c>
      <c r="E17" s="18">
        <v>22</v>
      </c>
      <c r="F17" s="30">
        <v>16</v>
      </c>
    </row>
    <row r="18" spans="1:6">
      <c r="A18" s="29" t="s">
        <v>22</v>
      </c>
      <c r="B18" s="18">
        <v>6000</v>
      </c>
      <c r="C18" s="18">
        <v>120</v>
      </c>
      <c r="D18" s="18">
        <v>134</v>
      </c>
      <c r="E18" s="18">
        <v>3</v>
      </c>
      <c r="F18" s="30">
        <v>2</v>
      </c>
    </row>
    <row r="19" spans="1:6">
      <c r="A19" s="29" t="s">
        <v>23</v>
      </c>
      <c r="B19" s="18">
        <v>3596000</v>
      </c>
      <c r="C19" s="18">
        <v>23579</v>
      </c>
      <c r="D19" s="18">
        <v>1874</v>
      </c>
      <c r="E19" s="18">
        <v>1162455</v>
      </c>
      <c r="F19" s="30">
        <v>30035</v>
      </c>
    </row>
    <row r="20" spans="1:6">
      <c r="A20" s="29" t="s">
        <v>24</v>
      </c>
      <c r="B20" s="18">
        <v>1003990</v>
      </c>
      <c r="C20" s="18">
        <v>2346600</v>
      </c>
      <c r="D20" s="18">
        <v>151955</v>
      </c>
      <c r="E20" s="18">
        <v>522770</v>
      </c>
      <c r="F20" s="30">
        <v>101675</v>
      </c>
    </row>
    <row r="21" spans="1:6">
      <c r="A21" s="29" t="s">
        <v>25</v>
      </c>
      <c r="B21" s="18">
        <v>33000</v>
      </c>
      <c r="C21" s="18">
        <v>563</v>
      </c>
      <c r="D21" s="18">
        <v>146</v>
      </c>
      <c r="E21" s="18">
        <v>2565</v>
      </c>
      <c r="F21" s="30">
        <v>404</v>
      </c>
    </row>
    <row r="22" spans="1:6">
      <c r="A22" s="29" t="s">
        <v>26</v>
      </c>
      <c r="B22" s="18">
        <v>498000</v>
      </c>
      <c r="C22" s="18">
        <v>44</v>
      </c>
      <c r="D22" s="18">
        <v>26</v>
      </c>
      <c r="E22" s="18">
        <v>140000</v>
      </c>
      <c r="F22" s="30">
        <v>69289</v>
      </c>
    </row>
    <row r="23" spans="1:6">
      <c r="A23" s="29" t="s">
        <v>27</v>
      </c>
      <c r="B23" s="18">
        <v>92168</v>
      </c>
      <c r="C23" s="18">
        <v>147</v>
      </c>
      <c r="D23" s="18">
        <v>108</v>
      </c>
      <c r="E23" s="18">
        <v>2767</v>
      </c>
      <c r="F23" s="30">
        <v>184</v>
      </c>
    </row>
    <row r="24" spans="1:6">
      <c r="A24" s="29" t="s">
        <v>28</v>
      </c>
      <c r="B24" s="18">
        <v>913000</v>
      </c>
      <c r="C24" s="18">
        <v>12862</v>
      </c>
      <c r="D24" s="18">
        <v>1568</v>
      </c>
      <c r="E24" s="18">
        <v>9794</v>
      </c>
      <c r="F24" s="30">
        <v>566</v>
      </c>
    </row>
    <row r="25" spans="1:6">
      <c r="A25" s="29" t="s">
        <v>29</v>
      </c>
      <c r="B25" s="18">
        <v>761590</v>
      </c>
      <c r="C25" s="18">
        <v>11310</v>
      </c>
      <c r="D25" s="18">
        <v>2526</v>
      </c>
      <c r="E25" s="18">
        <v>23770</v>
      </c>
      <c r="F25" s="30">
        <v>3931</v>
      </c>
    </row>
    <row r="26" spans="1:6">
      <c r="A26" s="29" t="s">
        <v>30</v>
      </c>
      <c r="B26" s="18">
        <v>105000</v>
      </c>
      <c r="C26" s="18">
        <v>1074</v>
      </c>
      <c r="D26" s="18">
        <v>356</v>
      </c>
      <c r="E26" s="18">
        <v>130</v>
      </c>
      <c r="F26" s="30">
        <v>9</v>
      </c>
    </row>
    <row r="27" spans="1:6">
      <c r="A27" s="29" t="s">
        <v>31</v>
      </c>
      <c r="B27" s="18">
        <v>97100000</v>
      </c>
      <c r="C27" s="18">
        <v>20145</v>
      </c>
      <c r="D27" s="18">
        <v>785</v>
      </c>
      <c r="E27" s="18">
        <v>89094</v>
      </c>
      <c r="F27" s="30">
        <v>30023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3033</v>
      </c>
      <c r="D29" s="18">
        <v>484</v>
      </c>
      <c r="E29" s="18">
        <v>0</v>
      </c>
      <c r="F29" s="30">
        <v>0</v>
      </c>
    </row>
    <row r="30" spans="1:6">
      <c r="A30" s="29" t="s">
        <v>34</v>
      </c>
      <c r="B30" s="18">
        <v>107300</v>
      </c>
      <c r="C30" s="18">
        <v>928</v>
      </c>
      <c r="D30" s="18">
        <v>151</v>
      </c>
      <c r="E30" s="18">
        <v>15</v>
      </c>
      <c r="F30" s="30">
        <v>59</v>
      </c>
    </row>
    <row r="31" spans="1:6">
      <c r="A31" s="29" t="s">
        <v>35</v>
      </c>
      <c r="B31" s="18">
        <v>1096377</v>
      </c>
      <c r="C31" s="18">
        <v>8581</v>
      </c>
      <c r="D31" s="18">
        <v>371</v>
      </c>
      <c r="E31" s="18">
        <v>163589</v>
      </c>
      <c r="F31" s="30">
        <v>11498</v>
      </c>
    </row>
    <row r="32" spans="1:6">
      <c r="A32" s="29" t="s">
        <v>36</v>
      </c>
      <c r="B32" s="18">
        <v>1171000</v>
      </c>
      <c r="C32" s="18">
        <v>100</v>
      </c>
      <c r="D32" s="18">
        <v>4</v>
      </c>
      <c r="E32" s="18">
        <v>227</v>
      </c>
      <c r="F32" s="30">
        <v>15</v>
      </c>
    </row>
    <row r="33" spans="1:6">
      <c r="A33" s="29" t="s">
        <v>37</v>
      </c>
      <c r="B33" s="18">
        <v>487000</v>
      </c>
      <c r="C33" s="18">
        <v>1140</v>
      </c>
      <c r="D33" s="18">
        <v>777</v>
      </c>
      <c r="E33" s="18">
        <v>2809</v>
      </c>
      <c r="F33" s="30">
        <v>577</v>
      </c>
    </row>
    <row r="34" spans="1:6">
      <c r="A34" s="29" t="s">
        <v>38</v>
      </c>
      <c r="B34" s="18">
        <v>0</v>
      </c>
      <c r="C34" s="18">
        <v>454</v>
      </c>
      <c r="D34" s="18">
        <v>234</v>
      </c>
      <c r="E34" s="18">
        <v>16</v>
      </c>
      <c r="F34" s="30">
        <v>5</v>
      </c>
    </row>
    <row r="35" spans="1:6">
      <c r="A35" s="29" t="s">
        <v>39</v>
      </c>
      <c r="B35" s="18">
        <v>274000</v>
      </c>
      <c r="C35" s="18">
        <v>1553</v>
      </c>
      <c r="D35" s="18">
        <v>387</v>
      </c>
      <c r="E35" s="18">
        <v>28312</v>
      </c>
      <c r="F35" s="30">
        <v>34633</v>
      </c>
    </row>
    <row r="36" spans="1:6">
      <c r="A36" s="29" t="s">
        <v>40</v>
      </c>
      <c r="B36" s="18">
        <v>3571171</v>
      </c>
      <c r="C36" s="18">
        <v>981</v>
      </c>
      <c r="D36" s="18">
        <v>267</v>
      </c>
      <c r="E36" s="18">
        <v>1040000</v>
      </c>
      <c r="F36" s="30">
        <v>338000</v>
      </c>
    </row>
    <row r="37" spans="1:6">
      <c r="A37" s="29" t="s">
        <v>41</v>
      </c>
      <c r="B37" s="18">
        <v>25300000</v>
      </c>
      <c r="C37" s="18">
        <v>1742577</v>
      </c>
      <c r="D37" s="18">
        <v>133008</v>
      </c>
      <c r="E37" s="18">
        <v>486676</v>
      </c>
      <c r="F37" s="30">
        <v>33739</v>
      </c>
    </row>
    <row r="38" spans="1:6">
      <c r="A38" s="29" t="s">
        <v>42</v>
      </c>
      <c r="B38" s="18">
        <v>0</v>
      </c>
      <c r="C38" s="18">
        <v>501</v>
      </c>
      <c r="D38" s="18">
        <v>61</v>
      </c>
      <c r="E38" s="18">
        <v>0</v>
      </c>
      <c r="F38" s="30">
        <v>0</v>
      </c>
    </row>
    <row r="39" spans="1:6">
      <c r="A39" s="29" t="s">
        <v>43</v>
      </c>
      <c r="B39" s="18">
        <v>623154</v>
      </c>
      <c r="C39" s="18">
        <v>8</v>
      </c>
      <c r="D39" s="18">
        <v>4</v>
      </c>
      <c r="E39" s="18">
        <v>135308</v>
      </c>
      <c r="F39" s="30">
        <v>20624</v>
      </c>
    </row>
    <row r="40" spans="1:6">
      <c r="A40" s="29" t="s">
        <v>44</v>
      </c>
      <c r="B40" s="18">
        <v>761000</v>
      </c>
      <c r="C40" s="18">
        <v>916</v>
      </c>
      <c r="D40" s="18">
        <v>178</v>
      </c>
      <c r="E40" s="18">
        <v>0</v>
      </c>
      <c r="F40" s="30">
        <v>0</v>
      </c>
    </row>
    <row r="41" spans="1:6">
      <c r="A41" s="29" t="s">
        <v>45</v>
      </c>
      <c r="B41" s="18">
        <v>11500000</v>
      </c>
      <c r="C41" s="18">
        <v>265</v>
      </c>
      <c r="D41" s="18">
        <v>156</v>
      </c>
      <c r="E41" s="18">
        <v>21456</v>
      </c>
      <c r="F41" s="30">
        <v>1898</v>
      </c>
    </row>
    <row r="42" spans="1:6">
      <c r="A42" s="29" t="s">
        <v>46</v>
      </c>
      <c r="B42" s="18">
        <v>137000000</v>
      </c>
      <c r="C42" s="18">
        <v>14900000</v>
      </c>
      <c r="D42" s="18">
        <v>4579698</v>
      </c>
      <c r="E42" s="18">
        <v>53079</v>
      </c>
      <c r="F42" s="30">
        <v>31023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253</v>
      </c>
      <c r="F44" s="30">
        <v>87</v>
      </c>
    </row>
    <row r="45" spans="1:6">
      <c r="A45" s="29" t="s">
        <v>49</v>
      </c>
      <c r="B45" s="18">
        <v>2303000</v>
      </c>
      <c r="C45" s="18">
        <v>8408</v>
      </c>
      <c r="D45" s="18">
        <v>1185</v>
      </c>
      <c r="E45" s="18">
        <v>53005</v>
      </c>
      <c r="F45" s="30">
        <v>16426</v>
      </c>
    </row>
    <row r="46" spans="1:6">
      <c r="A46" s="29" t="s">
        <v>50</v>
      </c>
      <c r="B46" s="18">
        <v>24650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2144123</v>
      </c>
      <c r="C47" s="18">
        <v>6</v>
      </c>
      <c r="D47" s="18">
        <v>1</v>
      </c>
      <c r="E47" s="18">
        <v>795000</v>
      </c>
      <c r="F47" s="30">
        <v>318228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1263000</v>
      </c>
      <c r="C49" s="18">
        <v>2490</v>
      </c>
      <c r="D49" s="18">
        <v>158</v>
      </c>
      <c r="E49" s="18">
        <v>57989</v>
      </c>
      <c r="F49" s="30">
        <v>16556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2634395</v>
      </c>
      <c r="C51" s="18">
        <v>27874</v>
      </c>
      <c r="D51" s="18">
        <v>4300</v>
      </c>
      <c r="E51" s="18">
        <v>276210</v>
      </c>
      <c r="F51" s="30">
        <v>32444</v>
      </c>
    </row>
    <row r="52" spans="1:6">
      <c r="A52" s="29" t="s">
        <v>56</v>
      </c>
      <c r="B52" s="18">
        <v>421000</v>
      </c>
      <c r="C52" s="18">
        <v>1189</v>
      </c>
      <c r="D52" s="18">
        <v>747</v>
      </c>
      <c r="E52" s="18">
        <v>93</v>
      </c>
      <c r="F52" s="30">
        <v>60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391</v>
      </c>
      <c r="C54" s="18">
        <v>112</v>
      </c>
      <c r="D54" s="18">
        <v>50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400000</v>
      </c>
      <c r="C56" s="18">
        <v>3174</v>
      </c>
      <c r="D56" s="18">
        <v>683</v>
      </c>
      <c r="E56" s="18">
        <v>16365</v>
      </c>
      <c r="F56" s="30">
        <v>2333</v>
      </c>
    </row>
    <row r="57" spans="1:6">
      <c r="A57" s="29" t="s">
        <v>61</v>
      </c>
      <c r="B57" s="18">
        <v>4611013</v>
      </c>
      <c r="C57" s="18">
        <v>34</v>
      </c>
      <c r="D57" s="18">
        <v>10</v>
      </c>
      <c r="E57" s="18">
        <v>114762</v>
      </c>
      <c r="F57" s="30">
        <v>67729</v>
      </c>
    </row>
    <row r="58" spans="1:6">
      <c r="A58" s="29" t="s">
        <v>62</v>
      </c>
      <c r="B58" s="18">
        <v>191833</v>
      </c>
      <c r="C58" s="18">
        <v>285986</v>
      </c>
      <c r="D58" s="18">
        <v>28052</v>
      </c>
      <c r="E58" s="18">
        <v>124382</v>
      </c>
      <c r="F58" s="30">
        <v>26124</v>
      </c>
    </row>
    <row r="59" spans="1:6">
      <c r="A59" s="29" t="s">
        <v>63</v>
      </c>
      <c r="B59" s="18">
        <v>0</v>
      </c>
      <c r="C59" s="18">
        <v>30</v>
      </c>
      <c r="D59" s="18">
        <v>15</v>
      </c>
      <c r="E59" s="18">
        <v>0</v>
      </c>
      <c r="F59" s="30">
        <v>0</v>
      </c>
    </row>
    <row r="60" spans="1:6">
      <c r="A60" s="29" t="s">
        <v>64</v>
      </c>
      <c r="B60" s="18">
        <v>0</v>
      </c>
      <c r="C60" s="18">
        <v>333</v>
      </c>
      <c r="D60" s="18">
        <v>47</v>
      </c>
      <c r="E60" s="18">
        <v>29</v>
      </c>
      <c r="F60" s="30">
        <v>5</v>
      </c>
    </row>
    <row r="61" spans="1:6">
      <c r="A61" s="29" t="s">
        <v>65</v>
      </c>
      <c r="B61" s="18">
        <v>3000</v>
      </c>
      <c r="C61" s="18">
        <v>25467</v>
      </c>
      <c r="D61" s="18">
        <v>10264</v>
      </c>
      <c r="E61" s="18">
        <v>27032</v>
      </c>
      <c r="F61" s="30">
        <v>2842</v>
      </c>
    </row>
    <row r="62" spans="1:6">
      <c r="A62" s="29" t="s">
        <v>66</v>
      </c>
      <c r="B62" s="18">
        <v>2067000</v>
      </c>
      <c r="C62" s="18">
        <v>81</v>
      </c>
      <c r="D62" s="18">
        <v>20</v>
      </c>
      <c r="E62" s="18">
        <v>197840</v>
      </c>
      <c r="F62" s="30">
        <v>24364</v>
      </c>
    </row>
    <row r="63" spans="1:6">
      <c r="A63" s="29" t="s">
        <v>67</v>
      </c>
      <c r="B63" s="18">
        <v>259000</v>
      </c>
      <c r="C63" s="18">
        <v>3546</v>
      </c>
      <c r="D63" s="18">
        <v>4778</v>
      </c>
      <c r="E63" s="18">
        <v>428</v>
      </c>
      <c r="F63" s="30">
        <v>189</v>
      </c>
    </row>
    <row r="64" spans="1:6">
      <c r="A64" s="29" t="s">
        <v>68</v>
      </c>
      <c r="B64" s="18">
        <v>682000</v>
      </c>
      <c r="C64" s="18">
        <v>172</v>
      </c>
      <c r="D64" s="18">
        <v>109</v>
      </c>
      <c r="E64" s="18">
        <v>12468</v>
      </c>
      <c r="F64" s="30">
        <v>2234</v>
      </c>
    </row>
    <row r="65" spans="1:6">
      <c r="A65" s="29" t="s">
        <v>69</v>
      </c>
      <c r="B65" s="18">
        <v>750000</v>
      </c>
      <c r="C65" s="18">
        <v>44</v>
      </c>
      <c r="D65" s="18">
        <v>77</v>
      </c>
      <c r="E65" s="18">
        <v>724000</v>
      </c>
      <c r="F65" s="30">
        <v>203966</v>
      </c>
    </row>
    <row r="66" spans="1:6">
      <c r="A66" s="29" t="s">
        <v>70</v>
      </c>
      <c r="B66" s="18">
        <v>22495</v>
      </c>
      <c r="C66" s="18">
        <v>32</v>
      </c>
      <c r="D66" s="18">
        <v>36</v>
      </c>
      <c r="E66" s="18">
        <v>177</v>
      </c>
      <c r="F66" s="30">
        <v>87</v>
      </c>
    </row>
    <row r="67" spans="1:6">
      <c r="A67" s="29" t="s">
        <v>71</v>
      </c>
      <c r="B67" s="18">
        <v>2141667</v>
      </c>
      <c r="C67" s="18">
        <v>103554</v>
      </c>
      <c r="D67" s="18">
        <v>7686</v>
      </c>
      <c r="E67" s="18">
        <v>1183612</v>
      </c>
      <c r="F67" s="30">
        <v>58143</v>
      </c>
    </row>
    <row r="68" spans="1:6">
      <c r="A68" s="29" t="s">
        <v>72</v>
      </c>
      <c r="B68" s="18">
        <v>2922000</v>
      </c>
      <c r="C68" s="18">
        <v>1717</v>
      </c>
      <c r="D68" s="18">
        <v>1973</v>
      </c>
      <c r="E68" s="18">
        <v>1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149</v>
      </c>
      <c r="D70" s="18">
        <v>21</v>
      </c>
      <c r="E70" s="18">
        <v>0</v>
      </c>
      <c r="F70" s="30">
        <v>0</v>
      </c>
    </row>
    <row r="71" spans="1:6">
      <c r="A71" s="29" t="s">
        <v>75</v>
      </c>
      <c r="B71" s="18">
        <v>240000</v>
      </c>
      <c r="C71" s="18">
        <v>9</v>
      </c>
      <c r="D71" s="18">
        <v>848</v>
      </c>
      <c r="E71" s="18">
        <v>8137</v>
      </c>
      <c r="F71" s="30">
        <v>2823</v>
      </c>
    </row>
    <row r="72" spans="1:6">
      <c r="A72" s="29" t="s">
        <v>76</v>
      </c>
      <c r="B72" s="18">
        <v>8521718</v>
      </c>
      <c r="C72" s="18">
        <v>4528302</v>
      </c>
      <c r="D72" s="18">
        <v>204216</v>
      </c>
      <c r="E72" s="18">
        <v>20682</v>
      </c>
      <c r="F72" s="30">
        <v>1319</v>
      </c>
    </row>
    <row r="73" spans="1:6">
      <c r="A73" s="29" t="s">
        <v>77</v>
      </c>
      <c r="B73" s="18">
        <v>8628610</v>
      </c>
      <c r="C73" s="18">
        <v>320776</v>
      </c>
      <c r="D73" s="18">
        <v>60248</v>
      </c>
      <c r="E73" s="18">
        <v>2204686</v>
      </c>
      <c r="F73" s="30">
        <v>193805</v>
      </c>
    </row>
    <row r="74" spans="1:6">
      <c r="A74" s="29" t="s">
        <v>78</v>
      </c>
      <c r="B74" s="18">
        <v>83746</v>
      </c>
      <c r="C74" s="18">
        <v>700</v>
      </c>
      <c r="D74" s="18">
        <v>140</v>
      </c>
      <c r="E74" s="18">
        <v>3903</v>
      </c>
      <c r="F74" s="30">
        <v>4232</v>
      </c>
    </row>
    <row r="75" spans="1:6">
      <c r="A75" s="29" t="s">
        <v>79</v>
      </c>
      <c r="B75" s="18">
        <v>1000</v>
      </c>
      <c r="C75" s="18">
        <v>9</v>
      </c>
      <c r="D75" s="18">
        <v>26</v>
      </c>
      <c r="E75" s="18">
        <v>32</v>
      </c>
      <c r="F75" s="30">
        <v>5</v>
      </c>
    </row>
    <row r="76" spans="1:6">
      <c r="A76" s="29" t="s">
        <v>80</v>
      </c>
      <c r="B76" s="18">
        <v>2200000</v>
      </c>
      <c r="C76" s="18">
        <v>1</v>
      </c>
      <c r="D76" s="18">
        <v>2</v>
      </c>
      <c r="E76" s="18">
        <v>14948</v>
      </c>
      <c r="F76" s="30">
        <v>11736</v>
      </c>
    </row>
    <row r="77" spans="1:6">
      <c r="A77" s="29" t="s">
        <v>81</v>
      </c>
      <c r="B77" s="18">
        <v>112500</v>
      </c>
      <c r="C77" s="18">
        <v>2</v>
      </c>
      <c r="D77" s="18">
        <v>1</v>
      </c>
      <c r="E77" s="18">
        <v>111000</v>
      </c>
      <c r="F77" s="30">
        <v>55252</v>
      </c>
    </row>
    <row r="78" spans="1:6">
      <c r="A78" s="29" t="s">
        <v>82</v>
      </c>
      <c r="B78" s="18">
        <v>51686</v>
      </c>
      <c r="C78" s="18">
        <v>0</v>
      </c>
      <c r="D78" s="18">
        <v>0</v>
      </c>
      <c r="E78" s="18">
        <v>70</v>
      </c>
      <c r="F78" s="30">
        <v>9</v>
      </c>
    </row>
    <row r="79" spans="1:6">
      <c r="A79" s="29" t="s">
        <v>83</v>
      </c>
      <c r="B79" s="18">
        <v>8378500</v>
      </c>
      <c r="C79" s="18">
        <v>637076</v>
      </c>
      <c r="D79" s="18">
        <v>67911</v>
      </c>
      <c r="E79" s="18">
        <v>1118168</v>
      </c>
      <c r="F79" s="30">
        <v>141226</v>
      </c>
    </row>
    <row r="80" spans="1:6">
      <c r="A80" s="29" t="s">
        <v>84</v>
      </c>
      <c r="B80" s="18">
        <v>2560000</v>
      </c>
      <c r="C80" s="18">
        <v>14</v>
      </c>
      <c r="D80" s="18">
        <v>22</v>
      </c>
      <c r="E80" s="18">
        <v>250000</v>
      </c>
      <c r="F80" s="30">
        <v>105250</v>
      </c>
    </row>
    <row r="81" spans="1:6">
      <c r="A81" s="29" t="s">
        <v>85</v>
      </c>
      <c r="B81" s="18">
        <v>0</v>
      </c>
      <c r="C81" s="18">
        <v>49</v>
      </c>
      <c r="D81" s="18">
        <v>5</v>
      </c>
      <c r="E81" s="18">
        <v>0</v>
      </c>
      <c r="F81" s="30">
        <v>0</v>
      </c>
    </row>
    <row r="82" spans="1:6">
      <c r="A82" s="29" t="s">
        <v>86</v>
      </c>
      <c r="B82" s="18">
        <v>137000</v>
      </c>
      <c r="C82" s="18">
        <v>38305</v>
      </c>
      <c r="D82" s="18">
        <v>2988</v>
      </c>
      <c r="E82" s="18">
        <v>6014</v>
      </c>
      <c r="F82" s="30">
        <v>512</v>
      </c>
    </row>
    <row r="83" spans="1:6">
      <c r="A83" s="29" t="s">
        <v>87</v>
      </c>
      <c r="B83" s="18">
        <v>0</v>
      </c>
      <c r="C83" s="18">
        <v>52</v>
      </c>
      <c r="D83" s="18">
        <v>23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500</v>
      </c>
      <c r="D84" s="18">
        <v>394</v>
      </c>
      <c r="E84" s="18">
        <v>0</v>
      </c>
      <c r="F84" s="30">
        <v>0</v>
      </c>
    </row>
    <row r="85" spans="1:6">
      <c r="A85" s="29" t="s">
        <v>89</v>
      </c>
      <c r="B85" s="18">
        <v>300</v>
      </c>
      <c r="C85" s="18">
        <v>3603</v>
      </c>
      <c r="D85" s="18">
        <v>1565</v>
      </c>
      <c r="E85" s="18">
        <v>77</v>
      </c>
      <c r="F85" s="30">
        <v>20</v>
      </c>
    </row>
    <row r="86" spans="1:6">
      <c r="A86" s="29" t="s">
        <v>90</v>
      </c>
      <c r="B86" s="18">
        <v>465071</v>
      </c>
      <c r="C86" s="18">
        <v>4251</v>
      </c>
      <c r="D86" s="18">
        <v>287</v>
      </c>
      <c r="E86" s="18">
        <v>16715</v>
      </c>
      <c r="F86" s="30">
        <v>2385</v>
      </c>
    </row>
    <row r="87" spans="1:6">
      <c r="A87" s="29" t="s">
        <v>91</v>
      </c>
      <c r="B87" s="18">
        <v>651000</v>
      </c>
      <c r="C87" s="18">
        <v>70</v>
      </c>
      <c r="D87" s="18">
        <v>14</v>
      </c>
      <c r="E87" s="18">
        <v>1614</v>
      </c>
      <c r="F87" s="30">
        <v>939</v>
      </c>
    </row>
    <row r="88" spans="1:6">
      <c r="A88" s="29" t="s">
        <v>92</v>
      </c>
      <c r="B88" s="18">
        <v>131910</v>
      </c>
      <c r="C88" s="18">
        <v>8</v>
      </c>
      <c r="D88" s="18">
        <v>16</v>
      </c>
      <c r="E88" s="18">
        <v>33794</v>
      </c>
      <c r="F88" s="30">
        <v>17739</v>
      </c>
    </row>
    <row r="89" spans="1:6">
      <c r="A89" s="29" t="s">
        <v>93</v>
      </c>
      <c r="B89" s="18">
        <v>451282</v>
      </c>
      <c r="C89" s="18">
        <v>3</v>
      </c>
      <c r="D89" s="18">
        <v>17</v>
      </c>
      <c r="E89" s="18">
        <v>109221</v>
      </c>
      <c r="F89" s="30">
        <v>20669</v>
      </c>
    </row>
    <row r="90" spans="1:6">
      <c r="A90" s="29" t="s">
        <v>94</v>
      </c>
      <c r="B90" s="18">
        <v>139000</v>
      </c>
      <c r="C90" s="18">
        <v>1802</v>
      </c>
      <c r="D90" s="18">
        <v>958</v>
      </c>
      <c r="E90" s="18">
        <v>2</v>
      </c>
      <c r="F90" s="30">
        <v>4</v>
      </c>
    </row>
    <row r="91" spans="1:6">
      <c r="A91" s="29" t="s">
        <v>95</v>
      </c>
      <c r="B91" s="18">
        <v>10155</v>
      </c>
      <c r="C91" s="18">
        <v>19</v>
      </c>
      <c r="D91" s="18">
        <v>37</v>
      </c>
      <c r="E91" s="18">
        <v>270</v>
      </c>
      <c r="F91" s="30">
        <v>268</v>
      </c>
    </row>
    <row r="92" spans="1:6">
      <c r="A92" s="29" t="s">
        <v>96</v>
      </c>
      <c r="B92" s="18">
        <v>2229235</v>
      </c>
      <c r="C92" s="18">
        <v>124691</v>
      </c>
      <c r="D92" s="18">
        <v>13101</v>
      </c>
      <c r="E92" s="18">
        <v>512885</v>
      </c>
      <c r="F92" s="30">
        <v>47646</v>
      </c>
    </row>
    <row r="93" spans="1:6">
      <c r="A93" s="29" t="s">
        <v>97</v>
      </c>
      <c r="B93" s="18">
        <v>20</v>
      </c>
      <c r="C93" s="18">
        <v>24</v>
      </c>
      <c r="D93" s="18">
        <v>2</v>
      </c>
      <c r="E93" s="18">
        <v>101</v>
      </c>
      <c r="F93" s="30">
        <v>9</v>
      </c>
    </row>
    <row r="94" spans="1:6">
      <c r="A94" s="29" t="s">
        <v>98</v>
      </c>
      <c r="B94" s="18">
        <v>43400000</v>
      </c>
      <c r="C94" s="18">
        <v>3925044</v>
      </c>
      <c r="D94" s="18">
        <v>2163763</v>
      </c>
      <c r="E94" s="18">
        <v>10535</v>
      </c>
      <c r="F94" s="30">
        <v>4536</v>
      </c>
    </row>
    <row r="95" spans="1:6">
      <c r="A95" s="29" t="s">
        <v>99</v>
      </c>
      <c r="B95" s="18">
        <v>62400000</v>
      </c>
      <c r="C95" s="18">
        <v>322280</v>
      </c>
      <c r="D95" s="18">
        <v>35021</v>
      </c>
      <c r="E95" s="18">
        <v>49880</v>
      </c>
      <c r="F95" s="30">
        <v>22872</v>
      </c>
    </row>
    <row r="96" spans="1:6">
      <c r="A96" s="29" t="s">
        <v>100</v>
      </c>
      <c r="B96" s="18">
        <v>730000</v>
      </c>
      <c r="C96" s="18">
        <v>4814</v>
      </c>
      <c r="D96" s="18">
        <v>511</v>
      </c>
      <c r="E96" s="18">
        <v>7</v>
      </c>
      <c r="F96" s="30">
        <v>2</v>
      </c>
    </row>
    <row r="97" spans="1:6">
      <c r="A97" s="29" t="s">
        <v>101</v>
      </c>
      <c r="B97" s="18">
        <v>59000</v>
      </c>
      <c r="C97" s="18">
        <v>151</v>
      </c>
      <c r="D97" s="18">
        <v>67</v>
      </c>
      <c r="E97" s="18">
        <v>15</v>
      </c>
      <c r="F97" s="30">
        <v>12</v>
      </c>
    </row>
    <row r="98" spans="1:6">
      <c r="A98" s="29" t="s">
        <v>102</v>
      </c>
      <c r="B98" s="18">
        <v>3063</v>
      </c>
      <c r="C98" s="18">
        <v>6821</v>
      </c>
      <c r="D98" s="18">
        <v>15107</v>
      </c>
      <c r="E98" s="18">
        <v>14852</v>
      </c>
      <c r="F98" s="30">
        <v>7700</v>
      </c>
    </row>
    <row r="99" spans="1:6">
      <c r="A99" s="29" t="s">
        <v>103</v>
      </c>
      <c r="B99" s="18">
        <v>2000</v>
      </c>
      <c r="C99" s="18">
        <v>155</v>
      </c>
      <c r="D99" s="18">
        <v>57</v>
      </c>
      <c r="E99" s="18">
        <v>0</v>
      </c>
      <c r="F99" s="30">
        <v>0</v>
      </c>
    </row>
    <row r="100" spans="1:6">
      <c r="A100" s="29" t="s">
        <v>104</v>
      </c>
      <c r="B100" s="18">
        <v>756019</v>
      </c>
      <c r="C100" s="18">
        <v>1543007</v>
      </c>
      <c r="D100" s="18">
        <v>151488</v>
      </c>
      <c r="E100" s="18">
        <v>41551</v>
      </c>
      <c r="F100" s="30">
        <v>11924</v>
      </c>
    </row>
    <row r="101" spans="1:6">
      <c r="A101" s="29" t="s">
        <v>105</v>
      </c>
      <c r="B101" s="18">
        <v>151275</v>
      </c>
      <c r="C101" s="18">
        <v>166</v>
      </c>
      <c r="D101" s="18">
        <v>327</v>
      </c>
      <c r="E101" s="18">
        <v>66</v>
      </c>
      <c r="F101" s="30">
        <v>41</v>
      </c>
    </row>
    <row r="102" spans="1:6">
      <c r="A102" s="29" t="s">
        <v>106</v>
      </c>
      <c r="B102" s="18">
        <v>2484000</v>
      </c>
      <c r="C102" s="18">
        <v>297000</v>
      </c>
      <c r="D102" s="18">
        <v>126550</v>
      </c>
      <c r="E102" s="18">
        <v>5006</v>
      </c>
      <c r="F102" s="30">
        <v>2482</v>
      </c>
    </row>
    <row r="103" spans="1:6">
      <c r="A103" s="29" t="s">
        <v>107</v>
      </c>
      <c r="B103" s="18">
        <v>4000</v>
      </c>
      <c r="C103" s="18">
        <v>95</v>
      </c>
      <c r="D103" s="18">
        <v>46</v>
      </c>
      <c r="E103" s="18">
        <v>171</v>
      </c>
      <c r="F103" s="30">
        <v>74</v>
      </c>
    </row>
    <row r="104" spans="1:6">
      <c r="A104" s="29" t="s">
        <v>108</v>
      </c>
      <c r="B104" s="18">
        <v>57000</v>
      </c>
      <c r="C104" s="18">
        <v>7124</v>
      </c>
      <c r="D104" s="18">
        <v>920</v>
      </c>
      <c r="E104" s="18">
        <v>0</v>
      </c>
      <c r="F104" s="30">
        <v>0</v>
      </c>
    </row>
    <row r="105" spans="1:6">
      <c r="A105" s="29" t="s">
        <v>109</v>
      </c>
      <c r="B105" s="18">
        <v>471000</v>
      </c>
      <c r="C105" s="18">
        <v>53</v>
      </c>
      <c r="D105" s="18">
        <v>1317</v>
      </c>
      <c r="E105" s="18">
        <v>486</v>
      </c>
      <c r="F105" s="30">
        <v>423</v>
      </c>
    </row>
    <row r="106" spans="1:6">
      <c r="A106" s="29" t="s">
        <v>110</v>
      </c>
      <c r="B106" s="18">
        <v>0</v>
      </c>
      <c r="C106" s="18">
        <v>6</v>
      </c>
      <c r="D106" s="18">
        <v>2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5616</v>
      </c>
      <c r="D107" s="18">
        <v>4866</v>
      </c>
      <c r="E107" s="18">
        <v>70</v>
      </c>
      <c r="F107" s="30">
        <v>107</v>
      </c>
    </row>
    <row r="108" spans="1:6">
      <c r="A108" s="29" t="s">
        <v>112</v>
      </c>
      <c r="B108" s="18">
        <v>6520</v>
      </c>
      <c r="C108" s="18">
        <v>10</v>
      </c>
      <c r="D108" s="18">
        <v>46</v>
      </c>
      <c r="E108" s="18">
        <v>0</v>
      </c>
      <c r="F108" s="30">
        <v>0</v>
      </c>
    </row>
    <row r="109" spans="1:6">
      <c r="A109" s="29" t="s">
        <v>113</v>
      </c>
      <c r="B109" s="18">
        <v>3932000</v>
      </c>
      <c r="C109" s="18">
        <v>54</v>
      </c>
      <c r="D109" s="18">
        <v>6</v>
      </c>
      <c r="E109" s="18">
        <v>1344000</v>
      </c>
      <c r="F109" s="30">
        <v>1028713</v>
      </c>
    </row>
    <row r="110" spans="1:6">
      <c r="A110" s="29" t="s">
        <v>114</v>
      </c>
      <c r="B110" s="18">
        <v>3048680</v>
      </c>
      <c r="C110" s="18">
        <v>268300</v>
      </c>
      <c r="D110" s="18">
        <v>10191</v>
      </c>
      <c r="E110" s="18">
        <v>1508379</v>
      </c>
      <c r="F110" s="30">
        <v>96075</v>
      </c>
    </row>
    <row r="111" spans="1:6">
      <c r="A111" s="29" t="s">
        <v>115</v>
      </c>
      <c r="B111" s="18">
        <v>0</v>
      </c>
      <c r="C111" s="18">
        <v>1953</v>
      </c>
      <c r="D111" s="18">
        <v>496</v>
      </c>
      <c r="E111" s="18">
        <v>10</v>
      </c>
      <c r="F111" s="30">
        <v>140</v>
      </c>
    </row>
    <row r="112" spans="1:6">
      <c r="A112" s="29" t="s">
        <v>116</v>
      </c>
      <c r="B112" s="18">
        <v>0</v>
      </c>
      <c r="C112" s="18">
        <v>2421</v>
      </c>
      <c r="D112" s="18">
        <v>997</v>
      </c>
      <c r="E112" s="18">
        <v>2</v>
      </c>
      <c r="F112" s="30">
        <v>3</v>
      </c>
    </row>
    <row r="113" spans="1:6">
      <c r="A113" s="29" t="s">
        <v>117</v>
      </c>
      <c r="B113" s="18">
        <v>500000</v>
      </c>
      <c r="C113" s="18">
        <v>0</v>
      </c>
      <c r="D113" s="18">
        <v>0</v>
      </c>
      <c r="E113" s="18">
        <v>134000</v>
      </c>
      <c r="F113" s="30">
        <v>38107</v>
      </c>
    </row>
    <row r="114" spans="1:6">
      <c r="A114" s="29" t="s">
        <v>118</v>
      </c>
      <c r="B114" s="18">
        <v>116000</v>
      </c>
      <c r="C114" s="18">
        <v>248</v>
      </c>
      <c r="D114" s="18">
        <v>243</v>
      </c>
      <c r="E114" s="18">
        <v>23</v>
      </c>
      <c r="F114" s="30">
        <v>6</v>
      </c>
    </row>
    <row r="115" spans="1:6">
      <c r="A115" s="29" t="s">
        <v>119</v>
      </c>
      <c r="B115" s="18">
        <v>108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1591000</v>
      </c>
      <c r="C116" s="18">
        <v>246834</v>
      </c>
      <c r="D116" s="18">
        <v>10545</v>
      </c>
      <c r="E116" s="18">
        <v>459401</v>
      </c>
      <c r="F116" s="30">
        <v>30081</v>
      </c>
    </row>
    <row r="117" spans="1:6">
      <c r="A117" s="29" t="s">
        <v>121</v>
      </c>
      <c r="B117" s="18">
        <v>151465</v>
      </c>
      <c r="C117" s="18">
        <v>144200</v>
      </c>
      <c r="D117" s="18">
        <v>8404</v>
      </c>
      <c r="E117" s="18">
        <v>29390</v>
      </c>
      <c r="F117" s="30">
        <v>2473</v>
      </c>
    </row>
    <row r="118" spans="1:6">
      <c r="A118" s="29" t="s">
        <v>122</v>
      </c>
      <c r="B118" s="18">
        <v>69462</v>
      </c>
      <c r="C118" s="18">
        <v>310</v>
      </c>
      <c r="D118" s="18">
        <v>217</v>
      </c>
      <c r="E118" s="18">
        <v>163</v>
      </c>
      <c r="F118" s="30">
        <v>18</v>
      </c>
    </row>
    <row r="119" spans="1:6">
      <c r="A119" s="29" t="s">
        <v>123</v>
      </c>
      <c r="B119" s="18">
        <v>1232252</v>
      </c>
      <c r="C119" s="18">
        <v>802</v>
      </c>
      <c r="D119" s="18">
        <v>399</v>
      </c>
      <c r="E119" s="18">
        <v>378</v>
      </c>
      <c r="F119" s="30">
        <v>821</v>
      </c>
    </row>
    <row r="120" spans="1:6">
      <c r="A120" s="29" t="s">
        <v>124</v>
      </c>
      <c r="B120" s="18">
        <v>17600000</v>
      </c>
      <c r="C120" s="18">
        <v>26053</v>
      </c>
      <c r="D120" s="18">
        <v>10029</v>
      </c>
      <c r="E120" s="18">
        <v>2975788</v>
      </c>
      <c r="F120" s="30">
        <v>511286</v>
      </c>
    </row>
    <row r="121" spans="1:6">
      <c r="A121" s="29" t="s">
        <v>125</v>
      </c>
      <c r="B121" s="18">
        <v>0</v>
      </c>
      <c r="C121" s="18">
        <v>358</v>
      </c>
      <c r="D121" s="18">
        <v>234</v>
      </c>
      <c r="E121" s="18">
        <v>0</v>
      </c>
      <c r="F121" s="30">
        <v>0</v>
      </c>
    </row>
    <row r="122" spans="1:6">
      <c r="A122" s="29" t="s">
        <v>126</v>
      </c>
      <c r="B122" s="18">
        <v>817000</v>
      </c>
      <c r="C122" s="18">
        <v>1174</v>
      </c>
      <c r="D122" s="18">
        <v>983</v>
      </c>
      <c r="E122" s="18">
        <v>429</v>
      </c>
      <c r="F122" s="30">
        <v>115</v>
      </c>
    </row>
    <row r="123" spans="1:6">
      <c r="A123" s="29" t="s">
        <v>127</v>
      </c>
      <c r="B123" s="18">
        <v>0</v>
      </c>
      <c r="C123" s="18">
        <v>86</v>
      </c>
      <c r="D123" s="18">
        <v>78</v>
      </c>
      <c r="E123" s="18">
        <v>19</v>
      </c>
      <c r="F123" s="30">
        <v>7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2410</v>
      </c>
      <c r="C125" s="18">
        <v>2600</v>
      </c>
      <c r="D125" s="18">
        <v>1000</v>
      </c>
      <c r="E125" s="18">
        <v>0</v>
      </c>
      <c r="F125" s="30">
        <v>0</v>
      </c>
    </row>
    <row r="126" spans="1:6">
      <c r="A126" s="29" t="s">
        <v>130</v>
      </c>
      <c r="B126" s="18">
        <v>3000</v>
      </c>
      <c r="C126" s="18">
        <v>18895</v>
      </c>
      <c r="D126" s="18">
        <v>2391</v>
      </c>
      <c r="E126" s="18">
        <v>293</v>
      </c>
      <c r="F126" s="30">
        <v>97</v>
      </c>
    </row>
    <row r="127" spans="1:6">
      <c r="A127" s="29" t="s">
        <v>131</v>
      </c>
      <c r="B127" s="18">
        <v>70</v>
      </c>
      <c r="C127" s="18">
        <v>3005</v>
      </c>
      <c r="D127" s="18">
        <v>2273</v>
      </c>
      <c r="E127" s="18">
        <v>81</v>
      </c>
      <c r="F127" s="30">
        <v>9</v>
      </c>
    </row>
    <row r="128" spans="1:6">
      <c r="A128" s="29" t="s">
        <v>132</v>
      </c>
      <c r="B128" s="18">
        <v>150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612000</v>
      </c>
      <c r="C129" s="18">
        <v>316</v>
      </c>
      <c r="D129" s="18">
        <v>1221</v>
      </c>
      <c r="E129" s="18">
        <v>72429</v>
      </c>
      <c r="F129" s="30">
        <v>9042</v>
      </c>
    </row>
    <row r="130" spans="1:6">
      <c r="A130" s="29" t="s">
        <v>134</v>
      </c>
      <c r="B130" s="18">
        <v>0</v>
      </c>
      <c r="C130" s="18">
        <v>0</v>
      </c>
      <c r="D130" s="18">
        <v>0</v>
      </c>
      <c r="E130" s="18">
        <v>0</v>
      </c>
      <c r="F130" s="30">
        <v>0</v>
      </c>
    </row>
    <row r="131" spans="1:6">
      <c r="A131" s="29" t="s">
        <v>135</v>
      </c>
      <c r="B131" s="18">
        <v>2000</v>
      </c>
      <c r="C131" s="18">
        <v>114</v>
      </c>
      <c r="D131" s="18">
        <v>13</v>
      </c>
      <c r="E131" s="18">
        <v>107</v>
      </c>
      <c r="F131" s="30">
        <v>181</v>
      </c>
    </row>
    <row r="132" spans="1:6">
      <c r="A132" s="29" t="s">
        <v>136</v>
      </c>
      <c r="B132" s="18">
        <v>67000</v>
      </c>
      <c r="C132" s="18">
        <v>0</v>
      </c>
      <c r="D132" s="18">
        <v>0</v>
      </c>
      <c r="E132" s="18">
        <v>0</v>
      </c>
      <c r="F132" s="30">
        <v>0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275000</v>
      </c>
      <c r="C134" s="18">
        <v>13277</v>
      </c>
      <c r="D134" s="18">
        <v>2924</v>
      </c>
      <c r="E134" s="18">
        <v>1133</v>
      </c>
      <c r="F134" s="30">
        <v>456</v>
      </c>
    </row>
    <row r="135" spans="1:6">
      <c r="A135" s="29" t="s">
        <v>139</v>
      </c>
      <c r="B135" s="18">
        <v>1974000</v>
      </c>
      <c r="C135" s="18">
        <v>2327</v>
      </c>
      <c r="D135" s="18">
        <v>733</v>
      </c>
      <c r="E135" s="18">
        <v>536000</v>
      </c>
      <c r="F135" s="30">
        <v>289000</v>
      </c>
    </row>
    <row r="136" spans="1:6">
      <c r="A136" s="29" t="s">
        <v>140</v>
      </c>
      <c r="B136" s="18">
        <v>6000000</v>
      </c>
      <c r="C136" s="18">
        <v>42</v>
      </c>
      <c r="D136" s="18">
        <v>109</v>
      </c>
      <c r="E136" s="18">
        <v>362000</v>
      </c>
      <c r="F136" s="30">
        <v>174771</v>
      </c>
    </row>
    <row r="137" spans="1:6">
      <c r="A137" s="29" t="s">
        <v>141</v>
      </c>
      <c r="B137" s="18">
        <v>0</v>
      </c>
      <c r="C137" s="18">
        <v>5054</v>
      </c>
      <c r="D137" s="18">
        <v>1444</v>
      </c>
      <c r="E137" s="18">
        <v>4047</v>
      </c>
      <c r="F137" s="30">
        <v>377</v>
      </c>
    </row>
    <row r="138" spans="1:6">
      <c r="A138" s="29" t="s">
        <v>142</v>
      </c>
      <c r="B138" s="18">
        <v>0</v>
      </c>
      <c r="C138" s="18">
        <v>3</v>
      </c>
      <c r="D138" s="18">
        <v>1</v>
      </c>
      <c r="E138" s="18">
        <v>0</v>
      </c>
      <c r="F138" s="30">
        <v>0</v>
      </c>
    </row>
    <row r="139" spans="1:6">
      <c r="A139" s="29" t="s">
        <v>143</v>
      </c>
      <c r="B139" s="18">
        <v>1300000</v>
      </c>
      <c r="C139" s="18">
        <v>24189</v>
      </c>
      <c r="D139" s="18">
        <v>18949</v>
      </c>
      <c r="E139" s="18">
        <v>764</v>
      </c>
      <c r="F139" s="30">
        <v>187</v>
      </c>
    </row>
    <row r="140" spans="1:6">
      <c r="A140" s="29" t="s">
        <v>144</v>
      </c>
      <c r="B140" s="18">
        <v>286317</v>
      </c>
      <c r="C140" s="18">
        <v>86100</v>
      </c>
      <c r="D140" s="18">
        <v>11059</v>
      </c>
      <c r="E140" s="18">
        <v>154000</v>
      </c>
      <c r="F140" s="30">
        <v>13738</v>
      </c>
    </row>
    <row r="141" spans="1:6">
      <c r="A141" s="29" t="s">
        <v>145</v>
      </c>
      <c r="B141" s="18">
        <v>4950</v>
      </c>
      <c r="C141" s="18">
        <v>608</v>
      </c>
      <c r="D141" s="18">
        <v>98</v>
      </c>
      <c r="E141" s="18">
        <v>66</v>
      </c>
      <c r="F141" s="30">
        <v>2065</v>
      </c>
    </row>
    <row r="142" spans="1:6">
      <c r="A142" s="29" t="s">
        <v>146</v>
      </c>
      <c r="B142" s="18">
        <v>21000</v>
      </c>
      <c r="C142" s="18">
        <v>2817</v>
      </c>
      <c r="D142" s="18">
        <v>1877</v>
      </c>
      <c r="E142" s="18">
        <v>37791</v>
      </c>
      <c r="F142" s="30">
        <v>5098</v>
      </c>
    </row>
    <row r="143" spans="1:6">
      <c r="A143" s="29" t="s">
        <v>147</v>
      </c>
      <c r="B143" s="18">
        <v>64000</v>
      </c>
      <c r="C143" s="18">
        <v>345</v>
      </c>
      <c r="D143" s="18">
        <v>91</v>
      </c>
      <c r="E143" s="18">
        <v>10660</v>
      </c>
      <c r="F143" s="30">
        <v>12887</v>
      </c>
    </row>
    <row r="144" spans="1:6">
      <c r="A144" s="29" t="s">
        <v>148</v>
      </c>
      <c r="B144" s="18">
        <v>701000</v>
      </c>
      <c r="C144" s="18">
        <v>228</v>
      </c>
      <c r="D144" s="18">
        <v>21</v>
      </c>
      <c r="E144" s="18">
        <v>150</v>
      </c>
      <c r="F144" s="30">
        <v>6</v>
      </c>
    </row>
    <row r="145" spans="1:6">
      <c r="A145" s="29" t="s">
        <v>149</v>
      </c>
      <c r="B145" s="18">
        <v>10000000</v>
      </c>
      <c r="C145" s="18">
        <v>2</v>
      </c>
      <c r="D145" s="18">
        <v>1</v>
      </c>
      <c r="E145" s="18">
        <v>755971</v>
      </c>
      <c r="F145" s="30">
        <v>354074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166456</v>
      </c>
      <c r="C149" s="18">
        <v>1406</v>
      </c>
      <c r="D149" s="18">
        <v>922</v>
      </c>
      <c r="E149" s="18">
        <v>112049</v>
      </c>
      <c r="F149" s="30">
        <v>5453</v>
      </c>
    </row>
    <row r="150" spans="1:6">
      <c r="A150" s="29" t="s">
        <v>154</v>
      </c>
      <c r="B150" s="18">
        <v>0</v>
      </c>
      <c r="C150" s="18">
        <v>24914</v>
      </c>
      <c r="D150" s="18">
        <v>6857</v>
      </c>
      <c r="E150" s="18">
        <v>3436</v>
      </c>
      <c r="F150" s="30">
        <v>891</v>
      </c>
    </row>
    <row r="151" spans="1:6">
      <c r="A151" s="29" t="s">
        <v>155</v>
      </c>
      <c r="B151" s="18">
        <v>2518000</v>
      </c>
      <c r="C151" s="18">
        <v>6076</v>
      </c>
      <c r="D151" s="18">
        <v>19987</v>
      </c>
      <c r="E151" s="18">
        <v>167</v>
      </c>
      <c r="F151" s="30">
        <v>246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0</v>
      </c>
      <c r="F152" s="30">
        <v>0</v>
      </c>
    </row>
    <row r="153" spans="1:6">
      <c r="A153" s="29" t="s">
        <v>157</v>
      </c>
      <c r="B153" s="18">
        <v>195000</v>
      </c>
      <c r="C153" s="18">
        <v>6</v>
      </c>
      <c r="D153" s="18">
        <v>37</v>
      </c>
      <c r="E153" s="18">
        <v>100359</v>
      </c>
      <c r="F153" s="30">
        <v>29959</v>
      </c>
    </row>
    <row r="154" spans="1:6">
      <c r="A154" s="29" t="s">
        <v>158</v>
      </c>
      <c r="B154" s="18">
        <v>4000000</v>
      </c>
      <c r="C154" s="18">
        <v>39</v>
      </c>
      <c r="D154" s="18">
        <v>43</v>
      </c>
      <c r="E154" s="18">
        <v>3560000</v>
      </c>
      <c r="F154" s="30">
        <v>801000</v>
      </c>
    </row>
    <row r="155" spans="1:6">
      <c r="A155" s="29" t="s">
        <v>159</v>
      </c>
      <c r="B155" s="18">
        <v>4044000</v>
      </c>
      <c r="C155" s="18">
        <v>20</v>
      </c>
      <c r="D155" s="18">
        <v>1</v>
      </c>
      <c r="E155" s="18">
        <v>14626</v>
      </c>
      <c r="F155" s="30">
        <v>3817</v>
      </c>
    </row>
    <row r="156" spans="1:6">
      <c r="A156" s="29" t="s">
        <v>160</v>
      </c>
      <c r="B156" s="18">
        <v>1242954</v>
      </c>
      <c r="C156" s="18">
        <v>57398</v>
      </c>
      <c r="D156" s="18">
        <v>20161</v>
      </c>
      <c r="E156" s="18">
        <v>1560</v>
      </c>
      <c r="F156" s="30">
        <v>877</v>
      </c>
    </row>
    <row r="157" spans="1:6">
      <c r="A157" s="29" t="s">
        <v>161</v>
      </c>
      <c r="B157" s="18">
        <v>3838000</v>
      </c>
      <c r="C157" s="18">
        <v>123003</v>
      </c>
      <c r="D157" s="18">
        <v>20828</v>
      </c>
      <c r="E157" s="18">
        <v>8240</v>
      </c>
      <c r="F157" s="30">
        <v>3238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8330000</v>
      </c>
      <c r="C159" s="18">
        <v>1177638</v>
      </c>
      <c r="D159" s="18">
        <v>64982</v>
      </c>
      <c r="E159" s="18">
        <v>273246</v>
      </c>
      <c r="F159" s="30">
        <v>18962</v>
      </c>
    </row>
    <row r="160" spans="1:6">
      <c r="A160" s="29" t="s">
        <v>164</v>
      </c>
      <c r="B160" s="18">
        <v>8139521</v>
      </c>
      <c r="C160" s="18">
        <v>1646380</v>
      </c>
      <c r="D160" s="18">
        <v>136846</v>
      </c>
      <c r="E160" s="18">
        <v>330723</v>
      </c>
      <c r="F160" s="30">
        <v>28825</v>
      </c>
    </row>
    <row r="161" spans="1:6">
      <c r="A161" s="29" t="s">
        <v>165</v>
      </c>
      <c r="B161" s="18">
        <v>0</v>
      </c>
      <c r="C161" s="18">
        <v>2655</v>
      </c>
      <c r="D161" s="18">
        <v>1972</v>
      </c>
      <c r="E161" s="18">
        <v>135</v>
      </c>
      <c r="F161" s="30">
        <v>103</v>
      </c>
    </row>
    <row r="162" spans="1:6">
      <c r="A162" s="29" t="s">
        <v>166</v>
      </c>
      <c r="B162" s="18">
        <v>1411000</v>
      </c>
      <c r="C162" s="18">
        <v>221329</v>
      </c>
      <c r="D162" s="18">
        <v>60454</v>
      </c>
      <c r="E162" s="18">
        <v>243</v>
      </c>
      <c r="F162" s="30">
        <v>544</v>
      </c>
    </row>
    <row r="163" spans="1:6">
      <c r="A163" s="29" t="s">
        <v>167</v>
      </c>
      <c r="B163" s="18">
        <v>23100</v>
      </c>
      <c r="C163" s="18">
        <v>7900</v>
      </c>
      <c r="D163" s="18">
        <v>454</v>
      </c>
      <c r="E163" s="18">
        <v>56</v>
      </c>
      <c r="F163" s="30">
        <v>23</v>
      </c>
    </row>
    <row r="164" spans="1:6">
      <c r="A164" s="29" t="s">
        <v>168</v>
      </c>
      <c r="B164" s="18">
        <v>5631137</v>
      </c>
      <c r="C164" s="18">
        <v>148416</v>
      </c>
      <c r="D164" s="18">
        <v>12052</v>
      </c>
      <c r="E164" s="18">
        <v>96203</v>
      </c>
      <c r="F164" s="30">
        <v>15776</v>
      </c>
    </row>
    <row r="165" spans="1:6">
      <c r="A165" s="29" t="s">
        <v>169</v>
      </c>
      <c r="B165" s="18">
        <v>64000000</v>
      </c>
      <c r="C165" s="18">
        <v>61</v>
      </c>
      <c r="D165" s="18">
        <v>46</v>
      </c>
      <c r="E165" s="18">
        <v>7484172</v>
      </c>
      <c r="F165" s="30">
        <v>405400</v>
      </c>
    </row>
    <row r="166" spans="1:6">
      <c r="A166" s="29" t="s">
        <v>170</v>
      </c>
      <c r="B166" s="18">
        <v>1113927</v>
      </c>
      <c r="C166" s="18">
        <v>125</v>
      </c>
      <c r="D166" s="18">
        <v>68</v>
      </c>
      <c r="E166" s="18">
        <v>5</v>
      </c>
      <c r="F166" s="30">
        <v>2016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101</v>
      </c>
      <c r="D168" s="18">
        <v>222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351</v>
      </c>
      <c r="D169" s="18">
        <v>98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133</v>
      </c>
      <c r="D171" s="18">
        <v>149</v>
      </c>
      <c r="E171" s="18">
        <v>49</v>
      </c>
      <c r="F171" s="30">
        <v>25</v>
      </c>
    </row>
    <row r="172" spans="1:6">
      <c r="A172" s="29" t="s">
        <v>176</v>
      </c>
      <c r="B172" s="18">
        <v>0</v>
      </c>
      <c r="C172" s="18">
        <v>96</v>
      </c>
      <c r="D172" s="18">
        <v>33</v>
      </c>
      <c r="E172" s="18">
        <v>0</v>
      </c>
      <c r="F172" s="30">
        <v>0</v>
      </c>
    </row>
    <row r="173" spans="1:6">
      <c r="A173" s="29" t="s">
        <v>177</v>
      </c>
      <c r="B173" s="18">
        <v>5700</v>
      </c>
      <c r="C173" s="18">
        <v>210</v>
      </c>
      <c r="D173" s="18">
        <v>116</v>
      </c>
      <c r="E173" s="18">
        <v>44</v>
      </c>
      <c r="F173" s="30">
        <v>32</v>
      </c>
    </row>
    <row r="174" spans="1:6">
      <c r="A174" s="29" t="s">
        <v>178</v>
      </c>
      <c r="B174" s="18">
        <v>10000</v>
      </c>
      <c r="C174" s="18">
        <v>38</v>
      </c>
      <c r="D174" s="18">
        <v>21</v>
      </c>
      <c r="E174" s="18">
        <v>88</v>
      </c>
      <c r="F174" s="30">
        <v>24</v>
      </c>
    </row>
    <row r="175" spans="1:6">
      <c r="A175" s="29" t="s">
        <v>179</v>
      </c>
      <c r="B175" s="18">
        <v>0</v>
      </c>
      <c r="C175" s="18">
        <v>2246</v>
      </c>
      <c r="D175" s="18">
        <v>5730</v>
      </c>
      <c r="E175" s="18">
        <v>642</v>
      </c>
      <c r="F175" s="30">
        <v>508</v>
      </c>
    </row>
    <row r="176" spans="1:6">
      <c r="A176" s="29" t="s">
        <v>180</v>
      </c>
      <c r="B176" s="18">
        <v>816000</v>
      </c>
      <c r="C176" s="18">
        <v>765</v>
      </c>
      <c r="D176" s="18">
        <v>471</v>
      </c>
      <c r="E176" s="18">
        <v>1619</v>
      </c>
      <c r="F176" s="30">
        <v>603</v>
      </c>
    </row>
    <row r="177" spans="1:6">
      <c r="A177" s="29" t="s">
        <v>181</v>
      </c>
      <c r="B177" s="18">
        <v>1110000</v>
      </c>
      <c r="C177" s="18">
        <v>66000</v>
      </c>
      <c r="D177" s="18">
        <v>3160</v>
      </c>
      <c r="E177" s="18">
        <v>29000</v>
      </c>
      <c r="F177" s="30">
        <v>7669</v>
      </c>
    </row>
    <row r="178" spans="1:6">
      <c r="A178" s="29" t="s">
        <v>182</v>
      </c>
      <c r="B178" s="18">
        <v>9680</v>
      </c>
      <c r="C178" s="18">
        <v>743</v>
      </c>
      <c r="D178" s="18">
        <v>75</v>
      </c>
      <c r="E178" s="18">
        <v>0</v>
      </c>
      <c r="F178" s="30">
        <v>13</v>
      </c>
    </row>
    <row r="179" spans="1:6">
      <c r="A179" s="29" t="s">
        <v>183</v>
      </c>
      <c r="B179" s="18">
        <v>123600</v>
      </c>
      <c r="C179" s="18">
        <v>12</v>
      </c>
      <c r="D179" s="18">
        <v>168</v>
      </c>
      <c r="E179" s="18">
        <v>96</v>
      </c>
      <c r="F179" s="30">
        <v>38</v>
      </c>
    </row>
    <row r="180" spans="1:6">
      <c r="A180" s="29" t="s">
        <v>184</v>
      </c>
      <c r="B180" s="18">
        <v>0</v>
      </c>
      <c r="C180" s="18">
        <v>68703</v>
      </c>
      <c r="D180" s="18">
        <v>7974</v>
      </c>
      <c r="E180" s="18">
        <v>8984</v>
      </c>
      <c r="F180" s="30">
        <v>1529</v>
      </c>
    </row>
    <row r="181" spans="1:6">
      <c r="A181" s="29" t="s">
        <v>185</v>
      </c>
      <c r="B181" s="18">
        <v>4010295</v>
      </c>
      <c r="C181" s="18">
        <v>368830</v>
      </c>
      <c r="D181" s="18">
        <v>25819</v>
      </c>
      <c r="E181" s="18">
        <v>696499</v>
      </c>
      <c r="F181" s="30">
        <v>44394</v>
      </c>
    </row>
    <row r="182" spans="1:6">
      <c r="A182" s="29" t="s">
        <v>186</v>
      </c>
      <c r="B182" s="18">
        <v>952214</v>
      </c>
      <c r="C182" s="18">
        <v>111898</v>
      </c>
      <c r="D182" s="18">
        <v>19789</v>
      </c>
      <c r="E182" s="18">
        <v>637941</v>
      </c>
      <c r="F182" s="30">
        <v>42495</v>
      </c>
    </row>
    <row r="183" spans="1:6">
      <c r="A183" s="29" t="s">
        <v>187</v>
      </c>
      <c r="B183" s="18">
        <v>2345000</v>
      </c>
      <c r="C183" s="18">
        <v>90</v>
      </c>
      <c r="D183" s="18">
        <v>6</v>
      </c>
      <c r="E183" s="18">
        <v>2046000</v>
      </c>
      <c r="F183" s="30">
        <v>534067</v>
      </c>
    </row>
    <row r="184" spans="1:6">
      <c r="A184" s="29" t="s">
        <v>188</v>
      </c>
      <c r="B184" s="18">
        <v>110000</v>
      </c>
      <c r="C184" s="18">
        <v>199</v>
      </c>
      <c r="D184" s="18">
        <v>27</v>
      </c>
      <c r="E184" s="18">
        <v>99</v>
      </c>
      <c r="F184" s="30">
        <v>71</v>
      </c>
    </row>
    <row r="185" spans="1:6">
      <c r="A185" s="29" t="s">
        <v>189</v>
      </c>
      <c r="B185" s="18">
        <v>6923242</v>
      </c>
      <c r="C185" s="18">
        <v>13137</v>
      </c>
      <c r="D185" s="18">
        <v>7890</v>
      </c>
      <c r="E185" s="18">
        <v>165000</v>
      </c>
      <c r="F185" s="30">
        <v>12847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40</v>
      </c>
      <c r="F186" s="30">
        <v>27</v>
      </c>
    </row>
    <row r="187" spans="1:6">
      <c r="A187" s="29" t="s">
        <v>191</v>
      </c>
      <c r="B187" s="18">
        <v>6884215</v>
      </c>
      <c r="C187" s="18">
        <v>358045</v>
      </c>
      <c r="D187" s="18">
        <v>53637</v>
      </c>
      <c r="E187" s="18">
        <v>1116139</v>
      </c>
      <c r="F187" s="30">
        <v>85163</v>
      </c>
    </row>
    <row r="188" spans="1:6">
      <c r="A188" s="29" t="s">
        <v>192</v>
      </c>
      <c r="B188" s="18">
        <v>588000</v>
      </c>
      <c r="C188" s="18">
        <v>813</v>
      </c>
      <c r="D188" s="18">
        <v>583</v>
      </c>
      <c r="E188" s="18">
        <v>84</v>
      </c>
      <c r="F188" s="30">
        <v>53</v>
      </c>
    </row>
    <row r="189" spans="1:6">
      <c r="A189" s="29" t="s">
        <v>193</v>
      </c>
      <c r="B189" s="18">
        <v>1157000</v>
      </c>
      <c r="C189" s="18">
        <v>40</v>
      </c>
      <c r="D189" s="18">
        <v>36</v>
      </c>
      <c r="E189" s="18">
        <v>49</v>
      </c>
      <c r="F189" s="30">
        <v>11</v>
      </c>
    </row>
    <row r="190" spans="1:6">
      <c r="A190" s="29" t="s">
        <v>194</v>
      </c>
      <c r="B190" s="18">
        <v>568058</v>
      </c>
      <c r="C190" s="18">
        <v>897</v>
      </c>
      <c r="D190" s="18">
        <v>209</v>
      </c>
      <c r="E190" s="18">
        <v>172893</v>
      </c>
      <c r="F190" s="30">
        <v>65985</v>
      </c>
    </row>
    <row r="191" spans="1:6">
      <c r="A191" s="29" t="s">
        <v>195</v>
      </c>
      <c r="B191" s="18">
        <v>70000</v>
      </c>
      <c r="C191" s="18">
        <v>235</v>
      </c>
      <c r="D191" s="18">
        <v>32</v>
      </c>
      <c r="E191" s="18">
        <v>14610</v>
      </c>
      <c r="F191" s="30">
        <v>3547</v>
      </c>
    </row>
    <row r="192" spans="1:6">
      <c r="A192" s="29" t="s">
        <v>196</v>
      </c>
      <c r="B192" s="18">
        <v>3540000</v>
      </c>
      <c r="C192" s="18">
        <v>2679866</v>
      </c>
      <c r="D192" s="18">
        <v>150801</v>
      </c>
      <c r="E192" s="18">
        <v>27629</v>
      </c>
      <c r="F192" s="30">
        <v>6241</v>
      </c>
    </row>
    <row r="193" spans="1:6">
      <c r="A193" s="29" t="s">
        <v>197</v>
      </c>
      <c r="B193" s="18">
        <v>409833</v>
      </c>
      <c r="C193" s="18">
        <v>47970</v>
      </c>
      <c r="D193" s="18">
        <v>6857</v>
      </c>
      <c r="E193" s="18">
        <v>200419</v>
      </c>
      <c r="F193" s="30">
        <v>21299</v>
      </c>
    </row>
    <row r="194" spans="1:6">
      <c r="A194" s="29" t="s">
        <v>198</v>
      </c>
      <c r="B194" s="18">
        <v>27800</v>
      </c>
      <c r="C194" s="18">
        <v>3110</v>
      </c>
      <c r="D194" s="18">
        <v>351</v>
      </c>
      <c r="E194" s="18">
        <v>92</v>
      </c>
      <c r="F194" s="30">
        <v>74</v>
      </c>
    </row>
    <row r="195" spans="1:6">
      <c r="A195" s="29" t="s">
        <v>199</v>
      </c>
      <c r="B195" s="18">
        <v>0</v>
      </c>
      <c r="C195" s="18">
        <v>110</v>
      </c>
      <c r="D195" s="18">
        <v>24</v>
      </c>
      <c r="E195" s="18">
        <v>0</v>
      </c>
      <c r="F195" s="30">
        <v>0</v>
      </c>
    </row>
    <row r="196" spans="1:6">
      <c r="A196" s="29" t="s">
        <v>200</v>
      </c>
      <c r="B196" s="18">
        <v>14600000</v>
      </c>
      <c r="C196" s="18">
        <v>120159</v>
      </c>
      <c r="D196" s="18">
        <v>11235</v>
      </c>
      <c r="E196" s="18">
        <v>12936</v>
      </c>
      <c r="F196" s="30">
        <v>8139</v>
      </c>
    </row>
    <row r="197" spans="1:6">
      <c r="A197" s="29" t="s">
        <v>201</v>
      </c>
      <c r="B197" s="18">
        <v>64000</v>
      </c>
      <c r="C197" s="18">
        <v>4462</v>
      </c>
      <c r="D197" s="18">
        <v>454</v>
      </c>
      <c r="E197" s="18">
        <v>591</v>
      </c>
      <c r="F197" s="30">
        <v>198</v>
      </c>
    </row>
    <row r="198" spans="1:6">
      <c r="A198" s="29" t="s">
        <v>202</v>
      </c>
      <c r="B198" s="18">
        <v>0</v>
      </c>
      <c r="C198" s="18">
        <v>58</v>
      </c>
      <c r="D198" s="18">
        <v>21</v>
      </c>
      <c r="E198" s="18">
        <v>57</v>
      </c>
      <c r="F198" s="30">
        <v>78</v>
      </c>
    </row>
    <row r="199" spans="1:6">
      <c r="A199" s="29" t="s">
        <v>203</v>
      </c>
      <c r="B199" s="18">
        <v>156783</v>
      </c>
      <c r="C199" s="18">
        <v>94</v>
      </c>
      <c r="D199" s="18">
        <v>25</v>
      </c>
      <c r="E199" s="18">
        <v>70000</v>
      </c>
      <c r="F199" s="30">
        <v>35862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1000</v>
      </c>
      <c r="C201" s="18">
        <v>743</v>
      </c>
      <c r="D201" s="18">
        <v>60</v>
      </c>
      <c r="E201" s="18">
        <v>550</v>
      </c>
      <c r="F201" s="30">
        <v>32</v>
      </c>
    </row>
    <row r="202" spans="1:6">
      <c r="A202" s="29" t="s">
        <v>206</v>
      </c>
      <c r="B202" s="18">
        <v>60000</v>
      </c>
      <c r="C202" s="18">
        <v>2870</v>
      </c>
      <c r="D202" s="18">
        <v>1042</v>
      </c>
      <c r="E202" s="18">
        <v>82</v>
      </c>
      <c r="F202" s="30">
        <v>103</v>
      </c>
    </row>
    <row r="203" spans="1:6">
      <c r="A203" s="29" t="s">
        <v>207</v>
      </c>
      <c r="B203" s="18">
        <v>127000</v>
      </c>
      <c r="C203" s="18">
        <v>5689</v>
      </c>
      <c r="D203" s="18">
        <v>1719</v>
      </c>
      <c r="E203" s="18">
        <v>45</v>
      </c>
      <c r="F203" s="30">
        <v>135</v>
      </c>
    </row>
    <row r="204" spans="1:6">
      <c r="A204" s="29" t="s">
        <v>208</v>
      </c>
      <c r="B204" s="18">
        <v>7324212</v>
      </c>
      <c r="C204" s="18">
        <v>76900</v>
      </c>
      <c r="D204" s="18">
        <v>22020</v>
      </c>
      <c r="E204" s="18">
        <v>900</v>
      </c>
      <c r="F204" s="30">
        <v>208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167</v>
      </c>
      <c r="D206" s="18">
        <v>65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33</v>
      </c>
      <c r="D207" s="18">
        <v>12</v>
      </c>
      <c r="E207" s="18">
        <v>0</v>
      </c>
      <c r="F207" s="30">
        <v>0</v>
      </c>
    </row>
    <row r="208" spans="1:6">
      <c r="A208" s="29" t="s">
        <v>212</v>
      </c>
      <c r="B208" s="18">
        <v>3769000</v>
      </c>
      <c r="C208" s="18">
        <v>27</v>
      </c>
      <c r="D208" s="18">
        <v>12</v>
      </c>
      <c r="E208" s="18">
        <v>9334</v>
      </c>
      <c r="F208" s="30">
        <v>7110</v>
      </c>
    </row>
    <row r="209" spans="1:6">
      <c r="A209" s="29" t="s">
        <v>213</v>
      </c>
      <c r="B209" s="18">
        <v>1545000</v>
      </c>
      <c r="C209" s="18">
        <v>11400</v>
      </c>
      <c r="D209" s="18">
        <v>1274</v>
      </c>
      <c r="E209" s="18">
        <v>376300</v>
      </c>
      <c r="F209" s="30">
        <v>27025</v>
      </c>
    </row>
    <row r="210" spans="1:6">
      <c r="A210" s="29" t="s">
        <v>214</v>
      </c>
      <c r="B210" s="18">
        <v>0</v>
      </c>
      <c r="C210" s="18">
        <v>114187</v>
      </c>
      <c r="D210" s="18">
        <v>15424</v>
      </c>
      <c r="E210" s="18">
        <v>5678</v>
      </c>
      <c r="F210" s="30">
        <v>2516</v>
      </c>
    </row>
    <row r="211" spans="1:6">
      <c r="A211" s="29" t="s">
        <v>215</v>
      </c>
      <c r="B211" s="18">
        <v>111916</v>
      </c>
      <c r="C211" s="18">
        <v>58697</v>
      </c>
      <c r="D211" s="18">
        <v>12461</v>
      </c>
      <c r="E211" s="18">
        <v>20853</v>
      </c>
      <c r="F211" s="30">
        <v>2992</v>
      </c>
    </row>
    <row r="212" spans="1:6">
      <c r="A212" s="29" t="s">
        <v>216</v>
      </c>
      <c r="B212" s="18">
        <v>1764429</v>
      </c>
      <c r="C212" s="18">
        <v>4679</v>
      </c>
      <c r="D212" s="18">
        <v>5263</v>
      </c>
      <c r="E212" s="18">
        <v>8742</v>
      </c>
      <c r="F212" s="30">
        <v>2420</v>
      </c>
    </row>
    <row r="213" spans="1:6">
      <c r="A213" s="29" t="s">
        <v>217</v>
      </c>
      <c r="B213" s="18">
        <v>10300000</v>
      </c>
      <c r="C213" s="18">
        <v>3160</v>
      </c>
      <c r="D213" s="18">
        <v>1531</v>
      </c>
      <c r="E213" s="18">
        <v>126000</v>
      </c>
      <c r="F213" s="30">
        <v>20676</v>
      </c>
    </row>
    <row r="214" spans="1:6">
      <c r="A214" s="29" t="s">
        <v>218</v>
      </c>
      <c r="B214" s="18">
        <v>10000</v>
      </c>
      <c r="C214" s="18">
        <v>28787</v>
      </c>
      <c r="D214" s="18">
        <v>3025</v>
      </c>
      <c r="E214" s="18">
        <v>0</v>
      </c>
      <c r="F214" s="30">
        <v>0</v>
      </c>
    </row>
    <row r="215" spans="1:6">
      <c r="A215" s="29" t="s">
        <v>219</v>
      </c>
      <c r="B215" s="18">
        <v>28000</v>
      </c>
      <c r="C215" s="18">
        <v>14</v>
      </c>
      <c r="D215" s="18">
        <v>5</v>
      </c>
      <c r="E215" s="18">
        <v>307</v>
      </c>
      <c r="F215" s="30">
        <v>663</v>
      </c>
    </row>
    <row r="216" spans="1:6">
      <c r="A216" s="29" t="s">
        <v>220</v>
      </c>
      <c r="B216" s="18">
        <v>892000</v>
      </c>
      <c r="C216" s="18">
        <v>10</v>
      </c>
      <c r="D216" s="18">
        <v>14</v>
      </c>
      <c r="E216" s="18">
        <v>0</v>
      </c>
      <c r="F216" s="30">
        <v>0</v>
      </c>
    </row>
    <row r="217" spans="1:6">
      <c r="A217" s="29" t="s">
        <v>221</v>
      </c>
      <c r="B217" s="18">
        <v>6326520</v>
      </c>
      <c r="C217" s="18">
        <v>2055366</v>
      </c>
      <c r="D217" s="18">
        <v>523059</v>
      </c>
      <c r="E217" s="18">
        <v>54711</v>
      </c>
      <c r="F217" s="30">
        <v>39001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400</v>
      </c>
      <c r="C219" s="18">
        <v>106</v>
      </c>
      <c r="D219" s="18">
        <v>28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80</v>
      </c>
      <c r="D220" s="18">
        <v>24</v>
      </c>
      <c r="E220" s="18">
        <v>7</v>
      </c>
      <c r="F220" s="30">
        <v>3</v>
      </c>
    </row>
    <row r="221" spans="1:6">
      <c r="A221" s="29" t="s">
        <v>225</v>
      </c>
      <c r="B221" s="18">
        <v>1155000</v>
      </c>
      <c r="C221" s="18">
        <v>1788</v>
      </c>
      <c r="D221" s="18">
        <v>1066</v>
      </c>
      <c r="E221" s="18">
        <v>2214</v>
      </c>
      <c r="F221" s="30">
        <v>903</v>
      </c>
    </row>
    <row r="222" spans="1:6">
      <c r="A222" s="31" t="s">
        <v>226</v>
      </c>
      <c r="B222" s="19">
        <v>26400</v>
      </c>
      <c r="C222" s="19">
        <v>7</v>
      </c>
      <c r="D222" s="19">
        <v>3</v>
      </c>
      <c r="E222" s="19">
        <v>365</v>
      </c>
      <c r="F222" s="32">
        <v>163</v>
      </c>
    </row>
    <row r="223" spans="1:6">
      <c r="A223" t="s">
        <v>251</v>
      </c>
      <c r="B223" s="24">
        <v>91274752</v>
      </c>
      <c r="C223" s="24">
        <v>472000</v>
      </c>
      <c r="D223">
        <f>(30404*1000)/(1000)</f>
        <v>30404</v>
      </c>
      <c r="E223" s="24">
        <v>1773000</v>
      </c>
      <c r="F223">
        <f>(1000*466504)/(1000)</f>
        <v>466504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224"/>
  <sheetViews>
    <sheetView topLeftCell="A210" workbookViewId="0">
      <selection activeCell="I240" sqref="I240"/>
    </sheetView>
  </sheetViews>
  <sheetFormatPr defaultColWidth="8.88671875" defaultRowHeight="14.4"/>
  <cols>
    <col min="2" max="2" width="10.33203125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904000</v>
      </c>
      <c r="C2" s="18">
        <v>0</v>
      </c>
      <c r="D2" s="18">
        <v>0</v>
      </c>
      <c r="E2" s="18">
        <v>0</v>
      </c>
      <c r="F2" s="30">
        <v>0</v>
      </c>
    </row>
    <row r="3" spans="1:6">
      <c r="A3" s="29" t="s">
        <v>7</v>
      </c>
      <c r="B3" s="18">
        <v>65010</v>
      </c>
      <c r="C3" s="18">
        <v>0</v>
      </c>
      <c r="D3" s="18">
        <v>0</v>
      </c>
      <c r="E3" s="18">
        <v>0</v>
      </c>
      <c r="F3" s="30">
        <v>0</v>
      </c>
    </row>
    <row r="4" spans="1:6">
      <c r="A4" s="29" t="s">
        <v>8</v>
      </c>
      <c r="B4" s="18">
        <v>51600</v>
      </c>
      <c r="C4" s="18">
        <v>0</v>
      </c>
      <c r="D4" s="18">
        <v>0</v>
      </c>
      <c r="E4" s="18">
        <v>0</v>
      </c>
      <c r="F4" s="30">
        <v>0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0</v>
      </c>
      <c r="D6" s="18">
        <v>0</v>
      </c>
      <c r="E6" s="18">
        <v>0</v>
      </c>
      <c r="F6" s="30">
        <v>0</v>
      </c>
    </row>
    <row r="7" spans="1:6">
      <c r="A7" s="29" t="s">
        <v>11</v>
      </c>
      <c r="B7" s="18">
        <v>1050000</v>
      </c>
      <c r="C7" s="18">
        <v>0</v>
      </c>
      <c r="D7" s="18">
        <v>0</v>
      </c>
      <c r="E7" s="18">
        <v>0</v>
      </c>
      <c r="F7" s="30">
        <v>0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332520</v>
      </c>
      <c r="C9" s="18">
        <v>0</v>
      </c>
      <c r="D9" s="18">
        <v>0</v>
      </c>
      <c r="E9" s="18">
        <v>0</v>
      </c>
      <c r="F9" s="30">
        <v>0</v>
      </c>
    </row>
    <row r="10" spans="1:6">
      <c r="A10" s="29" t="s">
        <v>14</v>
      </c>
      <c r="B10" s="18">
        <v>1000</v>
      </c>
      <c r="C10" s="18">
        <v>0</v>
      </c>
      <c r="D10" s="18">
        <v>0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0</v>
      </c>
      <c r="D11" s="18">
        <v>0</v>
      </c>
      <c r="E11" s="18">
        <v>0</v>
      </c>
      <c r="F11" s="30">
        <v>0</v>
      </c>
    </row>
    <row r="12" spans="1:6">
      <c r="A12" s="29" t="s">
        <v>16</v>
      </c>
      <c r="B12" s="18">
        <v>520000</v>
      </c>
      <c r="C12" s="18">
        <v>0</v>
      </c>
      <c r="D12" s="18">
        <v>0</v>
      </c>
      <c r="E12" s="18">
        <v>0</v>
      </c>
      <c r="F12" s="30">
        <v>0</v>
      </c>
    </row>
    <row r="13" spans="1:6">
      <c r="A13" s="29" t="s">
        <v>17</v>
      </c>
      <c r="B13" s="18">
        <v>0</v>
      </c>
      <c r="C13" s="18">
        <v>0</v>
      </c>
      <c r="D13" s="18">
        <v>0</v>
      </c>
      <c r="E13" s="18">
        <v>0</v>
      </c>
      <c r="F13" s="30">
        <v>0</v>
      </c>
    </row>
    <row r="14" spans="1:6">
      <c r="A14" s="29" t="s">
        <v>18</v>
      </c>
      <c r="B14" s="18">
        <v>1100</v>
      </c>
      <c r="C14" s="18">
        <v>0</v>
      </c>
      <c r="D14" s="18">
        <v>0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0</v>
      </c>
      <c r="D15" s="18">
        <v>0</v>
      </c>
      <c r="E15" s="18">
        <v>0</v>
      </c>
      <c r="F15" s="30">
        <v>0</v>
      </c>
    </row>
    <row r="16" spans="1:6">
      <c r="A16" s="29" t="s">
        <v>20</v>
      </c>
      <c r="B16" s="18">
        <v>0</v>
      </c>
      <c r="C16" s="18">
        <v>0</v>
      </c>
      <c r="D16" s="18">
        <v>0</v>
      </c>
      <c r="E16" s="18">
        <v>0</v>
      </c>
      <c r="F16" s="30">
        <v>0</v>
      </c>
    </row>
    <row r="17" spans="1:6">
      <c r="A17" s="29" t="s">
        <v>21</v>
      </c>
      <c r="B17" s="18">
        <v>90000</v>
      </c>
      <c r="C17" s="18">
        <v>0</v>
      </c>
      <c r="D17" s="18">
        <v>0</v>
      </c>
      <c r="E17" s="18">
        <v>0</v>
      </c>
      <c r="F17" s="30">
        <v>0</v>
      </c>
    </row>
    <row r="18" spans="1:6">
      <c r="A18" s="29" t="s">
        <v>22</v>
      </c>
      <c r="B18" s="18">
        <v>1000</v>
      </c>
      <c r="C18" s="18">
        <v>0</v>
      </c>
      <c r="D18" s="18">
        <v>0</v>
      </c>
      <c r="E18" s="18">
        <v>0</v>
      </c>
      <c r="F18" s="30">
        <v>0</v>
      </c>
    </row>
    <row r="19" spans="1:6">
      <c r="A19" s="29" t="s">
        <v>23</v>
      </c>
      <c r="B19" s="18">
        <v>659000</v>
      </c>
      <c r="C19" s="18">
        <v>0</v>
      </c>
      <c r="D19" s="18">
        <v>0</v>
      </c>
      <c r="E19" s="18">
        <v>0</v>
      </c>
      <c r="F19" s="30">
        <v>0</v>
      </c>
    </row>
    <row r="20" spans="1:6">
      <c r="A20" s="29" t="s">
        <v>24</v>
      </c>
      <c r="B20" s="18">
        <v>173100</v>
      </c>
      <c r="C20" s="18">
        <v>0</v>
      </c>
      <c r="D20" s="18">
        <v>0</v>
      </c>
      <c r="E20" s="18">
        <v>0</v>
      </c>
      <c r="F20" s="30">
        <v>0</v>
      </c>
    </row>
    <row r="21" spans="1:6">
      <c r="A21" s="29" t="s">
        <v>25</v>
      </c>
      <c r="B21" s="18">
        <v>0</v>
      </c>
      <c r="C21" s="18">
        <v>0</v>
      </c>
      <c r="D21" s="18">
        <v>0</v>
      </c>
      <c r="E21" s="18">
        <v>0</v>
      </c>
      <c r="F21" s="30">
        <v>0</v>
      </c>
    </row>
    <row r="22" spans="1:6">
      <c r="A22" s="29" t="s">
        <v>26</v>
      </c>
      <c r="B22" s="18">
        <v>365000</v>
      </c>
      <c r="C22" s="18">
        <v>0</v>
      </c>
      <c r="D22" s="18">
        <v>0</v>
      </c>
      <c r="E22" s="18">
        <v>0</v>
      </c>
      <c r="F22" s="30">
        <v>0</v>
      </c>
    </row>
    <row r="23" spans="1:6">
      <c r="A23" s="29" t="s">
        <v>27</v>
      </c>
      <c r="B23" s="18">
        <v>88000</v>
      </c>
      <c r="C23" s="18">
        <v>0</v>
      </c>
      <c r="D23" s="18">
        <v>0</v>
      </c>
      <c r="E23" s="18">
        <v>0</v>
      </c>
      <c r="F23" s="30">
        <v>0</v>
      </c>
    </row>
    <row r="24" spans="1:6">
      <c r="A24" s="29" t="s">
        <v>28</v>
      </c>
      <c r="B24" s="18">
        <v>0</v>
      </c>
      <c r="C24" s="18">
        <v>0</v>
      </c>
      <c r="D24" s="18">
        <v>0</v>
      </c>
      <c r="E24" s="18">
        <v>0</v>
      </c>
      <c r="F24" s="30">
        <v>0</v>
      </c>
    </row>
    <row r="25" spans="1:6">
      <c r="A25" s="29" t="s">
        <v>29</v>
      </c>
      <c r="B25" s="18">
        <v>153030</v>
      </c>
      <c r="C25" s="18">
        <v>0</v>
      </c>
      <c r="D25" s="18">
        <v>0</v>
      </c>
      <c r="E25" s="18">
        <v>0</v>
      </c>
      <c r="F25" s="30">
        <v>0</v>
      </c>
    </row>
    <row r="26" spans="1:6">
      <c r="A26" s="29" t="s">
        <v>30</v>
      </c>
      <c r="B26" s="18">
        <v>105000</v>
      </c>
      <c r="C26" s="18">
        <v>0</v>
      </c>
      <c r="D26" s="18">
        <v>0</v>
      </c>
      <c r="E26" s="18">
        <v>0</v>
      </c>
      <c r="F26" s="30">
        <v>0</v>
      </c>
    </row>
    <row r="27" spans="1:6">
      <c r="A27" s="29" t="s">
        <v>31</v>
      </c>
      <c r="B27" s="18">
        <v>8163000</v>
      </c>
      <c r="C27" s="18">
        <v>0</v>
      </c>
      <c r="D27" s="18">
        <v>0</v>
      </c>
      <c r="E27" s="18">
        <v>0</v>
      </c>
      <c r="F27" s="30">
        <v>0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11000</v>
      </c>
      <c r="C30" s="18">
        <v>0</v>
      </c>
      <c r="D30" s="18">
        <v>0</v>
      </c>
      <c r="E30" s="18">
        <v>0</v>
      </c>
      <c r="F30" s="30">
        <v>0</v>
      </c>
    </row>
    <row r="31" spans="1:6">
      <c r="A31" s="29" t="s">
        <v>35</v>
      </c>
      <c r="B31" s="18">
        <v>58985</v>
      </c>
      <c r="C31" s="18">
        <v>0</v>
      </c>
      <c r="D31" s="18">
        <v>0</v>
      </c>
      <c r="E31" s="18">
        <v>0</v>
      </c>
      <c r="F31" s="30">
        <v>0</v>
      </c>
    </row>
    <row r="32" spans="1:6">
      <c r="A32" s="29" t="s">
        <v>36</v>
      </c>
      <c r="B32" s="18">
        <v>1098000</v>
      </c>
      <c r="C32" s="18">
        <v>0</v>
      </c>
      <c r="D32" s="18">
        <v>0</v>
      </c>
      <c r="E32" s="18">
        <v>0</v>
      </c>
      <c r="F32" s="30">
        <v>0</v>
      </c>
    </row>
    <row r="33" spans="1:6">
      <c r="A33" s="29" t="s">
        <v>37</v>
      </c>
      <c r="B33" s="18">
        <v>318000</v>
      </c>
      <c r="C33" s="18">
        <v>0</v>
      </c>
      <c r="D33" s="18">
        <v>0</v>
      </c>
      <c r="E33" s="18">
        <v>0</v>
      </c>
      <c r="F33" s="30">
        <v>0</v>
      </c>
    </row>
    <row r="34" spans="1:6">
      <c r="A34" s="29" t="s">
        <v>38</v>
      </c>
      <c r="B34" s="18">
        <v>0</v>
      </c>
      <c r="C34" s="18">
        <v>0</v>
      </c>
      <c r="D34" s="18">
        <v>0</v>
      </c>
      <c r="E34" s="18">
        <v>0</v>
      </c>
      <c r="F34" s="30">
        <v>0</v>
      </c>
    </row>
    <row r="35" spans="1:6">
      <c r="A35" s="29" t="s">
        <v>39</v>
      </c>
      <c r="B35" s="18">
        <v>9000</v>
      </c>
      <c r="C35" s="18">
        <v>0</v>
      </c>
      <c r="D35" s="18">
        <v>0</v>
      </c>
      <c r="E35" s="18">
        <v>0</v>
      </c>
      <c r="F35" s="30">
        <v>0</v>
      </c>
    </row>
    <row r="36" spans="1:6">
      <c r="A36" s="29" t="s">
        <v>40</v>
      </c>
      <c r="B36" s="18">
        <v>500000</v>
      </c>
      <c r="C36" s="18">
        <v>0</v>
      </c>
      <c r="D36" s="18">
        <v>0</v>
      </c>
      <c r="E36" s="18">
        <v>0</v>
      </c>
      <c r="F36" s="30">
        <v>0</v>
      </c>
    </row>
    <row r="37" spans="1:6">
      <c r="A37" s="29" t="s">
        <v>41</v>
      </c>
      <c r="B37" s="18">
        <v>1877813</v>
      </c>
      <c r="C37" s="18">
        <v>0</v>
      </c>
      <c r="D37" s="18">
        <v>0</v>
      </c>
      <c r="E37" s="18">
        <v>0</v>
      </c>
      <c r="F37" s="30">
        <v>0</v>
      </c>
    </row>
    <row r="38" spans="1:6">
      <c r="A38" s="29" t="s">
        <v>42</v>
      </c>
      <c r="B38" s="18">
        <v>0</v>
      </c>
      <c r="C38" s="18">
        <v>0</v>
      </c>
      <c r="D38" s="18">
        <v>0</v>
      </c>
      <c r="E38" s="18">
        <v>0</v>
      </c>
      <c r="F38" s="30">
        <v>0</v>
      </c>
    </row>
    <row r="39" spans="1:6">
      <c r="A39" s="29" t="s">
        <v>43</v>
      </c>
      <c r="B39" s="18">
        <v>308000</v>
      </c>
      <c r="C39" s="18">
        <v>0</v>
      </c>
      <c r="D39" s="18">
        <v>0</v>
      </c>
      <c r="E39" s="18">
        <v>0</v>
      </c>
      <c r="F39" s="30">
        <v>0</v>
      </c>
    </row>
    <row r="40" spans="1:6">
      <c r="A40" s="29" t="s">
        <v>44</v>
      </c>
      <c r="B40" s="18">
        <v>747000</v>
      </c>
      <c r="C40" s="18">
        <v>0</v>
      </c>
      <c r="D40" s="18">
        <v>0</v>
      </c>
      <c r="E40" s="18">
        <v>0</v>
      </c>
      <c r="F40" s="30">
        <v>0</v>
      </c>
    </row>
    <row r="41" spans="1:6">
      <c r="A41" s="29" t="s">
        <v>45</v>
      </c>
      <c r="B41" s="18">
        <v>291000</v>
      </c>
      <c r="C41" s="18">
        <v>0</v>
      </c>
      <c r="D41" s="18">
        <v>0</v>
      </c>
      <c r="E41" s="18">
        <v>0</v>
      </c>
      <c r="F41" s="30">
        <v>0</v>
      </c>
    </row>
    <row r="42" spans="1:6">
      <c r="A42" s="29" t="s">
        <v>46</v>
      </c>
      <c r="B42" s="18">
        <v>55500000</v>
      </c>
      <c r="C42" s="18">
        <v>0</v>
      </c>
      <c r="D42" s="18">
        <v>0</v>
      </c>
      <c r="E42" s="18">
        <v>0</v>
      </c>
      <c r="F42" s="30">
        <v>0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1593000</v>
      </c>
      <c r="C45" s="18">
        <v>0</v>
      </c>
      <c r="D45" s="18">
        <v>0</v>
      </c>
      <c r="E45" s="18">
        <v>0</v>
      </c>
      <c r="F45" s="30">
        <v>0</v>
      </c>
    </row>
    <row r="46" spans="1:6">
      <c r="A46" s="29" t="s">
        <v>50</v>
      </c>
      <c r="B46" s="18">
        <v>16000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370000</v>
      </c>
      <c r="C47" s="18">
        <v>0</v>
      </c>
      <c r="D47" s="18">
        <v>0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246000</v>
      </c>
      <c r="C49" s="18">
        <v>0</v>
      </c>
      <c r="D49" s="18">
        <v>0</v>
      </c>
      <c r="E49" s="18">
        <v>0</v>
      </c>
      <c r="F49" s="30">
        <v>0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9726</v>
      </c>
      <c r="C51" s="18">
        <v>0</v>
      </c>
      <c r="D51" s="18">
        <v>0</v>
      </c>
      <c r="E51" s="18">
        <v>0</v>
      </c>
      <c r="F51" s="30">
        <v>0</v>
      </c>
    </row>
    <row r="52" spans="1:6">
      <c r="A52" s="29" t="s">
        <v>56</v>
      </c>
      <c r="B52" s="18">
        <v>361000</v>
      </c>
      <c r="C52" s="18">
        <v>0</v>
      </c>
      <c r="D52" s="18">
        <v>0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58</v>
      </c>
      <c r="C54" s="18">
        <v>0</v>
      </c>
      <c r="D54" s="18">
        <v>0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500000</v>
      </c>
      <c r="C56" s="18">
        <v>0</v>
      </c>
      <c r="D56" s="18">
        <v>0</v>
      </c>
      <c r="E56" s="18">
        <v>0</v>
      </c>
      <c r="F56" s="30">
        <v>0</v>
      </c>
    </row>
    <row r="57" spans="1:6">
      <c r="A57" s="29" t="s">
        <v>61</v>
      </c>
      <c r="B57" s="18">
        <v>4282000</v>
      </c>
      <c r="C57" s="18">
        <v>0</v>
      </c>
      <c r="D57" s="18">
        <v>0</v>
      </c>
      <c r="E57" s="18">
        <v>0</v>
      </c>
      <c r="F57" s="30">
        <v>0</v>
      </c>
    </row>
    <row r="58" spans="1:6">
      <c r="A58" s="29" t="s">
        <v>62</v>
      </c>
      <c r="B58" s="18">
        <v>62000</v>
      </c>
      <c r="C58" s="18">
        <v>0</v>
      </c>
      <c r="D58" s="18">
        <v>0</v>
      </c>
      <c r="E58" s="18">
        <v>0</v>
      </c>
      <c r="F58" s="30">
        <v>0</v>
      </c>
    </row>
    <row r="59" spans="1:6">
      <c r="A59" s="29" t="s">
        <v>63</v>
      </c>
      <c r="B59" s="18">
        <v>0</v>
      </c>
      <c r="C59" s="18">
        <v>0</v>
      </c>
      <c r="D59" s="18">
        <v>0</v>
      </c>
      <c r="E59" s="18">
        <v>0</v>
      </c>
      <c r="F59" s="30">
        <v>0</v>
      </c>
    </row>
    <row r="60" spans="1:6">
      <c r="A60" s="29" t="s">
        <v>64</v>
      </c>
      <c r="B60" s="18">
        <v>0</v>
      </c>
      <c r="C60" s="18">
        <v>0</v>
      </c>
      <c r="D60" s="18">
        <v>0</v>
      </c>
      <c r="E60" s="18">
        <v>0</v>
      </c>
      <c r="F60" s="30">
        <v>0</v>
      </c>
    </row>
    <row r="61" spans="1:6">
      <c r="A61" s="29" t="s">
        <v>65</v>
      </c>
      <c r="B61" s="18">
        <v>0</v>
      </c>
      <c r="C61" s="18">
        <v>0</v>
      </c>
      <c r="D61" s="18">
        <v>0</v>
      </c>
      <c r="E61" s="18">
        <v>0</v>
      </c>
      <c r="F61" s="30">
        <v>0</v>
      </c>
    </row>
    <row r="62" spans="1:6">
      <c r="A62" s="29" t="s">
        <v>66</v>
      </c>
      <c r="B62" s="18">
        <v>679000</v>
      </c>
      <c r="C62" s="18">
        <v>0</v>
      </c>
      <c r="D62" s="18">
        <v>0</v>
      </c>
      <c r="E62" s="18">
        <v>0</v>
      </c>
      <c r="F62" s="30">
        <v>0</v>
      </c>
    </row>
    <row r="63" spans="1:6">
      <c r="A63" s="29" t="s">
        <v>67</v>
      </c>
      <c r="B63" s="18">
        <v>134000</v>
      </c>
      <c r="C63" s="18">
        <v>0</v>
      </c>
      <c r="D63" s="18">
        <v>0</v>
      </c>
      <c r="E63" s="18">
        <v>0</v>
      </c>
      <c r="F63" s="30">
        <v>0</v>
      </c>
    </row>
    <row r="64" spans="1:6">
      <c r="A64" s="29" t="s">
        <v>68</v>
      </c>
      <c r="B64" s="18">
        <v>0</v>
      </c>
      <c r="C64" s="18">
        <v>0</v>
      </c>
      <c r="D64" s="18">
        <v>0</v>
      </c>
      <c r="E64" s="18">
        <v>0</v>
      </c>
      <c r="F64" s="30">
        <v>0</v>
      </c>
    </row>
    <row r="65" spans="1:6">
      <c r="A65" s="29" t="s">
        <v>69</v>
      </c>
      <c r="B65" s="18">
        <v>0</v>
      </c>
      <c r="C65" s="18">
        <v>0</v>
      </c>
      <c r="D65" s="18">
        <v>0</v>
      </c>
      <c r="E65" s="18">
        <v>0</v>
      </c>
      <c r="F65" s="30">
        <v>0</v>
      </c>
    </row>
    <row r="66" spans="1:6">
      <c r="A66" s="29" t="s">
        <v>70</v>
      </c>
      <c r="B66" s="18">
        <v>21475</v>
      </c>
      <c r="C66" s="18">
        <v>0</v>
      </c>
      <c r="D66" s="18">
        <v>0</v>
      </c>
      <c r="E66" s="18">
        <v>0</v>
      </c>
      <c r="F66" s="30">
        <v>0</v>
      </c>
    </row>
    <row r="67" spans="1:6">
      <c r="A67" s="29" t="s">
        <v>71</v>
      </c>
      <c r="B67" s="18">
        <v>52273</v>
      </c>
      <c r="C67" s="18">
        <v>0</v>
      </c>
      <c r="D67" s="18">
        <v>0</v>
      </c>
      <c r="E67" s="18">
        <v>0</v>
      </c>
      <c r="F67" s="30">
        <v>0</v>
      </c>
    </row>
    <row r="68" spans="1:6">
      <c r="A68" s="29" t="s">
        <v>72</v>
      </c>
      <c r="B68" s="18">
        <v>2917000</v>
      </c>
      <c r="C68" s="18">
        <v>0</v>
      </c>
      <c r="D68" s="18">
        <v>0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0</v>
      </c>
      <c r="D70" s="18">
        <v>0</v>
      </c>
      <c r="E70" s="18">
        <v>0</v>
      </c>
      <c r="F70" s="30">
        <v>0</v>
      </c>
    </row>
    <row r="71" spans="1:6">
      <c r="A71" s="29" t="s">
        <v>75</v>
      </c>
      <c r="B71" s="18">
        <v>8000</v>
      </c>
      <c r="C71" s="18">
        <v>0</v>
      </c>
      <c r="D71" s="18">
        <v>0</v>
      </c>
      <c r="E71" s="18">
        <v>0</v>
      </c>
      <c r="F71" s="30">
        <v>0</v>
      </c>
    </row>
    <row r="72" spans="1:6">
      <c r="A72" s="29" t="s">
        <v>76</v>
      </c>
      <c r="B72" s="18">
        <v>0</v>
      </c>
      <c r="C72" s="18">
        <v>0</v>
      </c>
      <c r="D72" s="18">
        <v>0</v>
      </c>
      <c r="E72" s="18">
        <v>0</v>
      </c>
      <c r="F72" s="30">
        <v>0</v>
      </c>
    </row>
    <row r="73" spans="1:6">
      <c r="A73" s="29" t="s">
        <v>77</v>
      </c>
      <c r="B73" s="18">
        <v>576293</v>
      </c>
      <c r="C73" s="18">
        <v>0</v>
      </c>
      <c r="D73" s="18">
        <v>0</v>
      </c>
      <c r="E73" s="18">
        <v>0</v>
      </c>
      <c r="F73" s="30">
        <v>0</v>
      </c>
    </row>
    <row r="74" spans="1:6">
      <c r="A74" s="29" t="s">
        <v>78</v>
      </c>
      <c r="B74" s="18">
        <v>9000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1000</v>
      </c>
      <c r="C75" s="18">
        <v>0</v>
      </c>
      <c r="D75" s="18">
        <v>0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0</v>
      </c>
      <c r="D76" s="18">
        <v>0</v>
      </c>
      <c r="E76" s="18">
        <v>0</v>
      </c>
      <c r="F76" s="30">
        <v>0</v>
      </c>
    </row>
    <row r="77" spans="1:6">
      <c r="A77" s="29" t="s">
        <v>81</v>
      </c>
      <c r="B77" s="18">
        <v>7500</v>
      </c>
      <c r="C77" s="18">
        <v>0</v>
      </c>
      <c r="D77" s="18">
        <v>0</v>
      </c>
      <c r="E77" s="18">
        <v>0</v>
      </c>
      <c r="F77" s="30">
        <v>0</v>
      </c>
    </row>
    <row r="78" spans="1:6">
      <c r="A78" s="29" t="s">
        <v>82</v>
      </c>
      <c r="B78" s="18">
        <v>0</v>
      </c>
      <c r="C78" s="18">
        <v>0</v>
      </c>
      <c r="D78" s="18">
        <v>0</v>
      </c>
      <c r="E78" s="18">
        <v>0</v>
      </c>
      <c r="F78" s="30">
        <v>0</v>
      </c>
    </row>
    <row r="79" spans="1:6">
      <c r="A79" s="29" t="s">
        <v>83</v>
      </c>
      <c r="B79" s="18">
        <v>2739333</v>
      </c>
      <c r="C79" s="18">
        <v>0</v>
      </c>
      <c r="D79" s="18">
        <v>0</v>
      </c>
      <c r="E79" s="18">
        <v>0</v>
      </c>
      <c r="F79" s="30">
        <v>0</v>
      </c>
    </row>
    <row r="80" spans="1:6">
      <c r="A80" s="29" t="s">
        <v>84</v>
      </c>
      <c r="B80" s="18">
        <v>750000</v>
      </c>
      <c r="C80" s="18">
        <v>0</v>
      </c>
      <c r="D80" s="18">
        <v>0</v>
      </c>
      <c r="E80" s="18">
        <v>0</v>
      </c>
      <c r="F80" s="30">
        <v>0</v>
      </c>
    </row>
    <row r="81" spans="1:6">
      <c r="A81" s="29" t="s">
        <v>85</v>
      </c>
      <c r="B81" s="18">
        <v>0</v>
      </c>
      <c r="C81" s="18">
        <v>0</v>
      </c>
      <c r="D81" s="18">
        <v>0</v>
      </c>
      <c r="E81" s="18">
        <v>0</v>
      </c>
      <c r="F81" s="30">
        <v>0</v>
      </c>
    </row>
    <row r="82" spans="1:6">
      <c r="A82" s="29" t="s">
        <v>86</v>
      </c>
      <c r="B82" s="18">
        <v>63000</v>
      </c>
      <c r="C82" s="18">
        <v>0</v>
      </c>
      <c r="D82" s="18">
        <v>0</v>
      </c>
      <c r="E82" s="18">
        <v>0</v>
      </c>
      <c r="F82" s="30">
        <v>0</v>
      </c>
    </row>
    <row r="83" spans="1:6">
      <c r="A83" s="29" t="s">
        <v>87</v>
      </c>
      <c r="B83" s="18">
        <v>0</v>
      </c>
      <c r="C83" s="18">
        <v>0</v>
      </c>
      <c r="D83" s="18">
        <v>0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0</v>
      </c>
      <c r="D85" s="18">
        <v>0</v>
      </c>
      <c r="E85" s="18">
        <v>0</v>
      </c>
      <c r="F85" s="30">
        <v>0</v>
      </c>
    </row>
    <row r="86" spans="1:6">
      <c r="A86" s="29" t="s">
        <v>90</v>
      </c>
      <c r="B86" s="18">
        <v>15000</v>
      </c>
      <c r="C86" s="18">
        <v>0</v>
      </c>
      <c r="D86" s="18">
        <v>0</v>
      </c>
      <c r="E86" s="18">
        <v>0</v>
      </c>
      <c r="F86" s="30">
        <v>0</v>
      </c>
    </row>
    <row r="87" spans="1:6">
      <c r="A87" s="29" t="s">
        <v>91</v>
      </c>
      <c r="B87" s="18">
        <v>513000</v>
      </c>
      <c r="C87" s="18">
        <v>0</v>
      </c>
      <c r="D87" s="18">
        <v>0</v>
      </c>
      <c r="E87" s="18">
        <v>0</v>
      </c>
      <c r="F87" s="30">
        <v>0</v>
      </c>
    </row>
    <row r="88" spans="1:6">
      <c r="A88" s="29" t="s">
        <v>92</v>
      </c>
      <c r="B88" s="18">
        <v>130000</v>
      </c>
      <c r="C88" s="18">
        <v>0</v>
      </c>
      <c r="D88" s="18">
        <v>0</v>
      </c>
      <c r="E88" s="18">
        <v>0</v>
      </c>
      <c r="F88" s="30">
        <v>0</v>
      </c>
    </row>
    <row r="89" spans="1:6">
      <c r="A89" s="29" t="s">
        <v>93</v>
      </c>
      <c r="B89" s="18">
        <v>20087</v>
      </c>
      <c r="C89" s="18">
        <v>0</v>
      </c>
      <c r="D89" s="18">
        <v>0</v>
      </c>
      <c r="E89" s="18">
        <v>0</v>
      </c>
      <c r="F89" s="30">
        <v>0</v>
      </c>
    </row>
    <row r="90" spans="1:6">
      <c r="A90" s="29" t="s">
        <v>94</v>
      </c>
      <c r="B90" s="18">
        <v>15000</v>
      </c>
      <c r="C90" s="18">
        <v>0</v>
      </c>
      <c r="D90" s="18">
        <v>0</v>
      </c>
      <c r="E90" s="18">
        <v>0</v>
      </c>
      <c r="F90" s="30">
        <v>0</v>
      </c>
    </row>
    <row r="91" spans="1:6">
      <c r="A91" s="29" t="s">
        <v>95</v>
      </c>
      <c r="B91" s="18">
        <v>40116</v>
      </c>
      <c r="C91" s="18">
        <v>0</v>
      </c>
      <c r="D91" s="18">
        <v>0</v>
      </c>
      <c r="E91" s="18">
        <v>0</v>
      </c>
      <c r="F91" s="30">
        <v>0</v>
      </c>
    </row>
    <row r="92" spans="1:6">
      <c r="A92" s="29" t="s">
        <v>96</v>
      </c>
      <c r="B92" s="18">
        <v>870577</v>
      </c>
      <c r="C92" s="18">
        <v>0</v>
      </c>
      <c r="D92" s="18">
        <v>0</v>
      </c>
      <c r="E92" s="18">
        <v>0</v>
      </c>
      <c r="F92" s="30">
        <v>0</v>
      </c>
    </row>
    <row r="93" spans="1:6">
      <c r="A93" s="29" t="s">
        <v>97</v>
      </c>
      <c r="B93" s="18">
        <v>2460</v>
      </c>
      <c r="C93" s="18">
        <v>0</v>
      </c>
      <c r="D93" s="18">
        <v>0</v>
      </c>
      <c r="E93" s="18">
        <v>0</v>
      </c>
      <c r="F93" s="30">
        <v>0</v>
      </c>
    </row>
    <row r="94" spans="1:6">
      <c r="A94" s="29" t="s">
        <v>98</v>
      </c>
      <c r="B94" s="18">
        <v>381000</v>
      </c>
      <c r="C94" s="18">
        <v>0</v>
      </c>
      <c r="D94" s="18">
        <v>0</v>
      </c>
      <c r="E94" s="18">
        <v>0</v>
      </c>
      <c r="F94" s="30">
        <v>0</v>
      </c>
    </row>
    <row r="95" spans="1:6">
      <c r="A95" s="29" t="s">
        <v>99</v>
      </c>
      <c r="B95" s="18">
        <v>4705500</v>
      </c>
      <c r="C95" s="18">
        <v>0</v>
      </c>
      <c r="D95" s="18">
        <v>0</v>
      </c>
      <c r="E95" s="18">
        <v>0</v>
      </c>
      <c r="F95" s="30">
        <v>0</v>
      </c>
    </row>
    <row r="96" spans="1:6">
      <c r="A96" s="29" t="s">
        <v>100</v>
      </c>
      <c r="B96" s="18">
        <v>248000</v>
      </c>
      <c r="C96" s="18">
        <v>0</v>
      </c>
      <c r="D96" s="18">
        <v>0</v>
      </c>
      <c r="E96" s="18">
        <v>0</v>
      </c>
      <c r="F96" s="30">
        <v>0</v>
      </c>
    </row>
    <row r="97" spans="1:6">
      <c r="A97" s="29" t="s">
        <v>101</v>
      </c>
      <c r="B97" s="18">
        <v>34000</v>
      </c>
      <c r="C97" s="18">
        <v>0</v>
      </c>
      <c r="D97" s="18">
        <v>0</v>
      </c>
      <c r="E97" s="18">
        <v>0</v>
      </c>
      <c r="F97" s="30">
        <v>0</v>
      </c>
    </row>
    <row r="98" spans="1:6">
      <c r="A98" s="29" t="s">
        <v>102</v>
      </c>
      <c r="B98" s="18">
        <v>163750</v>
      </c>
      <c r="C98" s="18">
        <v>0</v>
      </c>
      <c r="D98" s="18">
        <v>0</v>
      </c>
      <c r="E98" s="18">
        <v>0</v>
      </c>
      <c r="F98" s="30">
        <v>0</v>
      </c>
    </row>
    <row r="99" spans="1:6">
      <c r="A99" s="29" t="s">
        <v>103</v>
      </c>
      <c r="B99" s="18">
        <v>7300</v>
      </c>
      <c r="C99" s="18">
        <v>0</v>
      </c>
      <c r="D99" s="18">
        <v>0</v>
      </c>
      <c r="E99" s="18">
        <v>0</v>
      </c>
      <c r="F99" s="30">
        <v>0</v>
      </c>
    </row>
    <row r="100" spans="1:6">
      <c r="A100" s="29" t="s">
        <v>104</v>
      </c>
      <c r="B100" s="18">
        <v>281389</v>
      </c>
      <c r="C100" s="18">
        <v>0</v>
      </c>
      <c r="D100" s="18">
        <v>0</v>
      </c>
      <c r="E100" s="18">
        <v>0</v>
      </c>
      <c r="F100" s="30">
        <v>0</v>
      </c>
    </row>
    <row r="101" spans="1:6">
      <c r="A101" s="29" t="s">
        <v>105</v>
      </c>
      <c r="B101" s="18">
        <v>151000</v>
      </c>
      <c r="C101" s="18">
        <v>0</v>
      </c>
      <c r="D101" s="18">
        <v>0</v>
      </c>
      <c r="E101" s="18">
        <v>0</v>
      </c>
      <c r="F101" s="30">
        <v>0</v>
      </c>
    </row>
    <row r="102" spans="1:6">
      <c r="A102" s="29" t="s">
        <v>106</v>
      </c>
      <c r="B102" s="18">
        <v>888000</v>
      </c>
      <c r="C102" s="18">
        <v>0</v>
      </c>
      <c r="D102" s="18">
        <v>0</v>
      </c>
      <c r="E102" s="18">
        <v>0</v>
      </c>
      <c r="F102" s="30">
        <v>0</v>
      </c>
    </row>
    <row r="103" spans="1:6">
      <c r="A103" s="29" t="s">
        <v>107</v>
      </c>
      <c r="B103" s="18">
        <v>4000</v>
      </c>
      <c r="C103" s="18">
        <v>0</v>
      </c>
      <c r="D103" s="18">
        <v>0</v>
      </c>
      <c r="E103" s="18">
        <v>0</v>
      </c>
      <c r="F103" s="30">
        <v>0</v>
      </c>
    </row>
    <row r="104" spans="1:6">
      <c r="A104" s="29" t="s">
        <v>108</v>
      </c>
      <c r="B104" s="18">
        <v>99000</v>
      </c>
      <c r="C104" s="18">
        <v>0</v>
      </c>
      <c r="D104" s="18">
        <v>0</v>
      </c>
      <c r="E104" s="18">
        <v>0</v>
      </c>
      <c r="F104" s="30">
        <v>0</v>
      </c>
    </row>
    <row r="105" spans="1:6">
      <c r="A105" s="29" t="s">
        <v>109</v>
      </c>
      <c r="B105" s="18">
        <v>348000</v>
      </c>
      <c r="C105" s="18">
        <v>0</v>
      </c>
      <c r="D105" s="18">
        <v>0</v>
      </c>
      <c r="E105" s="18">
        <v>0</v>
      </c>
      <c r="F105" s="30">
        <v>0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0</v>
      </c>
      <c r="D107" s="18">
        <v>0</v>
      </c>
      <c r="E107" s="18">
        <v>0</v>
      </c>
      <c r="F107" s="30">
        <v>0</v>
      </c>
    </row>
    <row r="108" spans="1:6">
      <c r="A108" s="29" t="s">
        <v>112</v>
      </c>
      <c r="B108" s="18">
        <v>4660</v>
      </c>
      <c r="C108" s="18">
        <v>0</v>
      </c>
      <c r="D108" s="18">
        <v>0</v>
      </c>
      <c r="E108" s="18">
        <v>0</v>
      </c>
      <c r="F108" s="30">
        <v>0</v>
      </c>
    </row>
    <row r="109" spans="1:6">
      <c r="A109" s="29" t="s">
        <v>113</v>
      </c>
      <c r="B109" s="18">
        <v>132000</v>
      </c>
      <c r="C109" s="18">
        <v>0</v>
      </c>
      <c r="D109" s="18">
        <v>0</v>
      </c>
      <c r="E109" s="18">
        <v>0</v>
      </c>
      <c r="F109" s="30">
        <v>0</v>
      </c>
    </row>
    <row r="110" spans="1:6">
      <c r="A110" s="29" t="s">
        <v>114</v>
      </c>
      <c r="B110" s="18">
        <v>1042040</v>
      </c>
      <c r="C110" s="18">
        <v>0</v>
      </c>
      <c r="D110" s="18">
        <v>0</v>
      </c>
      <c r="E110" s="18">
        <v>0</v>
      </c>
      <c r="F110" s="30">
        <v>0</v>
      </c>
    </row>
    <row r="111" spans="1:6">
      <c r="A111" s="29" t="s">
        <v>115</v>
      </c>
      <c r="B111" s="18">
        <v>0</v>
      </c>
      <c r="C111" s="18">
        <v>0</v>
      </c>
      <c r="D111" s="18">
        <v>0</v>
      </c>
      <c r="E111" s="18">
        <v>0</v>
      </c>
      <c r="F111" s="30">
        <v>0</v>
      </c>
    </row>
    <row r="112" spans="1:6">
      <c r="A112" s="29" t="s">
        <v>116</v>
      </c>
      <c r="B112" s="18">
        <v>0</v>
      </c>
      <c r="C112" s="18">
        <v>0</v>
      </c>
      <c r="D112" s="18">
        <v>0</v>
      </c>
      <c r="E112" s="18">
        <v>0</v>
      </c>
      <c r="F112" s="30">
        <v>0</v>
      </c>
    </row>
    <row r="113" spans="1:6">
      <c r="A113" s="29" t="s">
        <v>117</v>
      </c>
      <c r="B113" s="18">
        <v>180000</v>
      </c>
      <c r="C113" s="18">
        <v>0</v>
      </c>
      <c r="D113" s="18">
        <v>0</v>
      </c>
      <c r="E113" s="18">
        <v>0</v>
      </c>
      <c r="F113" s="30">
        <v>0</v>
      </c>
    </row>
    <row r="114" spans="1:6">
      <c r="A114" s="29" t="s">
        <v>118</v>
      </c>
      <c r="B114" s="18">
        <v>53000</v>
      </c>
      <c r="C114" s="18">
        <v>0</v>
      </c>
      <c r="D114" s="18">
        <v>0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0</v>
      </c>
      <c r="C116" s="18">
        <v>0</v>
      </c>
      <c r="D116" s="18">
        <v>0</v>
      </c>
      <c r="E116" s="18">
        <v>0</v>
      </c>
      <c r="F116" s="30">
        <v>0</v>
      </c>
    </row>
    <row r="117" spans="1:6">
      <c r="A117" s="29" t="s">
        <v>121</v>
      </c>
      <c r="B117" s="18">
        <v>0</v>
      </c>
      <c r="C117" s="18">
        <v>0</v>
      </c>
      <c r="D117" s="18">
        <v>0</v>
      </c>
      <c r="E117" s="18">
        <v>0</v>
      </c>
      <c r="F117" s="30">
        <v>0</v>
      </c>
    </row>
    <row r="118" spans="1:6">
      <c r="A118" s="29" t="s">
        <v>122</v>
      </c>
      <c r="B118" s="18">
        <v>5353</v>
      </c>
      <c r="C118" s="18">
        <v>0</v>
      </c>
      <c r="D118" s="18">
        <v>0</v>
      </c>
      <c r="E118" s="18">
        <v>0</v>
      </c>
      <c r="F118" s="30">
        <v>0</v>
      </c>
    </row>
    <row r="119" spans="1:6">
      <c r="A119" s="29" t="s">
        <v>123</v>
      </c>
      <c r="B119" s="18">
        <v>1200000</v>
      </c>
      <c r="C119" s="18">
        <v>0</v>
      </c>
      <c r="D119" s="18">
        <v>0</v>
      </c>
      <c r="E119" s="18">
        <v>0</v>
      </c>
      <c r="F119" s="30">
        <v>0</v>
      </c>
    </row>
    <row r="120" spans="1:6">
      <c r="A120" s="29" t="s">
        <v>124</v>
      </c>
      <c r="B120" s="18">
        <v>1306000</v>
      </c>
      <c r="C120" s="18">
        <v>0</v>
      </c>
      <c r="D120" s="18">
        <v>0</v>
      </c>
      <c r="E120" s="18">
        <v>0</v>
      </c>
      <c r="F120" s="30">
        <v>0</v>
      </c>
    </row>
    <row r="121" spans="1:6">
      <c r="A121" s="29" t="s">
        <v>125</v>
      </c>
      <c r="B121" s="18">
        <v>0</v>
      </c>
      <c r="C121" s="18">
        <v>0</v>
      </c>
      <c r="D121" s="18">
        <v>0</v>
      </c>
      <c r="E121" s="18">
        <v>0</v>
      </c>
      <c r="F121" s="30">
        <v>0</v>
      </c>
    </row>
    <row r="122" spans="1:6">
      <c r="A122" s="29" t="s">
        <v>126</v>
      </c>
      <c r="B122" s="18">
        <v>429000</v>
      </c>
      <c r="C122" s="18">
        <v>0</v>
      </c>
      <c r="D122" s="18">
        <v>0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0</v>
      </c>
      <c r="D123" s="18">
        <v>0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0</v>
      </c>
      <c r="D125" s="18">
        <v>0</v>
      </c>
      <c r="E125" s="18">
        <v>0</v>
      </c>
      <c r="F125" s="30">
        <v>0</v>
      </c>
    </row>
    <row r="126" spans="1:6">
      <c r="A126" s="29" t="s">
        <v>130</v>
      </c>
      <c r="B126" s="18">
        <v>2000</v>
      </c>
      <c r="C126" s="18">
        <v>0</v>
      </c>
      <c r="D126" s="18">
        <v>0</v>
      </c>
      <c r="E126" s="18">
        <v>0</v>
      </c>
      <c r="F126" s="30">
        <v>0</v>
      </c>
    </row>
    <row r="127" spans="1:6">
      <c r="A127" s="29" t="s">
        <v>131</v>
      </c>
      <c r="B127" s="18">
        <v>80</v>
      </c>
      <c r="C127" s="18">
        <v>0</v>
      </c>
      <c r="D127" s="18">
        <v>0</v>
      </c>
      <c r="E127" s="18">
        <v>0</v>
      </c>
      <c r="F127" s="30">
        <v>0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389000</v>
      </c>
      <c r="C129" s="18">
        <v>0</v>
      </c>
      <c r="D129" s="18">
        <v>0</v>
      </c>
      <c r="E129" s="18">
        <v>0</v>
      </c>
      <c r="F129" s="30">
        <v>0</v>
      </c>
    </row>
    <row r="130" spans="1:6">
      <c r="A130" s="29" t="s">
        <v>134</v>
      </c>
      <c r="B130" s="18">
        <v>0</v>
      </c>
      <c r="C130" s="18">
        <v>0</v>
      </c>
      <c r="D130" s="18">
        <v>0</v>
      </c>
      <c r="E130" s="18">
        <v>0</v>
      </c>
      <c r="F130" s="30">
        <v>0</v>
      </c>
    </row>
    <row r="131" spans="1:6">
      <c r="A131" s="29" t="s">
        <v>135</v>
      </c>
      <c r="B131" s="18">
        <v>119000</v>
      </c>
      <c r="C131" s="18">
        <v>0</v>
      </c>
      <c r="D131" s="18">
        <v>0</v>
      </c>
      <c r="E131" s="18">
        <v>0</v>
      </c>
      <c r="F131" s="30">
        <v>0</v>
      </c>
    </row>
    <row r="132" spans="1:6">
      <c r="A132" s="29" t="s">
        <v>136</v>
      </c>
      <c r="B132" s="18">
        <v>0</v>
      </c>
      <c r="C132" s="18">
        <v>0</v>
      </c>
      <c r="D132" s="18">
        <v>0</v>
      </c>
      <c r="E132" s="18">
        <v>0</v>
      </c>
      <c r="F132" s="30">
        <v>0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0</v>
      </c>
      <c r="D134" s="18">
        <v>0</v>
      </c>
      <c r="E134" s="18">
        <v>0</v>
      </c>
      <c r="F134" s="30">
        <v>0</v>
      </c>
    </row>
    <row r="135" spans="1:6">
      <c r="A135" s="29" t="s">
        <v>139</v>
      </c>
      <c r="B135" s="18">
        <v>1504000</v>
      </c>
      <c r="C135" s="18">
        <v>0</v>
      </c>
      <c r="D135" s="18">
        <v>0</v>
      </c>
      <c r="E135" s="18">
        <v>0</v>
      </c>
      <c r="F135" s="30">
        <v>0</v>
      </c>
    </row>
    <row r="136" spans="1:6">
      <c r="A136" s="29" t="s">
        <v>140</v>
      </c>
      <c r="B136" s="18">
        <v>1800000</v>
      </c>
      <c r="C136" s="18">
        <v>0</v>
      </c>
      <c r="D136" s="18">
        <v>0</v>
      </c>
      <c r="E136" s="18">
        <v>0</v>
      </c>
      <c r="F136" s="30">
        <v>0</v>
      </c>
    </row>
    <row r="137" spans="1:6">
      <c r="A137" s="29" t="s">
        <v>141</v>
      </c>
      <c r="B137" s="18">
        <v>0</v>
      </c>
      <c r="C137" s="18">
        <v>0</v>
      </c>
      <c r="D137" s="18">
        <v>0</v>
      </c>
      <c r="E137" s="18">
        <v>0</v>
      </c>
      <c r="F137" s="30">
        <v>0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0</v>
      </c>
      <c r="D139" s="18">
        <v>0</v>
      </c>
      <c r="E139" s="18">
        <v>0</v>
      </c>
      <c r="F139" s="30">
        <v>0</v>
      </c>
    </row>
    <row r="140" spans="1:6">
      <c r="A140" s="29" t="s">
        <v>144</v>
      </c>
      <c r="B140" s="18">
        <v>15899</v>
      </c>
      <c r="C140" s="18">
        <v>0</v>
      </c>
      <c r="D140" s="18">
        <v>0</v>
      </c>
      <c r="E140" s="18">
        <v>0</v>
      </c>
      <c r="F140" s="30">
        <v>0</v>
      </c>
    </row>
    <row r="141" spans="1:6">
      <c r="A141" s="29" t="s">
        <v>145</v>
      </c>
      <c r="B141" s="18">
        <v>2000</v>
      </c>
      <c r="C141" s="18">
        <v>0</v>
      </c>
      <c r="D141" s="18">
        <v>0</v>
      </c>
      <c r="E141" s="18">
        <v>0</v>
      </c>
      <c r="F141" s="30">
        <v>0</v>
      </c>
    </row>
    <row r="142" spans="1:6">
      <c r="A142" s="29" t="s">
        <v>146</v>
      </c>
      <c r="B142" s="18">
        <v>0</v>
      </c>
      <c r="C142" s="18">
        <v>0</v>
      </c>
      <c r="D142" s="18">
        <v>0</v>
      </c>
      <c r="E142" s="18">
        <v>0</v>
      </c>
      <c r="F142" s="30">
        <v>0</v>
      </c>
    </row>
    <row r="143" spans="1:6">
      <c r="A143" s="29" t="s">
        <v>147</v>
      </c>
      <c r="B143" s="18">
        <v>0</v>
      </c>
      <c r="C143" s="18">
        <v>0</v>
      </c>
      <c r="D143" s="18">
        <v>0</v>
      </c>
      <c r="E143" s="18">
        <v>0</v>
      </c>
      <c r="F143" s="30">
        <v>0</v>
      </c>
    </row>
    <row r="144" spans="1:6">
      <c r="A144" s="29" t="s">
        <v>148</v>
      </c>
      <c r="B144" s="18">
        <v>701000</v>
      </c>
      <c r="C144" s="18">
        <v>0</v>
      </c>
      <c r="D144" s="18">
        <v>0</v>
      </c>
      <c r="E144" s="18">
        <v>0</v>
      </c>
      <c r="F144" s="30">
        <v>0</v>
      </c>
    </row>
    <row r="145" spans="1:6">
      <c r="A145" s="29" t="s">
        <v>149</v>
      </c>
      <c r="B145" s="18">
        <v>2400000</v>
      </c>
      <c r="C145" s="18">
        <v>0</v>
      </c>
      <c r="D145" s="18">
        <v>0</v>
      </c>
      <c r="E145" s="18">
        <v>0</v>
      </c>
      <c r="F145" s="30">
        <v>0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0</v>
      </c>
      <c r="C149" s="18">
        <v>0</v>
      </c>
      <c r="D149" s="18">
        <v>0</v>
      </c>
      <c r="E149" s="18">
        <v>0</v>
      </c>
      <c r="F149" s="30">
        <v>0</v>
      </c>
    </row>
    <row r="150" spans="1:6">
      <c r="A150" s="29" t="s">
        <v>154</v>
      </c>
      <c r="B150" s="18">
        <v>0</v>
      </c>
      <c r="C150" s="18">
        <v>0</v>
      </c>
      <c r="D150" s="18">
        <v>0</v>
      </c>
      <c r="E150" s="18">
        <v>0</v>
      </c>
      <c r="F150" s="30">
        <v>0</v>
      </c>
    </row>
    <row r="151" spans="1:6">
      <c r="A151" s="29" t="s">
        <v>155</v>
      </c>
      <c r="B151" s="18">
        <v>908000</v>
      </c>
      <c r="C151" s="18">
        <v>0</v>
      </c>
      <c r="D151" s="18">
        <v>0</v>
      </c>
      <c r="E151" s="18">
        <v>0</v>
      </c>
      <c r="F151" s="30">
        <v>0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0</v>
      </c>
      <c r="D153" s="18">
        <v>0</v>
      </c>
      <c r="E153" s="18">
        <v>0</v>
      </c>
      <c r="F153" s="30">
        <v>0</v>
      </c>
    </row>
    <row r="154" spans="1:6">
      <c r="A154" s="29" t="s">
        <v>158</v>
      </c>
      <c r="B154" s="18">
        <v>0</v>
      </c>
      <c r="C154" s="18">
        <v>0</v>
      </c>
      <c r="D154" s="18">
        <v>0</v>
      </c>
      <c r="E154" s="18">
        <v>0</v>
      </c>
      <c r="F154" s="30">
        <v>0</v>
      </c>
    </row>
    <row r="155" spans="1:6">
      <c r="A155" s="29" t="s">
        <v>159</v>
      </c>
      <c r="B155" s="18">
        <v>529000</v>
      </c>
      <c r="C155" s="18">
        <v>0</v>
      </c>
      <c r="D155" s="18">
        <v>0</v>
      </c>
      <c r="E155" s="18">
        <v>0</v>
      </c>
      <c r="F155" s="30">
        <v>0</v>
      </c>
    </row>
    <row r="156" spans="1:6">
      <c r="A156" s="29" t="s">
        <v>160</v>
      </c>
      <c r="B156" s="18">
        <v>117221</v>
      </c>
      <c r="C156" s="18">
        <v>0</v>
      </c>
      <c r="D156" s="18">
        <v>0</v>
      </c>
      <c r="E156" s="18">
        <v>0</v>
      </c>
      <c r="F156" s="30">
        <v>0</v>
      </c>
    </row>
    <row r="157" spans="1:6">
      <c r="A157" s="29" t="s">
        <v>161</v>
      </c>
      <c r="B157" s="18">
        <v>3040000</v>
      </c>
      <c r="C157" s="18">
        <v>0</v>
      </c>
      <c r="D157" s="18">
        <v>0</v>
      </c>
      <c r="E157" s="18">
        <v>0</v>
      </c>
      <c r="F157" s="30">
        <v>0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1190000</v>
      </c>
      <c r="C159" s="18">
        <v>0</v>
      </c>
      <c r="D159" s="18">
        <v>0</v>
      </c>
      <c r="E159" s="18">
        <v>0</v>
      </c>
      <c r="F159" s="30">
        <v>0</v>
      </c>
    </row>
    <row r="160" spans="1:6">
      <c r="A160" s="29" t="s">
        <v>164</v>
      </c>
      <c r="B160" s="18">
        <v>318951</v>
      </c>
      <c r="C160" s="18">
        <v>0</v>
      </c>
      <c r="D160" s="18">
        <v>0</v>
      </c>
      <c r="E160" s="18">
        <v>0</v>
      </c>
      <c r="F160" s="30">
        <v>0</v>
      </c>
    </row>
    <row r="161" spans="1:6">
      <c r="A161" s="29" t="s">
        <v>165</v>
      </c>
      <c r="B161" s="18">
        <v>0</v>
      </c>
      <c r="C161" s="18">
        <v>0</v>
      </c>
      <c r="D161" s="18">
        <v>0</v>
      </c>
      <c r="E161" s="18">
        <v>0</v>
      </c>
      <c r="F161" s="30">
        <v>0</v>
      </c>
    </row>
    <row r="162" spans="1:6">
      <c r="A162" s="29" t="s">
        <v>166</v>
      </c>
      <c r="B162" s="18">
        <v>837000</v>
      </c>
      <c r="C162" s="18">
        <v>0</v>
      </c>
      <c r="D162" s="18">
        <v>0</v>
      </c>
      <c r="E162" s="18">
        <v>0</v>
      </c>
      <c r="F162" s="30">
        <v>0</v>
      </c>
    </row>
    <row r="163" spans="1:6">
      <c r="A163" s="29" t="s">
        <v>167</v>
      </c>
      <c r="B163" s="18">
        <v>8800</v>
      </c>
      <c r="C163" s="18">
        <v>0</v>
      </c>
      <c r="D163" s="18">
        <v>0</v>
      </c>
      <c r="E163" s="18">
        <v>0</v>
      </c>
      <c r="F163" s="30">
        <v>0</v>
      </c>
    </row>
    <row r="164" spans="1:6">
      <c r="A164" s="29" t="s">
        <v>168</v>
      </c>
      <c r="B164" s="18">
        <v>888882</v>
      </c>
      <c r="C164" s="18">
        <v>0</v>
      </c>
      <c r="D164" s="18">
        <v>0</v>
      </c>
      <c r="E164" s="18">
        <v>0</v>
      </c>
      <c r="F164" s="30">
        <v>0</v>
      </c>
    </row>
    <row r="165" spans="1:6">
      <c r="A165" s="29" t="s">
        <v>169</v>
      </c>
      <c r="B165" s="18">
        <v>16700000</v>
      </c>
      <c r="C165" s="18">
        <v>0</v>
      </c>
      <c r="D165" s="18">
        <v>0</v>
      </c>
      <c r="E165" s="18">
        <v>0</v>
      </c>
      <c r="F165" s="30">
        <v>0</v>
      </c>
    </row>
    <row r="166" spans="1:6">
      <c r="A166" s="29" t="s">
        <v>170</v>
      </c>
      <c r="B166" s="18">
        <v>250000</v>
      </c>
      <c r="C166" s="18">
        <v>0</v>
      </c>
      <c r="D166" s="18">
        <v>0</v>
      </c>
      <c r="E166" s="18">
        <v>0</v>
      </c>
      <c r="F166" s="30">
        <v>0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0</v>
      </c>
      <c r="D169" s="18">
        <v>0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0</v>
      </c>
      <c r="D171" s="18">
        <v>0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3000</v>
      </c>
      <c r="C173" s="18">
        <v>0</v>
      </c>
      <c r="D173" s="18">
        <v>0</v>
      </c>
      <c r="E173" s="18">
        <v>0</v>
      </c>
      <c r="F173" s="30">
        <v>0</v>
      </c>
    </row>
    <row r="174" spans="1:6">
      <c r="A174" s="29" t="s">
        <v>178</v>
      </c>
      <c r="B174" s="18">
        <v>3200</v>
      </c>
      <c r="C174" s="18">
        <v>0</v>
      </c>
      <c r="D174" s="18">
        <v>0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0</v>
      </c>
      <c r="D175" s="18">
        <v>0</v>
      </c>
      <c r="E175" s="18">
        <v>0</v>
      </c>
      <c r="F175" s="30">
        <v>0</v>
      </c>
    </row>
    <row r="176" spans="1:6">
      <c r="A176" s="29" t="s">
        <v>180</v>
      </c>
      <c r="B176" s="18">
        <v>754000</v>
      </c>
      <c r="C176" s="18">
        <v>0</v>
      </c>
      <c r="D176" s="18">
        <v>0</v>
      </c>
      <c r="E176" s="18">
        <v>0</v>
      </c>
      <c r="F176" s="30">
        <v>0</v>
      </c>
    </row>
    <row r="177" spans="1:6">
      <c r="A177" s="29" t="s">
        <v>181</v>
      </c>
      <c r="B177" s="18">
        <v>77000</v>
      </c>
      <c r="C177" s="18">
        <v>0</v>
      </c>
      <c r="D177" s="18">
        <v>0</v>
      </c>
      <c r="E177" s="18">
        <v>0</v>
      </c>
      <c r="F177" s="30">
        <v>0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0</v>
      </c>
      <c r="F178" s="30">
        <v>0</v>
      </c>
    </row>
    <row r="179" spans="1:6">
      <c r="A179" s="29" t="s">
        <v>183</v>
      </c>
      <c r="B179" s="18">
        <v>120000</v>
      </c>
      <c r="C179" s="18">
        <v>0</v>
      </c>
      <c r="D179" s="18">
        <v>0</v>
      </c>
      <c r="E179" s="18">
        <v>0</v>
      </c>
      <c r="F179" s="30">
        <v>0</v>
      </c>
    </row>
    <row r="180" spans="1:6">
      <c r="A180" s="29" t="s">
        <v>184</v>
      </c>
      <c r="B180" s="18">
        <v>0</v>
      </c>
      <c r="C180" s="18">
        <v>0</v>
      </c>
      <c r="D180" s="18">
        <v>0</v>
      </c>
      <c r="E180" s="18">
        <v>0</v>
      </c>
      <c r="F180" s="30">
        <v>0</v>
      </c>
    </row>
    <row r="181" spans="1:6">
      <c r="A181" s="29" t="s">
        <v>185</v>
      </c>
      <c r="B181" s="18">
        <v>22708</v>
      </c>
      <c r="C181" s="18">
        <v>0</v>
      </c>
      <c r="D181" s="18">
        <v>0</v>
      </c>
      <c r="E181" s="18">
        <v>0</v>
      </c>
      <c r="F181" s="30">
        <v>0</v>
      </c>
    </row>
    <row r="182" spans="1:6">
      <c r="A182" s="29" t="s">
        <v>186</v>
      </c>
      <c r="B182" s="18">
        <v>172180</v>
      </c>
      <c r="C182" s="18">
        <v>0</v>
      </c>
      <c r="D182" s="18">
        <v>0</v>
      </c>
      <c r="E182" s="18">
        <v>0</v>
      </c>
      <c r="F182" s="30">
        <v>0</v>
      </c>
    </row>
    <row r="183" spans="1:6">
      <c r="A183" s="29" t="s">
        <v>187</v>
      </c>
      <c r="B183" s="18">
        <v>0</v>
      </c>
      <c r="C183" s="18">
        <v>0</v>
      </c>
      <c r="D183" s="18">
        <v>0</v>
      </c>
      <c r="E183" s="18">
        <v>0</v>
      </c>
      <c r="F183" s="30">
        <v>0</v>
      </c>
    </row>
    <row r="184" spans="1:6">
      <c r="A184" s="29" t="s">
        <v>188</v>
      </c>
      <c r="B184" s="18">
        <v>82000</v>
      </c>
      <c r="C184" s="18">
        <v>0</v>
      </c>
      <c r="D184" s="18">
        <v>0</v>
      </c>
      <c r="E184" s="18">
        <v>0</v>
      </c>
      <c r="F184" s="30">
        <v>0</v>
      </c>
    </row>
    <row r="185" spans="1:6">
      <c r="A185" s="29" t="s">
        <v>189</v>
      </c>
      <c r="B185" s="18">
        <v>102332</v>
      </c>
      <c r="C185" s="18">
        <v>0</v>
      </c>
      <c r="D185" s="18">
        <v>0</v>
      </c>
      <c r="E185" s="18">
        <v>0</v>
      </c>
      <c r="F185" s="30">
        <v>0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262717</v>
      </c>
      <c r="C187" s="18">
        <v>0</v>
      </c>
      <c r="D187" s="18">
        <v>0</v>
      </c>
      <c r="E187" s="18">
        <v>0</v>
      </c>
      <c r="F187" s="30">
        <v>0</v>
      </c>
    </row>
    <row r="188" spans="1:6">
      <c r="A188" s="29" t="s">
        <v>192</v>
      </c>
      <c r="B188" s="18">
        <v>577000</v>
      </c>
      <c r="C188" s="18">
        <v>0</v>
      </c>
      <c r="D188" s="18">
        <v>0</v>
      </c>
      <c r="E188" s="18">
        <v>0</v>
      </c>
      <c r="F188" s="30">
        <v>0</v>
      </c>
    </row>
    <row r="189" spans="1:6">
      <c r="A189" s="29" t="s">
        <v>193</v>
      </c>
      <c r="B189" s="18">
        <v>496000</v>
      </c>
      <c r="C189" s="18">
        <v>0</v>
      </c>
      <c r="D189" s="18">
        <v>0</v>
      </c>
      <c r="E189" s="18">
        <v>0</v>
      </c>
      <c r="F189" s="30">
        <v>0</v>
      </c>
    </row>
    <row r="190" spans="1:6">
      <c r="A190" s="29" t="s">
        <v>194</v>
      </c>
      <c r="B190" s="18">
        <v>3058</v>
      </c>
      <c r="C190" s="18">
        <v>0</v>
      </c>
      <c r="D190" s="18">
        <v>0</v>
      </c>
      <c r="E190" s="18">
        <v>0</v>
      </c>
      <c r="F190" s="30">
        <v>0</v>
      </c>
    </row>
    <row r="191" spans="1:6">
      <c r="A191" s="29" t="s">
        <v>195</v>
      </c>
      <c r="B191" s="18">
        <v>70000</v>
      </c>
      <c r="C191" s="18">
        <v>0</v>
      </c>
      <c r="D191" s="18">
        <v>0</v>
      </c>
      <c r="E191" s="18">
        <v>0</v>
      </c>
      <c r="F191" s="30">
        <v>0</v>
      </c>
    </row>
    <row r="192" spans="1:6">
      <c r="A192" s="29" t="s">
        <v>196</v>
      </c>
      <c r="B192" s="18">
        <v>500000</v>
      </c>
      <c r="C192" s="18">
        <v>0</v>
      </c>
      <c r="D192" s="18">
        <v>0</v>
      </c>
      <c r="E192" s="18">
        <v>0</v>
      </c>
      <c r="F192" s="30">
        <v>0</v>
      </c>
    </row>
    <row r="193" spans="1:6">
      <c r="A193" s="29" t="s">
        <v>197</v>
      </c>
      <c r="B193" s="18">
        <v>26532</v>
      </c>
      <c r="C193" s="18">
        <v>0</v>
      </c>
      <c r="D193" s="18">
        <v>0</v>
      </c>
      <c r="E193" s="18">
        <v>0</v>
      </c>
      <c r="F193" s="30">
        <v>0</v>
      </c>
    </row>
    <row r="194" spans="1:6">
      <c r="A194" s="29" t="s">
        <v>198</v>
      </c>
      <c r="B194" s="18">
        <v>23800</v>
      </c>
      <c r="C194" s="18">
        <v>0</v>
      </c>
      <c r="D194" s="18">
        <v>0</v>
      </c>
      <c r="E194" s="18">
        <v>0</v>
      </c>
      <c r="F194" s="30">
        <v>0</v>
      </c>
    </row>
    <row r="195" spans="1:6">
      <c r="A195" s="29" t="s">
        <v>199</v>
      </c>
      <c r="B195" s="18">
        <v>0</v>
      </c>
      <c r="C195" s="18">
        <v>0</v>
      </c>
      <c r="D195" s="18">
        <v>0</v>
      </c>
      <c r="E195" s="18">
        <v>0</v>
      </c>
      <c r="F195" s="30">
        <v>0</v>
      </c>
    </row>
    <row r="196" spans="1:6">
      <c r="A196" s="29" t="s">
        <v>200</v>
      </c>
      <c r="B196" s="18">
        <v>5500000</v>
      </c>
      <c r="C196" s="18">
        <v>0</v>
      </c>
      <c r="D196" s="18">
        <v>0</v>
      </c>
      <c r="E196" s="18">
        <v>0</v>
      </c>
      <c r="F196" s="30">
        <v>0</v>
      </c>
    </row>
    <row r="197" spans="1:6">
      <c r="A197" s="29" t="s">
        <v>201</v>
      </c>
      <c r="B197" s="18">
        <v>14000</v>
      </c>
      <c r="C197" s="18">
        <v>0</v>
      </c>
      <c r="D197" s="18">
        <v>0</v>
      </c>
      <c r="E197" s="18">
        <v>0</v>
      </c>
      <c r="F197" s="30">
        <v>0</v>
      </c>
    </row>
    <row r="198" spans="1:6">
      <c r="A198" s="29" t="s">
        <v>202</v>
      </c>
      <c r="B198" s="18">
        <v>0</v>
      </c>
      <c r="C198" s="18">
        <v>0</v>
      </c>
      <c r="D198" s="18">
        <v>0</v>
      </c>
      <c r="E198" s="18">
        <v>0</v>
      </c>
      <c r="F198" s="30">
        <v>0</v>
      </c>
    </row>
    <row r="199" spans="1:6">
      <c r="A199" s="29" t="s">
        <v>203</v>
      </c>
      <c r="B199" s="18">
        <v>80000</v>
      </c>
      <c r="C199" s="18">
        <v>0</v>
      </c>
      <c r="D199" s="18">
        <v>0</v>
      </c>
      <c r="E199" s="18">
        <v>0</v>
      </c>
      <c r="F199" s="30">
        <v>0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0</v>
      </c>
      <c r="D201" s="18">
        <v>0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0</v>
      </c>
      <c r="D202" s="18">
        <v>0</v>
      </c>
      <c r="E202" s="18">
        <v>0</v>
      </c>
      <c r="F202" s="30">
        <v>0</v>
      </c>
    </row>
    <row r="203" spans="1:6">
      <c r="A203" s="29" t="s">
        <v>207</v>
      </c>
      <c r="B203" s="18">
        <v>118000</v>
      </c>
      <c r="C203" s="18">
        <v>0</v>
      </c>
      <c r="D203" s="18">
        <v>0</v>
      </c>
      <c r="E203" s="18">
        <v>0</v>
      </c>
      <c r="F203" s="30">
        <v>0</v>
      </c>
    </row>
    <row r="204" spans="1:6">
      <c r="A204" s="29" t="s">
        <v>208</v>
      </c>
      <c r="B204" s="18">
        <v>307649</v>
      </c>
      <c r="C204" s="18">
        <v>0</v>
      </c>
      <c r="D204" s="18">
        <v>0</v>
      </c>
      <c r="E204" s="18">
        <v>0</v>
      </c>
      <c r="F204" s="30">
        <v>0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0</v>
      </c>
      <c r="D206" s="18">
        <v>0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2120000</v>
      </c>
      <c r="C208" s="18">
        <v>0</v>
      </c>
      <c r="D208" s="18">
        <v>0</v>
      </c>
      <c r="E208" s="18">
        <v>0</v>
      </c>
      <c r="F208" s="30">
        <v>0</v>
      </c>
    </row>
    <row r="209" spans="1:6">
      <c r="A209" s="29" t="s">
        <v>213</v>
      </c>
      <c r="B209" s="18">
        <v>387000</v>
      </c>
      <c r="C209" s="18">
        <v>0</v>
      </c>
      <c r="D209" s="18">
        <v>0</v>
      </c>
      <c r="E209" s="18">
        <v>0</v>
      </c>
      <c r="F209" s="30">
        <v>0</v>
      </c>
    </row>
    <row r="210" spans="1:6">
      <c r="A210" s="29" t="s">
        <v>214</v>
      </c>
      <c r="B210" s="18">
        <v>0</v>
      </c>
      <c r="C210" s="18">
        <v>0</v>
      </c>
      <c r="D210" s="18">
        <v>0</v>
      </c>
      <c r="E210" s="18">
        <v>0</v>
      </c>
      <c r="F210" s="30">
        <v>0</v>
      </c>
    </row>
    <row r="211" spans="1:6">
      <c r="A211" s="29" t="s">
        <v>215</v>
      </c>
      <c r="B211" s="18">
        <v>502108</v>
      </c>
      <c r="C211" s="18">
        <v>0</v>
      </c>
      <c r="D211" s="18">
        <v>0</v>
      </c>
      <c r="E211" s="18">
        <v>0</v>
      </c>
      <c r="F211" s="30">
        <v>0</v>
      </c>
    </row>
    <row r="212" spans="1:6">
      <c r="A212" s="29" t="s">
        <v>216</v>
      </c>
      <c r="B212" s="18">
        <v>1844000</v>
      </c>
      <c r="C212" s="18">
        <v>0</v>
      </c>
      <c r="D212" s="18">
        <v>0</v>
      </c>
      <c r="E212" s="18">
        <v>0</v>
      </c>
      <c r="F212" s="30">
        <v>0</v>
      </c>
    </row>
    <row r="213" spans="1:6">
      <c r="A213" s="29" t="s">
        <v>217</v>
      </c>
      <c r="B213" s="18">
        <v>24928</v>
      </c>
      <c r="C213" s="18">
        <v>0</v>
      </c>
      <c r="D213" s="18">
        <v>0</v>
      </c>
      <c r="E213" s="18">
        <v>0</v>
      </c>
      <c r="F213" s="30">
        <v>0</v>
      </c>
    </row>
    <row r="214" spans="1:6">
      <c r="A214" s="29" t="s">
        <v>218</v>
      </c>
      <c r="B214" s="18">
        <v>10000</v>
      </c>
      <c r="C214" s="18">
        <v>0</v>
      </c>
      <c r="D214" s="18">
        <v>0</v>
      </c>
      <c r="E214" s="18">
        <v>0</v>
      </c>
      <c r="F214" s="30">
        <v>0</v>
      </c>
    </row>
    <row r="215" spans="1:6">
      <c r="A215" s="29" t="s">
        <v>219</v>
      </c>
      <c r="B215" s="18">
        <v>10000</v>
      </c>
      <c r="C215" s="18">
        <v>0</v>
      </c>
      <c r="D215" s="18">
        <v>0</v>
      </c>
      <c r="E215" s="18">
        <v>0</v>
      </c>
      <c r="F215" s="30">
        <v>0</v>
      </c>
    </row>
    <row r="216" spans="1:6">
      <c r="A216" s="29" t="s">
        <v>220</v>
      </c>
      <c r="B216" s="18">
        <v>485000</v>
      </c>
      <c r="C216" s="18">
        <v>0</v>
      </c>
      <c r="D216" s="18">
        <v>0</v>
      </c>
      <c r="E216" s="18">
        <v>0</v>
      </c>
      <c r="F216" s="30">
        <v>0</v>
      </c>
    </row>
    <row r="217" spans="1:6">
      <c r="A217" s="29" t="s">
        <v>221</v>
      </c>
      <c r="B217" s="18">
        <v>785420</v>
      </c>
      <c r="C217" s="18">
        <v>0</v>
      </c>
      <c r="D217" s="18">
        <v>0</v>
      </c>
      <c r="E217" s="18">
        <v>0</v>
      </c>
      <c r="F217" s="30">
        <v>0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0</v>
      </c>
      <c r="D220" s="18">
        <v>0</v>
      </c>
      <c r="E220" s="18">
        <v>0</v>
      </c>
      <c r="F220" s="30">
        <v>0</v>
      </c>
    </row>
    <row r="221" spans="1:6">
      <c r="A221" s="29" t="s">
        <v>225</v>
      </c>
      <c r="B221" s="18">
        <v>1080000</v>
      </c>
      <c r="C221" s="18">
        <v>0</v>
      </c>
      <c r="D221" s="18">
        <v>0</v>
      </c>
      <c r="E221" s="18">
        <v>0</v>
      </c>
      <c r="F221" s="30">
        <v>0</v>
      </c>
    </row>
    <row r="222" spans="1:6">
      <c r="A222" s="31" t="s">
        <v>226</v>
      </c>
      <c r="B222" s="19">
        <v>175400</v>
      </c>
      <c r="C222" s="19">
        <v>0</v>
      </c>
      <c r="D222" s="19">
        <v>0</v>
      </c>
      <c r="E222" s="19">
        <v>0</v>
      </c>
      <c r="F222" s="32">
        <v>0</v>
      </c>
    </row>
    <row r="223" spans="1:6">
      <c r="A223" t="s">
        <v>251</v>
      </c>
      <c r="B223" s="18">
        <v>14904000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224"/>
  <sheetViews>
    <sheetView topLeftCell="A173" workbookViewId="0">
      <selection activeCell="E227" sqref="E227"/>
    </sheetView>
  </sheetViews>
  <sheetFormatPr defaultColWidth="8.88671875" defaultRowHeight="14.4"/>
  <cols>
    <col min="1" max="1" width="32.88671875" style="1" customWidth="1"/>
    <col min="2" max="2" width="24.44140625" customWidth="1"/>
    <col min="3" max="4" width="9" bestFit="1" customWidth="1"/>
    <col min="5" max="5" width="9.88671875" bestFit="1" customWidth="1"/>
    <col min="6" max="6" width="9" bestFit="1" customWidth="1"/>
  </cols>
  <sheetData>
    <row r="1" spans="1: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8">
      <c r="A2" s="29" t="s">
        <v>6</v>
      </c>
      <c r="B2" s="18">
        <v>3551747</v>
      </c>
      <c r="C2" s="18">
        <v>61</v>
      </c>
      <c r="D2" s="18">
        <v>35</v>
      </c>
      <c r="E2" s="18">
        <v>123</v>
      </c>
      <c r="F2" s="30">
        <v>600</v>
      </c>
      <c r="G2" s="27"/>
      <c r="H2" s="27"/>
    </row>
    <row r="3" spans="1:8">
      <c r="A3" s="29" t="s">
        <v>7</v>
      </c>
      <c r="B3" s="18">
        <v>1180010</v>
      </c>
      <c r="C3" s="18">
        <v>120000</v>
      </c>
      <c r="D3" s="18">
        <v>4686</v>
      </c>
      <c r="E3" s="18">
        <v>78900</v>
      </c>
      <c r="F3" s="30">
        <v>3830</v>
      </c>
      <c r="G3" s="27"/>
      <c r="H3" s="27"/>
    </row>
    <row r="4" spans="1:8">
      <c r="A4" s="29" t="s">
        <v>8</v>
      </c>
      <c r="B4" s="18">
        <v>8671832</v>
      </c>
      <c r="C4" s="18">
        <v>18401</v>
      </c>
      <c r="D4" s="18">
        <v>3740</v>
      </c>
      <c r="E4" s="18">
        <v>290</v>
      </c>
      <c r="F4" s="30">
        <v>26</v>
      </c>
      <c r="G4" s="27"/>
      <c r="H4" s="27"/>
    </row>
    <row r="5" spans="1:8">
      <c r="A5" s="29" t="s">
        <v>9</v>
      </c>
      <c r="B5" s="18">
        <v>0</v>
      </c>
      <c r="C5" s="18">
        <v>15</v>
      </c>
      <c r="D5" s="18">
        <v>1</v>
      </c>
      <c r="E5" s="18">
        <v>0</v>
      </c>
      <c r="F5" s="30">
        <v>0</v>
      </c>
      <c r="G5" s="27"/>
      <c r="H5" s="27"/>
    </row>
    <row r="6" spans="1:8">
      <c r="A6" s="29" t="s">
        <v>10</v>
      </c>
      <c r="B6" s="18">
        <v>0</v>
      </c>
      <c r="C6" s="18">
        <v>2696</v>
      </c>
      <c r="D6" s="18">
        <v>202</v>
      </c>
      <c r="E6" s="18">
        <v>112</v>
      </c>
      <c r="F6" s="30">
        <v>10</v>
      </c>
    </row>
    <row r="7" spans="1:8">
      <c r="A7" s="29" t="s">
        <v>11</v>
      </c>
      <c r="B7" s="18">
        <v>5642689</v>
      </c>
      <c r="C7" s="18">
        <v>5095</v>
      </c>
      <c r="D7" s="18">
        <v>494</v>
      </c>
      <c r="E7" s="18">
        <v>38022</v>
      </c>
      <c r="F7" s="30">
        <v>11476</v>
      </c>
    </row>
    <row r="8" spans="1:8">
      <c r="A8" s="29" t="s">
        <v>12</v>
      </c>
      <c r="B8" s="18">
        <v>0</v>
      </c>
      <c r="C8" s="18">
        <v>185</v>
      </c>
      <c r="D8" s="18">
        <v>204</v>
      </c>
      <c r="E8" s="18">
        <v>0</v>
      </c>
      <c r="F8" s="30">
        <v>0</v>
      </c>
    </row>
    <row r="9" spans="1:8">
      <c r="A9" s="29" t="s">
        <v>13</v>
      </c>
      <c r="B9" s="18">
        <v>15300000</v>
      </c>
      <c r="C9" s="18">
        <v>49</v>
      </c>
      <c r="D9" s="18">
        <v>34</v>
      </c>
      <c r="E9" s="18">
        <v>5034</v>
      </c>
      <c r="F9" s="30">
        <v>810</v>
      </c>
    </row>
    <row r="10" spans="1:8">
      <c r="A10" s="29" t="s">
        <v>14</v>
      </c>
      <c r="B10" s="18">
        <v>1547900</v>
      </c>
      <c r="C10" s="18">
        <v>92</v>
      </c>
      <c r="D10" s="18">
        <v>24</v>
      </c>
      <c r="E10" s="18">
        <v>0</v>
      </c>
      <c r="F10" s="30">
        <v>0</v>
      </c>
    </row>
    <row r="11" spans="1:8">
      <c r="A11" s="29" t="s">
        <v>15</v>
      </c>
      <c r="B11" s="18">
        <v>2075</v>
      </c>
      <c r="C11" s="18">
        <v>203</v>
      </c>
      <c r="D11" s="18">
        <v>85</v>
      </c>
      <c r="E11" s="18">
        <v>1</v>
      </c>
      <c r="F11" s="30">
        <v>0</v>
      </c>
    </row>
    <row r="12" spans="1:8">
      <c r="A12" s="29" t="s">
        <v>16</v>
      </c>
      <c r="B12" s="18">
        <v>32100000</v>
      </c>
      <c r="C12" s="18">
        <v>30171</v>
      </c>
      <c r="D12" s="18">
        <v>2451</v>
      </c>
      <c r="E12" s="18">
        <v>5460845</v>
      </c>
      <c r="F12" s="30">
        <v>297520</v>
      </c>
    </row>
    <row r="13" spans="1:8">
      <c r="A13" s="29" t="s">
        <v>17</v>
      </c>
      <c r="B13" s="18">
        <v>17500000</v>
      </c>
      <c r="C13" s="18">
        <v>8336236</v>
      </c>
      <c r="D13" s="18">
        <v>688660</v>
      </c>
      <c r="E13" s="18">
        <v>821257</v>
      </c>
      <c r="F13" s="30">
        <v>83228</v>
      </c>
    </row>
    <row r="14" spans="1:8">
      <c r="A14" s="29" t="s">
        <v>18</v>
      </c>
      <c r="B14" s="18">
        <v>425300</v>
      </c>
      <c r="C14" s="18">
        <v>4000</v>
      </c>
      <c r="D14" s="18">
        <v>401</v>
      </c>
      <c r="E14" s="18">
        <v>0</v>
      </c>
      <c r="F14" s="30">
        <v>0</v>
      </c>
    </row>
    <row r="15" spans="1:8">
      <c r="A15" s="29" t="s">
        <v>19</v>
      </c>
      <c r="B15" s="18">
        <v>50711</v>
      </c>
      <c r="C15" s="18">
        <v>23850</v>
      </c>
      <c r="D15" s="18">
        <v>1624</v>
      </c>
      <c r="E15" s="18">
        <v>646</v>
      </c>
      <c r="F15" s="30">
        <v>86</v>
      </c>
    </row>
    <row r="16" spans="1:8">
      <c r="A16" s="29" t="s">
        <v>20</v>
      </c>
      <c r="B16" s="18">
        <v>7035</v>
      </c>
      <c r="C16" s="18">
        <v>39747</v>
      </c>
      <c r="D16" s="18">
        <v>1980</v>
      </c>
      <c r="E16" s="18">
        <v>667</v>
      </c>
      <c r="F16" s="30">
        <v>190</v>
      </c>
    </row>
    <row r="17" spans="1:6">
      <c r="A17" s="29" t="s">
        <v>21</v>
      </c>
      <c r="B17" s="18">
        <v>26800000</v>
      </c>
      <c r="C17" s="18">
        <v>22045</v>
      </c>
      <c r="D17" s="18">
        <v>8421</v>
      </c>
      <c r="E17" s="18">
        <v>78</v>
      </c>
      <c r="F17" s="30">
        <v>19</v>
      </c>
    </row>
    <row r="18" spans="1:6">
      <c r="A18" s="29" t="s">
        <v>22</v>
      </c>
      <c r="B18" s="18">
        <v>10847</v>
      </c>
      <c r="C18" s="18">
        <v>1740</v>
      </c>
      <c r="D18" s="18">
        <v>241</v>
      </c>
      <c r="E18" s="18">
        <v>53</v>
      </c>
      <c r="F18" s="30">
        <v>14</v>
      </c>
    </row>
    <row r="19" spans="1:6">
      <c r="A19" s="29" t="s">
        <v>23</v>
      </c>
      <c r="B19" s="18">
        <v>19600000</v>
      </c>
      <c r="C19" s="18">
        <v>26143</v>
      </c>
      <c r="D19" s="18">
        <v>2054</v>
      </c>
      <c r="E19" s="18">
        <v>3001659</v>
      </c>
      <c r="F19" s="30">
        <v>98074</v>
      </c>
    </row>
    <row r="20" spans="1:6">
      <c r="A20" s="29" t="s">
        <v>24</v>
      </c>
      <c r="B20" s="18">
        <v>5412140</v>
      </c>
      <c r="C20" s="18">
        <v>4696491</v>
      </c>
      <c r="D20" s="18">
        <v>283468</v>
      </c>
      <c r="E20" s="18">
        <v>1154483</v>
      </c>
      <c r="F20" s="30">
        <v>161151</v>
      </c>
    </row>
    <row r="21" spans="1:6">
      <c r="A21" s="29" t="s">
        <v>25</v>
      </c>
      <c r="B21" s="18">
        <v>167000</v>
      </c>
      <c r="C21" s="18">
        <v>2161</v>
      </c>
      <c r="D21" s="18">
        <v>246</v>
      </c>
      <c r="E21" s="18">
        <v>2768</v>
      </c>
      <c r="F21" s="30">
        <v>415</v>
      </c>
    </row>
    <row r="22" spans="1:6">
      <c r="A22" s="29" t="s">
        <v>26</v>
      </c>
      <c r="B22" s="18">
        <v>7004720</v>
      </c>
      <c r="C22" s="18">
        <v>45</v>
      </c>
      <c r="D22" s="18">
        <v>26</v>
      </c>
      <c r="E22" s="18">
        <v>140012</v>
      </c>
      <c r="F22" s="30">
        <v>69290</v>
      </c>
    </row>
    <row r="23" spans="1:6">
      <c r="A23" s="29" t="s">
        <v>27</v>
      </c>
      <c r="B23" s="18">
        <v>5239825</v>
      </c>
      <c r="C23" s="18">
        <v>2311</v>
      </c>
      <c r="D23" s="18">
        <v>241</v>
      </c>
      <c r="E23" s="18">
        <v>2832</v>
      </c>
      <c r="F23" s="30">
        <v>197</v>
      </c>
    </row>
    <row r="24" spans="1:6">
      <c r="A24" s="29" t="s">
        <v>28</v>
      </c>
      <c r="B24" s="18">
        <v>3386766</v>
      </c>
      <c r="C24" s="18">
        <v>13044</v>
      </c>
      <c r="D24" s="18">
        <v>1580</v>
      </c>
      <c r="E24" s="18">
        <v>9848</v>
      </c>
      <c r="F24" s="30">
        <v>574</v>
      </c>
    </row>
    <row r="25" spans="1:6">
      <c r="A25" s="29" t="s">
        <v>29</v>
      </c>
      <c r="B25" s="18">
        <v>4039760</v>
      </c>
      <c r="C25" s="18">
        <v>44396</v>
      </c>
      <c r="D25" s="18">
        <v>4497</v>
      </c>
      <c r="E25" s="18">
        <v>739080</v>
      </c>
      <c r="F25" s="30">
        <v>48989</v>
      </c>
    </row>
    <row r="26" spans="1:6">
      <c r="A26" s="29" t="s">
        <v>30</v>
      </c>
      <c r="B26" s="18">
        <v>804139</v>
      </c>
      <c r="C26" s="18">
        <v>3061</v>
      </c>
      <c r="D26" s="18">
        <v>568</v>
      </c>
      <c r="E26" s="18">
        <v>130</v>
      </c>
      <c r="F26" s="30">
        <v>9</v>
      </c>
    </row>
    <row r="27" spans="1:6">
      <c r="A27" s="29" t="s">
        <v>31</v>
      </c>
      <c r="B27" s="18">
        <v>254000000</v>
      </c>
      <c r="C27" s="18">
        <v>21538</v>
      </c>
      <c r="D27" s="18">
        <v>887</v>
      </c>
      <c r="E27" s="18">
        <v>110555</v>
      </c>
      <c r="F27" s="30">
        <v>32195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1539</v>
      </c>
      <c r="C29" s="18">
        <v>10614</v>
      </c>
      <c r="D29" s="18">
        <v>1130</v>
      </c>
      <c r="E29" s="18">
        <v>0</v>
      </c>
      <c r="F29" s="30">
        <v>0</v>
      </c>
    </row>
    <row r="30" spans="1:6">
      <c r="A30" s="29" t="s">
        <v>34</v>
      </c>
      <c r="B30" s="18">
        <v>118954</v>
      </c>
      <c r="C30" s="18">
        <v>934</v>
      </c>
      <c r="D30" s="18">
        <v>151</v>
      </c>
      <c r="E30" s="18">
        <v>27</v>
      </c>
      <c r="F30" s="30">
        <v>59</v>
      </c>
    </row>
    <row r="31" spans="1:6">
      <c r="A31" s="29" t="s">
        <v>35</v>
      </c>
      <c r="B31" s="18">
        <v>6372102</v>
      </c>
      <c r="C31" s="18">
        <v>15302</v>
      </c>
      <c r="D31" s="18">
        <v>1088</v>
      </c>
      <c r="E31" s="18">
        <v>524527</v>
      </c>
      <c r="F31" s="30">
        <v>32995</v>
      </c>
    </row>
    <row r="32" spans="1:6">
      <c r="A32" s="29" t="s">
        <v>36</v>
      </c>
      <c r="B32" s="18">
        <v>14900000</v>
      </c>
      <c r="C32" s="18">
        <v>2510</v>
      </c>
      <c r="D32" s="18">
        <v>200</v>
      </c>
      <c r="E32" s="18">
        <v>483</v>
      </c>
      <c r="F32" s="30">
        <v>30</v>
      </c>
    </row>
    <row r="33" spans="1:6">
      <c r="A33" s="29" t="s">
        <v>37</v>
      </c>
      <c r="B33" s="18">
        <v>6624000</v>
      </c>
      <c r="C33" s="18">
        <v>1145</v>
      </c>
      <c r="D33" s="18">
        <v>777</v>
      </c>
      <c r="E33" s="18">
        <v>3739</v>
      </c>
      <c r="F33" s="30">
        <v>805</v>
      </c>
    </row>
    <row r="34" spans="1:6">
      <c r="A34" s="29" t="s">
        <v>38</v>
      </c>
      <c r="B34" s="18">
        <v>210744</v>
      </c>
      <c r="C34" s="18">
        <v>526</v>
      </c>
      <c r="D34" s="18">
        <v>252</v>
      </c>
      <c r="E34" s="18">
        <v>16</v>
      </c>
      <c r="F34" s="30">
        <v>5</v>
      </c>
    </row>
    <row r="35" spans="1:6">
      <c r="A35" s="29" t="s">
        <v>39</v>
      </c>
      <c r="B35" s="18">
        <v>8063547</v>
      </c>
      <c r="C35" s="18">
        <v>2475</v>
      </c>
      <c r="D35" s="18">
        <v>497</v>
      </c>
      <c r="E35" s="18">
        <v>28364</v>
      </c>
      <c r="F35" s="30">
        <v>34641</v>
      </c>
    </row>
    <row r="36" spans="1:6">
      <c r="A36" s="29" t="s">
        <v>40</v>
      </c>
      <c r="B36" s="18">
        <v>13900000</v>
      </c>
      <c r="C36" s="18">
        <v>991</v>
      </c>
      <c r="D36" s="18">
        <v>268</v>
      </c>
      <c r="E36" s="18">
        <v>1040040</v>
      </c>
      <c r="F36" s="30">
        <v>338023</v>
      </c>
    </row>
    <row r="37" spans="1:6">
      <c r="A37" s="29" t="s">
        <v>41</v>
      </c>
      <c r="B37" s="18">
        <v>156000000</v>
      </c>
      <c r="C37" s="18">
        <v>4646938</v>
      </c>
      <c r="D37" s="18">
        <v>332112</v>
      </c>
      <c r="E37" s="18">
        <v>6127698</v>
      </c>
      <c r="F37" s="30">
        <v>567201</v>
      </c>
    </row>
    <row r="38" spans="1:6">
      <c r="A38" s="29" t="s">
        <v>42</v>
      </c>
      <c r="B38" s="18">
        <v>0</v>
      </c>
      <c r="C38" s="18">
        <v>1150</v>
      </c>
      <c r="D38" s="18">
        <v>126</v>
      </c>
      <c r="E38" s="18">
        <v>0</v>
      </c>
      <c r="F38" s="30">
        <v>0</v>
      </c>
    </row>
    <row r="39" spans="1:6">
      <c r="A39" s="29" t="s">
        <v>43</v>
      </c>
      <c r="B39" s="18">
        <v>2623154</v>
      </c>
      <c r="C39" s="18">
        <v>8</v>
      </c>
      <c r="D39" s="18">
        <v>4</v>
      </c>
      <c r="E39" s="18">
        <v>135308</v>
      </c>
      <c r="F39" s="30">
        <v>20624</v>
      </c>
    </row>
    <row r="40" spans="1:6">
      <c r="A40" s="29" t="s">
        <v>44</v>
      </c>
      <c r="B40" s="18">
        <v>8423541</v>
      </c>
      <c r="C40" s="18">
        <v>1314</v>
      </c>
      <c r="D40" s="18">
        <v>203</v>
      </c>
      <c r="E40" s="18">
        <v>2877</v>
      </c>
      <c r="F40" s="30">
        <v>154</v>
      </c>
    </row>
    <row r="41" spans="1:6">
      <c r="A41" s="29" t="s">
        <v>45</v>
      </c>
      <c r="B41" s="18">
        <v>58800000</v>
      </c>
      <c r="C41" s="18">
        <v>265</v>
      </c>
      <c r="D41" s="18">
        <v>156</v>
      </c>
      <c r="E41" s="18">
        <v>33779</v>
      </c>
      <c r="F41" s="30">
        <v>4953</v>
      </c>
    </row>
    <row r="42" spans="1:6">
      <c r="A42" s="29" t="s">
        <v>46</v>
      </c>
      <c r="B42" s="18">
        <v>340000000</v>
      </c>
      <c r="C42" s="18">
        <v>45200000</v>
      </c>
      <c r="D42" s="18">
        <v>8283711</v>
      </c>
      <c r="E42" s="18">
        <v>56857</v>
      </c>
      <c r="F42" s="30">
        <v>33040</v>
      </c>
    </row>
    <row r="43" spans="1:6">
      <c r="A43" s="29" t="s">
        <v>47</v>
      </c>
      <c r="B43" s="18">
        <v>17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253</v>
      </c>
      <c r="F44" s="30">
        <v>87</v>
      </c>
    </row>
    <row r="45" spans="1:6">
      <c r="A45" s="29" t="s">
        <v>49</v>
      </c>
      <c r="B45" s="18">
        <v>12800000</v>
      </c>
      <c r="C45" s="18">
        <v>10276</v>
      </c>
      <c r="D45" s="18">
        <v>1307</v>
      </c>
      <c r="E45" s="18">
        <v>58660</v>
      </c>
      <c r="F45" s="30">
        <v>16737</v>
      </c>
    </row>
    <row r="46" spans="1:6">
      <c r="A46" s="29" t="s">
        <v>50</v>
      </c>
      <c r="B46" s="18">
        <v>326617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3589685</v>
      </c>
      <c r="C47" s="18">
        <v>9</v>
      </c>
      <c r="D47" s="18">
        <v>1</v>
      </c>
      <c r="E47" s="18">
        <v>795000</v>
      </c>
      <c r="F47" s="30">
        <v>318228</v>
      </c>
    </row>
    <row r="48" spans="1:6">
      <c r="A48" s="29" t="s">
        <v>52</v>
      </c>
      <c r="B48" s="18">
        <v>5000</v>
      </c>
      <c r="C48" s="18">
        <v>0</v>
      </c>
      <c r="D48" s="18">
        <v>0</v>
      </c>
      <c r="E48" s="18">
        <v>800</v>
      </c>
      <c r="F48" s="30">
        <v>130</v>
      </c>
    </row>
    <row r="49" spans="1:6">
      <c r="A49" s="29" t="s">
        <v>53</v>
      </c>
      <c r="B49" s="18">
        <v>4583253</v>
      </c>
      <c r="C49" s="18">
        <v>4175</v>
      </c>
      <c r="D49" s="18">
        <v>262</v>
      </c>
      <c r="E49" s="18">
        <v>82654</v>
      </c>
      <c r="F49" s="30">
        <v>17862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5178470</v>
      </c>
      <c r="C51" s="18">
        <v>84815</v>
      </c>
      <c r="D51" s="18">
        <v>8437</v>
      </c>
      <c r="E51" s="18">
        <v>1282035</v>
      </c>
      <c r="F51" s="30">
        <v>82022</v>
      </c>
    </row>
    <row r="52" spans="1:6">
      <c r="A52" s="29" t="s">
        <v>56</v>
      </c>
      <c r="B52" s="18">
        <v>1702000</v>
      </c>
      <c r="C52" s="18">
        <v>1867</v>
      </c>
      <c r="D52" s="18">
        <v>789</v>
      </c>
      <c r="E52" s="18">
        <v>125</v>
      </c>
      <c r="F52" s="30">
        <v>76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10595</v>
      </c>
      <c r="C54" s="18">
        <v>2444</v>
      </c>
      <c r="D54" s="18">
        <v>384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7635553</v>
      </c>
      <c r="C56" s="18">
        <v>43867</v>
      </c>
      <c r="D56" s="18">
        <v>3167</v>
      </c>
      <c r="E56" s="18">
        <v>281752</v>
      </c>
      <c r="F56" s="30">
        <v>16399</v>
      </c>
    </row>
    <row r="57" spans="1:6">
      <c r="A57" s="29" t="s">
        <v>61</v>
      </c>
      <c r="B57" s="18">
        <v>87100000</v>
      </c>
      <c r="C57" s="18">
        <v>946</v>
      </c>
      <c r="D57" s="18">
        <v>73</v>
      </c>
      <c r="E57" s="18">
        <v>116075</v>
      </c>
      <c r="F57" s="30">
        <v>67815</v>
      </c>
    </row>
    <row r="58" spans="1:6">
      <c r="A58" s="29" t="s">
        <v>62</v>
      </c>
      <c r="B58" s="18">
        <v>3455651</v>
      </c>
      <c r="C58" s="18">
        <v>566154</v>
      </c>
      <c r="D58" s="18">
        <v>70067</v>
      </c>
      <c r="E58" s="18">
        <v>672706</v>
      </c>
      <c r="F58" s="30">
        <v>64357</v>
      </c>
    </row>
    <row r="59" spans="1:6">
      <c r="A59" s="29" t="s">
        <v>63</v>
      </c>
      <c r="B59" s="18">
        <v>384902</v>
      </c>
      <c r="C59" s="18">
        <v>955</v>
      </c>
      <c r="D59" s="18">
        <v>158</v>
      </c>
      <c r="E59" s="18">
        <v>1695</v>
      </c>
      <c r="F59" s="30">
        <v>577</v>
      </c>
    </row>
    <row r="60" spans="1:6">
      <c r="A60" s="29" t="s">
        <v>64</v>
      </c>
      <c r="B60" s="18">
        <v>7528</v>
      </c>
      <c r="C60" s="18">
        <v>3534</v>
      </c>
      <c r="D60" s="18">
        <v>244</v>
      </c>
      <c r="E60" s="18">
        <v>147</v>
      </c>
      <c r="F60" s="30">
        <v>11</v>
      </c>
    </row>
    <row r="61" spans="1:6">
      <c r="A61" s="29" t="s">
        <v>65</v>
      </c>
      <c r="B61" s="18">
        <v>1001610</v>
      </c>
      <c r="C61" s="18">
        <v>118957</v>
      </c>
      <c r="D61" s="18">
        <v>15976</v>
      </c>
      <c r="E61" s="18">
        <v>29208</v>
      </c>
      <c r="F61" s="30">
        <v>2959</v>
      </c>
    </row>
    <row r="62" spans="1:6">
      <c r="A62" s="29" t="s">
        <v>66</v>
      </c>
      <c r="B62" s="18">
        <v>7445312</v>
      </c>
      <c r="C62" s="18">
        <v>193</v>
      </c>
      <c r="D62" s="18">
        <v>32</v>
      </c>
      <c r="E62" s="18">
        <v>198014</v>
      </c>
      <c r="F62" s="30">
        <v>24415</v>
      </c>
    </row>
    <row r="63" spans="1:6">
      <c r="A63" s="29" t="s">
        <v>67</v>
      </c>
      <c r="B63" s="18">
        <v>18000000</v>
      </c>
      <c r="C63" s="18">
        <v>90887</v>
      </c>
      <c r="D63" s="18">
        <v>18018</v>
      </c>
      <c r="E63" s="18">
        <v>5340</v>
      </c>
      <c r="F63" s="30">
        <v>691</v>
      </c>
    </row>
    <row r="64" spans="1:6">
      <c r="A64" s="29" t="s">
        <v>68</v>
      </c>
      <c r="B64" s="18">
        <v>4873102</v>
      </c>
      <c r="C64" s="18">
        <v>1077</v>
      </c>
      <c r="D64" s="18">
        <v>164</v>
      </c>
      <c r="E64" s="18">
        <v>14123</v>
      </c>
      <c r="F64" s="30">
        <v>2322</v>
      </c>
    </row>
    <row r="65" spans="1:6">
      <c r="A65" s="29" t="s">
        <v>69</v>
      </c>
      <c r="B65" s="18">
        <v>1197000</v>
      </c>
      <c r="C65" s="18">
        <v>90</v>
      </c>
      <c r="D65" s="18">
        <v>81</v>
      </c>
      <c r="E65" s="18">
        <v>724000</v>
      </c>
      <c r="F65" s="30">
        <v>203966</v>
      </c>
    </row>
    <row r="66" spans="1:6">
      <c r="A66" s="29" t="s">
        <v>70</v>
      </c>
      <c r="B66" s="18">
        <v>1023031</v>
      </c>
      <c r="C66" s="18">
        <v>3408</v>
      </c>
      <c r="D66" s="18">
        <v>259</v>
      </c>
      <c r="E66" s="18">
        <v>177</v>
      </c>
      <c r="F66" s="30">
        <v>87</v>
      </c>
    </row>
    <row r="67" spans="1:6">
      <c r="A67" s="29" t="s">
        <v>71</v>
      </c>
      <c r="B67" s="18">
        <v>7799213</v>
      </c>
      <c r="C67" s="18">
        <v>293412</v>
      </c>
      <c r="D67" s="18">
        <v>25403</v>
      </c>
      <c r="E67" s="18">
        <v>2718170</v>
      </c>
      <c r="F67" s="30">
        <v>142088</v>
      </c>
    </row>
    <row r="68" spans="1:6">
      <c r="A68" s="29" t="s">
        <v>72</v>
      </c>
      <c r="B68" s="18">
        <v>111000000</v>
      </c>
      <c r="C68" s="18">
        <v>21876</v>
      </c>
      <c r="D68" s="18">
        <v>3211</v>
      </c>
      <c r="E68" s="18">
        <v>2672</v>
      </c>
      <c r="F68" s="30">
        <v>636</v>
      </c>
    </row>
    <row r="69" spans="1:6">
      <c r="A69" s="29" t="s">
        <v>73</v>
      </c>
      <c r="B69" s="18">
        <v>810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1214</v>
      </c>
      <c r="D70" s="18">
        <v>151</v>
      </c>
      <c r="E70" s="18">
        <v>43</v>
      </c>
      <c r="F70" s="30">
        <v>2</v>
      </c>
    </row>
    <row r="71" spans="1:6">
      <c r="A71" s="29" t="s">
        <v>75</v>
      </c>
      <c r="B71" s="18">
        <v>837000</v>
      </c>
      <c r="C71" s="18">
        <v>8661</v>
      </c>
      <c r="D71" s="18">
        <v>1376</v>
      </c>
      <c r="E71" s="18">
        <v>12805</v>
      </c>
      <c r="F71" s="30">
        <v>3077</v>
      </c>
    </row>
    <row r="72" spans="1:6">
      <c r="A72" s="29" t="s">
        <v>76</v>
      </c>
      <c r="B72" s="18">
        <v>59300000</v>
      </c>
      <c r="C72" s="18">
        <v>5730060</v>
      </c>
      <c r="D72" s="18">
        <v>276131</v>
      </c>
      <c r="E72" s="18">
        <v>842183</v>
      </c>
      <c r="F72" s="30">
        <v>69923</v>
      </c>
    </row>
    <row r="73" spans="1:6">
      <c r="A73" s="29" t="s">
        <v>77</v>
      </c>
      <c r="B73" s="18">
        <v>52600000</v>
      </c>
      <c r="C73" s="18">
        <v>1505649</v>
      </c>
      <c r="D73" s="18">
        <v>143290</v>
      </c>
      <c r="E73" s="18">
        <v>4994948</v>
      </c>
      <c r="F73" s="30">
        <v>340228</v>
      </c>
    </row>
    <row r="74" spans="1:6">
      <c r="A74" s="29" t="s">
        <v>78</v>
      </c>
      <c r="B74" s="18">
        <v>236336</v>
      </c>
      <c r="C74" s="18">
        <v>714</v>
      </c>
      <c r="D74" s="18">
        <v>145</v>
      </c>
      <c r="E74" s="18">
        <v>3924</v>
      </c>
      <c r="F74" s="30">
        <v>4236</v>
      </c>
    </row>
    <row r="75" spans="1:6">
      <c r="A75" s="29" t="s">
        <v>79</v>
      </c>
      <c r="B75" s="18">
        <v>5582</v>
      </c>
      <c r="C75" s="18">
        <v>416</v>
      </c>
      <c r="D75" s="18">
        <v>56</v>
      </c>
      <c r="E75" s="18">
        <v>32</v>
      </c>
      <c r="F75" s="30">
        <v>5</v>
      </c>
    </row>
    <row r="76" spans="1:6">
      <c r="A76" s="29" t="s">
        <v>80</v>
      </c>
      <c r="B76" s="18">
        <v>3270000</v>
      </c>
      <c r="C76" s="18">
        <v>36</v>
      </c>
      <c r="D76" s="18">
        <v>4</v>
      </c>
      <c r="E76" s="18">
        <v>15208</v>
      </c>
      <c r="F76" s="30">
        <v>11789</v>
      </c>
    </row>
    <row r="77" spans="1:6">
      <c r="A77" s="29" t="s">
        <v>81</v>
      </c>
      <c r="B77" s="18">
        <v>854892</v>
      </c>
      <c r="C77" s="18">
        <v>9141</v>
      </c>
      <c r="D77" s="18">
        <v>528</v>
      </c>
      <c r="E77" s="18">
        <v>111591</v>
      </c>
      <c r="F77" s="30">
        <v>55281</v>
      </c>
    </row>
    <row r="78" spans="1:6">
      <c r="A78" s="29" t="s">
        <v>82</v>
      </c>
      <c r="B78" s="18">
        <v>642724</v>
      </c>
      <c r="C78" s="18">
        <v>25000</v>
      </c>
      <c r="D78" s="18">
        <v>3336</v>
      </c>
      <c r="E78" s="18">
        <v>115</v>
      </c>
      <c r="F78" s="30">
        <v>15</v>
      </c>
    </row>
    <row r="79" spans="1:6">
      <c r="A79" s="29" t="s">
        <v>83</v>
      </c>
      <c r="B79" s="18">
        <v>55600000</v>
      </c>
      <c r="C79" s="18">
        <v>9219489</v>
      </c>
      <c r="D79" s="18">
        <v>687341</v>
      </c>
      <c r="E79" s="18">
        <v>3822486</v>
      </c>
      <c r="F79" s="30">
        <v>359337</v>
      </c>
    </row>
    <row r="80" spans="1:6">
      <c r="A80" s="29" t="s">
        <v>84</v>
      </c>
      <c r="B80" s="18">
        <v>46600000</v>
      </c>
      <c r="C80" s="18">
        <v>3334</v>
      </c>
      <c r="D80" s="18">
        <v>386</v>
      </c>
      <c r="E80" s="18">
        <v>250351</v>
      </c>
      <c r="F80" s="30">
        <v>105386</v>
      </c>
    </row>
    <row r="81" spans="1:6">
      <c r="A81" s="29" t="s">
        <v>85</v>
      </c>
      <c r="B81" s="18">
        <v>0</v>
      </c>
      <c r="C81" s="18">
        <v>121</v>
      </c>
      <c r="D81" s="18">
        <v>7</v>
      </c>
      <c r="E81" s="18">
        <v>0</v>
      </c>
      <c r="F81" s="30">
        <v>0</v>
      </c>
    </row>
    <row r="82" spans="1:6">
      <c r="A82" s="29" t="s">
        <v>86</v>
      </c>
      <c r="B82" s="18">
        <v>1432000</v>
      </c>
      <c r="C82" s="18">
        <v>309281</v>
      </c>
      <c r="D82" s="18">
        <v>23236</v>
      </c>
      <c r="E82" s="18">
        <v>21383</v>
      </c>
      <c r="F82" s="30">
        <v>2760</v>
      </c>
    </row>
    <row r="83" spans="1:6">
      <c r="A83" s="29" t="s">
        <v>87</v>
      </c>
      <c r="B83" s="18">
        <v>0</v>
      </c>
      <c r="C83" s="18">
        <v>85</v>
      </c>
      <c r="D83" s="18">
        <v>44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500</v>
      </c>
      <c r="D84" s="18">
        <v>394</v>
      </c>
      <c r="E84" s="18">
        <v>0</v>
      </c>
      <c r="F84" s="30">
        <v>0</v>
      </c>
    </row>
    <row r="85" spans="1:6">
      <c r="A85" s="29" t="s">
        <v>89</v>
      </c>
      <c r="B85" s="18">
        <v>15300</v>
      </c>
      <c r="C85" s="18">
        <v>5305</v>
      </c>
      <c r="D85" s="18">
        <v>1749</v>
      </c>
      <c r="E85" s="18">
        <v>77</v>
      </c>
      <c r="F85" s="30">
        <v>20</v>
      </c>
    </row>
    <row r="86" spans="1:6">
      <c r="A86" s="29" t="s">
        <v>90</v>
      </c>
      <c r="B86" s="18">
        <v>20500000</v>
      </c>
      <c r="C86" s="18">
        <v>4532</v>
      </c>
      <c r="D86" s="18">
        <v>304</v>
      </c>
      <c r="E86" s="18">
        <v>31724</v>
      </c>
      <c r="F86" s="30">
        <v>3190</v>
      </c>
    </row>
    <row r="87" spans="1:6">
      <c r="A87" s="29" t="s">
        <v>91</v>
      </c>
      <c r="B87" s="18">
        <v>12900000</v>
      </c>
      <c r="C87" s="18">
        <v>16919</v>
      </c>
      <c r="D87" s="18">
        <v>1042</v>
      </c>
      <c r="E87" s="18">
        <v>1618</v>
      </c>
      <c r="F87" s="30">
        <v>939</v>
      </c>
    </row>
    <row r="88" spans="1:6">
      <c r="A88" s="29" t="s">
        <v>92</v>
      </c>
      <c r="B88" s="18">
        <v>2923273</v>
      </c>
      <c r="C88" s="18">
        <v>43</v>
      </c>
      <c r="D88" s="18">
        <v>18</v>
      </c>
      <c r="E88" s="18">
        <v>34295</v>
      </c>
      <c r="F88" s="30">
        <v>17815</v>
      </c>
    </row>
    <row r="89" spans="1:6">
      <c r="A89" s="29" t="s">
        <v>93</v>
      </c>
      <c r="B89" s="18">
        <v>1286256</v>
      </c>
      <c r="C89" s="18">
        <v>5034</v>
      </c>
      <c r="D89" s="18">
        <v>325</v>
      </c>
      <c r="E89" s="18">
        <v>109228</v>
      </c>
      <c r="F89" s="30">
        <v>20672</v>
      </c>
    </row>
    <row r="90" spans="1:6">
      <c r="A90" s="29" t="s">
        <v>94</v>
      </c>
      <c r="B90" s="18">
        <v>2327287</v>
      </c>
      <c r="C90" s="18">
        <v>9481</v>
      </c>
      <c r="D90" s="18">
        <v>1428</v>
      </c>
      <c r="E90" s="18">
        <v>2</v>
      </c>
      <c r="F90" s="30">
        <v>4</v>
      </c>
    </row>
    <row r="91" spans="1:6">
      <c r="A91" s="29" t="s">
        <v>95</v>
      </c>
      <c r="B91" s="18">
        <v>8875457</v>
      </c>
      <c r="C91" s="18">
        <v>989</v>
      </c>
      <c r="D91" s="18">
        <v>113</v>
      </c>
      <c r="E91" s="18">
        <v>2833</v>
      </c>
      <c r="F91" s="30">
        <v>1457</v>
      </c>
    </row>
    <row r="92" spans="1:6">
      <c r="A92" s="29" t="s">
        <v>96</v>
      </c>
      <c r="B92" s="18">
        <v>5798162</v>
      </c>
      <c r="C92" s="18">
        <v>314894</v>
      </c>
      <c r="D92" s="18">
        <v>23948</v>
      </c>
      <c r="E92" s="18">
        <v>1171620</v>
      </c>
      <c r="F92" s="30">
        <v>87723</v>
      </c>
    </row>
    <row r="93" spans="1:6">
      <c r="A93" s="29" t="s">
        <v>97</v>
      </c>
      <c r="B93" s="18">
        <v>3640</v>
      </c>
      <c r="C93" s="18">
        <v>585</v>
      </c>
      <c r="D93" s="18">
        <v>65</v>
      </c>
      <c r="E93" s="18">
        <v>101</v>
      </c>
      <c r="F93" s="30">
        <v>9</v>
      </c>
    </row>
    <row r="94" spans="1:6">
      <c r="A94" s="29" t="s">
        <v>98</v>
      </c>
      <c r="B94" s="18">
        <v>356000000</v>
      </c>
      <c r="C94" s="18">
        <v>5694122</v>
      </c>
      <c r="D94" s="18">
        <v>2324283</v>
      </c>
      <c r="E94" s="18">
        <v>20480</v>
      </c>
      <c r="F94" s="30">
        <v>5169</v>
      </c>
    </row>
    <row r="95" spans="1:6">
      <c r="A95" s="29" t="s">
        <v>99</v>
      </c>
      <c r="B95" s="18">
        <v>111000000</v>
      </c>
      <c r="C95" s="18">
        <v>352413</v>
      </c>
      <c r="D95" s="18">
        <v>38200</v>
      </c>
      <c r="E95" s="18">
        <v>53891</v>
      </c>
      <c r="F95" s="30">
        <v>25083</v>
      </c>
    </row>
    <row r="96" spans="1:6">
      <c r="A96" s="29" t="s">
        <v>100</v>
      </c>
      <c r="B96" s="18">
        <v>782000</v>
      </c>
      <c r="C96" s="18">
        <v>6416</v>
      </c>
      <c r="D96" s="18">
        <v>689</v>
      </c>
      <c r="E96" s="18">
        <v>48</v>
      </c>
      <c r="F96" s="30">
        <v>51</v>
      </c>
    </row>
    <row r="97" spans="1:6">
      <c r="A97" s="29" t="s">
        <v>101</v>
      </c>
      <c r="B97" s="18">
        <v>177000</v>
      </c>
      <c r="C97" s="18">
        <v>449</v>
      </c>
      <c r="D97" s="18">
        <v>87</v>
      </c>
      <c r="E97" s="18">
        <v>51</v>
      </c>
      <c r="F97" s="30">
        <v>14</v>
      </c>
    </row>
    <row r="98" spans="1:6">
      <c r="A98" s="29" t="s">
        <v>102</v>
      </c>
      <c r="B98" s="18">
        <v>2907990</v>
      </c>
      <c r="C98" s="18">
        <v>292811</v>
      </c>
      <c r="D98" s="18">
        <v>54538</v>
      </c>
      <c r="E98" s="18">
        <v>306314</v>
      </c>
      <c r="F98" s="30">
        <v>29120</v>
      </c>
    </row>
    <row r="99" spans="1:6">
      <c r="A99" s="29" t="s">
        <v>103</v>
      </c>
      <c r="B99" s="18">
        <v>27000</v>
      </c>
      <c r="C99" s="18">
        <v>7801</v>
      </c>
      <c r="D99" s="18">
        <v>968</v>
      </c>
      <c r="E99" s="18">
        <v>0</v>
      </c>
      <c r="F99" s="30">
        <v>0</v>
      </c>
    </row>
    <row r="100" spans="1:6">
      <c r="A100" s="29" t="s">
        <v>104</v>
      </c>
      <c r="B100" s="18">
        <v>5052441</v>
      </c>
      <c r="C100" s="18">
        <v>3754796</v>
      </c>
      <c r="D100" s="18">
        <v>333101</v>
      </c>
      <c r="E100" s="18">
        <v>242292</v>
      </c>
      <c r="F100" s="30">
        <v>29429</v>
      </c>
    </row>
    <row r="101" spans="1:6">
      <c r="A101" s="29" t="s">
        <v>105</v>
      </c>
      <c r="B101" s="18">
        <v>676590</v>
      </c>
      <c r="C101" s="18">
        <v>6049</v>
      </c>
      <c r="D101" s="18">
        <v>688</v>
      </c>
      <c r="E101" s="18">
        <v>133</v>
      </c>
      <c r="F101" s="30">
        <v>45</v>
      </c>
    </row>
    <row r="102" spans="1:6">
      <c r="A102" s="29" t="s">
        <v>106</v>
      </c>
      <c r="B102" s="18">
        <v>21300000</v>
      </c>
      <c r="C102" s="18">
        <v>3460280</v>
      </c>
      <c r="D102" s="18">
        <v>801784</v>
      </c>
      <c r="E102" s="18">
        <v>691506</v>
      </c>
      <c r="F102" s="30">
        <v>77839</v>
      </c>
    </row>
    <row r="103" spans="1:6">
      <c r="A103" s="29" t="s">
        <v>107</v>
      </c>
      <c r="B103" s="18">
        <v>346503</v>
      </c>
      <c r="C103" s="18">
        <v>385</v>
      </c>
      <c r="D103" s="18">
        <v>78</v>
      </c>
      <c r="E103" s="18">
        <v>203</v>
      </c>
      <c r="F103" s="30">
        <v>81</v>
      </c>
    </row>
    <row r="104" spans="1:6">
      <c r="A104" s="29" t="s">
        <v>108</v>
      </c>
      <c r="B104" s="18">
        <v>340000</v>
      </c>
      <c r="C104" s="18">
        <v>137222</v>
      </c>
      <c r="D104" s="18">
        <v>10182</v>
      </c>
      <c r="E104" s="18">
        <v>0</v>
      </c>
      <c r="F104" s="30">
        <v>0</v>
      </c>
    </row>
    <row r="105" spans="1:6">
      <c r="A105" s="29" t="s">
        <v>109</v>
      </c>
      <c r="B105" s="18">
        <v>27400000</v>
      </c>
      <c r="C105" s="18">
        <v>74450</v>
      </c>
      <c r="D105" s="18">
        <v>5924</v>
      </c>
      <c r="E105" s="18">
        <v>2679</v>
      </c>
      <c r="F105" s="30">
        <v>549</v>
      </c>
    </row>
    <row r="106" spans="1:6">
      <c r="A106" s="29" t="s">
        <v>110</v>
      </c>
      <c r="B106" s="18">
        <v>3193</v>
      </c>
      <c r="C106" s="18">
        <v>127</v>
      </c>
      <c r="D106" s="18">
        <v>8</v>
      </c>
      <c r="E106" s="18">
        <v>0</v>
      </c>
      <c r="F106" s="30">
        <v>0</v>
      </c>
    </row>
    <row r="107" spans="1:6">
      <c r="A107" s="29" t="s">
        <v>111</v>
      </c>
      <c r="B107" s="18">
        <v>19250</v>
      </c>
      <c r="C107" s="18">
        <v>16473</v>
      </c>
      <c r="D107" s="18">
        <v>5770</v>
      </c>
      <c r="E107" s="18">
        <v>12364</v>
      </c>
      <c r="F107" s="30">
        <v>766</v>
      </c>
    </row>
    <row r="108" spans="1:6">
      <c r="A108" s="29" t="s">
        <v>112</v>
      </c>
      <c r="B108" s="18">
        <v>45920</v>
      </c>
      <c r="C108" s="18">
        <v>1121</v>
      </c>
      <c r="D108" s="18">
        <v>210</v>
      </c>
      <c r="E108" s="18">
        <v>0</v>
      </c>
      <c r="F108" s="30">
        <v>0</v>
      </c>
    </row>
    <row r="109" spans="1:6">
      <c r="A109" s="29" t="s">
        <v>113</v>
      </c>
      <c r="B109" s="18">
        <v>9820748</v>
      </c>
      <c r="C109" s="18">
        <v>320</v>
      </c>
      <c r="D109" s="18">
        <v>22</v>
      </c>
      <c r="E109" s="18">
        <v>1344019</v>
      </c>
      <c r="F109" s="30">
        <v>1028716</v>
      </c>
    </row>
    <row r="110" spans="1:6">
      <c r="A110" s="29" t="s">
        <v>114</v>
      </c>
      <c r="B110" s="18">
        <v>12300000</v>
      </c>
      <c r="C110" s="18">
        <v>1564039</v>
      </c>
      <c r="D110" s="18">
        <v>98447</v>
      </c>
      <c r="E110" s="18">
        <v>3177675</v>
      </c>
      <c r="F110" s="30">
        <v>187691</v>
      </c>
    </row>
    <row r="111" spans="1:6">
      <c r="A111" s="29" t="s">
        <v>115</v>
      </c>
      <c r="B111" s="18">
        <v>25856</v>
      </c>
      <c r="C111" s="18">
        <v>75395</v>
      </c>
      <c r="D111" s="18">
        <v>5025</v>
      </c>
      <c r="E111" s="18">
        <v>734</v>
      </c>
      <c r="F111" s="30">
        <v>236</v>
      </c>
    </row>
    <row r="112" spans="1:6">
      <c r="A112" s="29" t="s">
        <v>116</v>
      </c>
      <c r="B112" s="18">
        <v>2131497</v>
      </c>
      <c r="C112" s="18">
        <v>3319</v>
      </c>
      <c r="D112" s="18">
        <v>1076</v>
      </c>
      <c r="E112" s="18">
        <v>2</v>
      </c>
      <c r="F112" s="30">
        <v>3</v>
      </c>
    </row>
    <row r="113" spans="1:6">
      <c r="A113" s="29" t="s">
        <v>117</v>
      </c>
      <c r="B113" s="18">
        <v>8825786</v>
      </c>
      <c r="C113" s="18">
        <v>0</v>
      </c>
      <c r="D113" s="18">
        <v>0</v>
      </c>
      <c r="E113" s="18">
        <v>134000</v>
      </c>
      <c r="F113" s="30">
        <v>38107</v>
      </c>
    </row>
    <row r="114" spans="1:6">
      <c r="A114" s="29" t="s">
        <v>118</v>
      </c>
      <c r="B114" s="18">
        <v>1127659</v>
      </c>
      <c r="C114" s="18">
        <v>29719</v>
      </c>
      <c r="D114" s="18">
        <v>2042</v>
      </c>
      <c r="E114" s="18">
        <v>46</v>
      </c>
      <c r="F114" s="30">
        <v>10</v>
      </c>
    </row>
    <row r="115" spans="1:6">
      <c r="A115" s="29" t="s">
        <v>119</v>
      </c>
      <c r="B115" s="18">
        <v>20812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6414000</v>
      </c>
      <c r="C116" s="18">
        <v>404945</v>
      </c>
      <c r="D116" s="18">
        <v>19423</v>
      </c>
      <c r="E116" s="18">
        <v>1620910</v>
      </c>
      <c r="F116" s="30">
        <v>114264</v>
      </c>
    </row>
    <row r="117" spans="1:6">
      <c r="A117" s="29" t="s">
        <v>121</v>
      </c>
      <c r="B117" s="18">
        <v>380958</v>
      </c>
      <c r="C117" s="18">
        <v>1136550</v>
      </c>
      <c r="D117" s="18">
        <v>36292</v>
      </c>
      <c r="E117" s="18">
        <v>412320</v>
      </c>
      <c r="F117" s="30">
        <v>34460</v>
      </c>
    </row>
    <row r="118" spans="1:6">
      <c r="A118" s="29" t="s">
        <v>122</v>
      </c>
      <c r="B118" s="18">
        <v>14100000</v>
      </c>
      <c r="C118" s="18">
        <v>318</v>
      </c>
      <c r="D118" s="18">
        <v>219</v>
      </c>
      <c r="E118" s="18">
        <v>265</v>
      </c>
      <c r="F118" s="30">
        <v>40</v>
      </c>
    </row>
    <row r="119" spans="1:6">
      <c r="A119" s="29" t="s">
        <v>123</v>
      </c>
      <c r="B119" s="18">
        <v>7062907</v>
      </c>
      <c r="C119" s="18">
        <v>2562</v>
      </c>
      <c r="D119" s="18">
        <v>513</v>
      </c>
      <c r="E119" s="18">
        <v>1521</v>
      </c>
      <c r="F119" s="30">
        <v>895</v>
      </c>
    </row>
    <row r="120" spans="1:6">
      <c r="A120" s="29" t="s">
        <v>124</v>
      </c>
      <c r="B120" s="18">
        <v>20400000</v>
      </c>
      <c r="C120" s="18">
        <v>57272</v>
      </c>
      <c r="D120" s="18">
        <v>11961</v>
      </c>
      <c r="E120" s="18">
        <v>3072432</v>
      </c>
      <c r="F120" s="30">
        <v>520981</v>
      </c>
    </row>
    <row r="121" spans="1:6">
      <c r="A121" s="29" t="s">
        <v>125</v>
      </c>
      <c r="B121" s="18">
        <v>16216</v>
      </c>
      <c r="C121" s="18">
        <v>864</v>
      </c>
      <c r="D121" s="18">
        <v>381</v>
      </c>
      <c r="E121" s="18">
        <v>0</v>
      </c>
      <c r="F121" s="30">
        <v>0</v>
      </c>
    </row>
    <row r="122" spans="1:6">
      <c r="A122" s="29" t="s">
        <v>126</v>
      </c>
      <c r="B122" s="18">
        <v>6447995</v>
      </c>
      <c r="C122" s="18">
        <v>1174</v>
      </c>
      <c r="D122" s="18">
        <v>983</v>
      </c>
      <c r="E122" s="18">
        <v>3260</v>
      </c>
      <c r="F122" s="30">
        <v>497</v>
      </c>
    </row>
    <row r="123" spans="1:6">
      <c r="A123" s="29" t="s">
        <v>127</v>
      </c>
      <c r="B123" s="18">
        <v>0</v>
      </c>
      <c r="C123" s="18">
        <v>1272</v>
      </c>
      <c r="D123" s="18">
        <v>377</v>
      </c>
      <c r="E123" s="18">
        <v>35</v>
      </c>
      <c r="F123" s="30">
        <v>11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12410</v>
      </c>
      <c r="C125" s="18">
        <v>3100</v>
      </c>
      <c r="D125" s="18">
        <v>1140</v>
      </c>
      <c r="E125" s="18">
        <v>0</v>
      </c>
      <c r="F125" s="30">
        <v>0</v>
      </c>
    </row>
    <row r="126" spans="1:6">
      <c r="A126" s="29" t="s">
        <v>130</v>
      </c>
      <c r="B126" s="18">
        <v>2054160</v>
      </c>
      <c r="C126" s="18">
        <v>19733</v>
      </c>
      <c r="D126" s="18">
        <v>2528</v>
      </c>
      <c r="E126" s="18">
        <v>314</v>
      </c>
      <c r="F126" s="30">
        <v>103</v>
      </c>
    </row>
    <row r="127" spans="1:6">
      <c r="A127" s="29" t="s">
        <v>131</v>
      </c>
      <c r="B127" s="18">
        <v>2000</v>
      </c>
      <c r="C127" s="18">
        <v>9945</v>
      </c>
      <c r="D127" s="18">
        <v>2703</v>
      </c>
      <c r="E127" s="18">
        <v>437</v>
      </c>
      <c r="F127" s="30">
        <v>40</v>
      </c>
    </row>
    <row r="128" spans="1:6">
      <c r="A128" s="29" t="s">
        <v>132</v>
      </c>
      <c r="B128" s="18">
        <v>26650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44200000</v>
      </c>
      <c r="C129" s="18">
        <v>86172</v>
      </c>
      <c r="D129" s="18">
        <v>6480</v>
      </c>
      <c r="E129" s="18">
        <v>87614</v>
      </c>
      <c r="F129" s="30">
        <v>10591</v>
      </c>
    </row>
    <row r="130" spans="1:6">
      <c r="A130" s="29" t="s">
        <v>134</v>
      </c>
      <c r="B130" s="18">
        <v>2607</v>
      </c>
      <c r="C130" s="18">
        <v>391</v>
      </c>
      <c r="D130" s="18">
        <v>37</v>
      </c>
      <c r="E130" s="18">
        <v>0</v>
      </c>
      <c r="F130" s="30">
        <v>0</v>
      </c>
    </row>
    <row r="131" spans="1:6">
      <c r="A131" s="29" t="s">
        <v>135</v>
      </c>
      <c r="B131" s="18">
        <v>762000</v>
      </c>
      <c r="C131" s="18">
        <v>307</v>
      </c>
      <c r="D131" s="18">
        <v>27</v>
      </c>
      <c r="E131" s="18">
        <v>530</v>
      </c>
      <c r="F131" s="30">
        <v>205</v>
      </c>
    </row>
    <row r="132" spans="1:6">
      <c r="A132" s="29" t="s">
        <v>136</v>
      </c>
      <c r="B132" s="18">
        <v>968000</v>
      </c>
      <c r="C132" s="18">
        <v>30</v>
      </c>
      <c r="D132" s="18">
        <v>6</v>
      </c>
      <c r="E132" s="18">
        <v>103990</v>
      </c>
      <c r="F132" s="30">
        <v>5745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7098160</v>
      </c>
      <c r="C134" s="18">
        <v>184631</v>
      </c>
      <c r="D134" s="18">
        <v>13381</v>
      </c>
      <c r="E134" s="18">
        <v>2723</v>
      </c>
      <c r="F134" s="30">
        <v>553</v>
      </c>
    </row>
    <row r="135" spans="1:6">
      <c r="A135" s="29" t="s">
        <v>139</v>
      </c>
      <c r="B135" s="18">
        <v>18700000</v>
      </c>
      <c r="C135" s="18">
        <v>16908</v>
      </c>
      <c r="D135" s="18">
        <v>1624</v>
      </c>
      <c r="E135" s="18">
        <v>536008</v>
      </c>
      <c r="F135" s="30">
        <v>289002</v>
      </c>
    </row>
    <row r="136" spans="1:6">
      <c r="A136" s="29" t="s">
        <v>140</v>
      </c>
      <c r="B136" s="18">
        <v>44300000</v>
      </c>
      <c r="C136" s="18">
        <v>279</v>
      </c>
      <c r="D136" s="18">
        <v>132</v>
      </c>
      <c r="E136" s="18">
        <v>378678</v>
      </c>
      <c r="F136" s="30">
        <v>175834</v>
      </c>
    </row>
    <row r="137" spans="1:6">
      <c r="A137" s="29" t="s">
        <v>141</v>
      </c>
      <c r="B137" s="18">
        <v>1342754</v>
      </c>
      <c r="C137" s="18">
        <v>7436</v>
      </c>
      <c r="D137" s="18">
        <v>1748</v>
      </c>
      <c r="E137" s="18">
        <v>27513</v>
      </c>
      <c r="F137" s="30">
        <v>2323</v>
      </c>
    </row>
    <row r="138" spans="1:6">
      <c r="A138" s="29" t="s">
        <v>142</v>
      </c>
      <c r="B138" s="18">
        <v>0</v>
      </c>
      <c r="C138" s="18">
        <v>3</v>
      </c>
      <c r="D138" s="18">
        <v>1</v>
      </c>
      <c r="E138" s="18">
        <v>0</v>
      </c>
      <c r="F138" s="30">
        <v>0</v>
      </c>
    </row>
    <row r="139" spans="1:6">
      <c r="A139" s="29" t="s">
        <v>143</v>
      </c>
      <c r="B139" s="18">
        <v>13500000</v>
      </c>
      <c r="C139" s="18">
        <v>24237</v>
      </c>
      <c r="D139" s="18">
        <v>18952</v>
      </c>
      <c r="E139" s="18">
        <v>784</v>
      </c>
      <c r="F139" s="30">
        <v>189</v>
      </c>
    </row>
    <row r="140" spans="1:6">
      <c r="A140" s="29" t="s">
        <v>144</v>
      </c>
      <c r="B140" s="18">
        <v>1217323</v>
      </c>
      <c r="C140" s="18">
        <v>262800</v>
      </c>
      <c r="D140" s="18">
        <v>20719</v>
      </c>
      <c r="E140" s="18">
        <v>441200</v>
      </c>
      <c r="F140" s="30">
        <v>31938</v>
      </c>
    </row>
    <row r="141" spans="1:6">
      <c r="A141" s="29" t="s">
        <v>145</v>
      </c>
      <c r="B141" s="18">
        <v>27300</v>
      </c>
      <c r="C141" s="18">
        <v>785</v>
      </c>
      <c r="D141" s="18">
        <v>111</v>
      </c>
      <c r="E141" s="18">
        <v>740</v>
      </c>
      <c r="F141" s="30">
        <v>2101</v>
      </c>
    </row>
    <row r="142" spans="1:6">
      <c r="A142" s="29" t="s">
        <v>146</v>
      </c>
      <c r="B142" s="18">
        <v>28900000</v>
      </c>
      <c r="C142" s="18">
        <v>6176</v>
      </c>
      <c r="D142" s="18">
        <v>2104</v>
      </c>
      <c r="E142" s="18">
        <v>14700000</v>
      </c>
      <c r="F142" s="30">
        <v>1341697</v>
      </c>
    </row>
    <row r="143" spans="1:6">
      <c r="A143" s="29" t="s">
        <v>147</v>
      </c>
      <c r="B143" s="18">
        <v>6294959</v>
      </c>
      <c r="C143" s="18">
        <v>377</v>
      </c>
      <c r="D143" s="18">
        <v>98</v>
      </c>
      <c r="E143" s="18">
        <v>11369</v>
      </c>
      <c r="F143" s="30">
        <v>12940</v>
      </c>
    </row>
    <row r="144" spans="1:6">
      <c r="A144" s="29" t="s">
        <v>148</v>
      </c>
      <c r="B144" s="18">
        <v>11700000</v>
      </c>
      <c r="C144" s="18">
        <v>245</v>
      </c>
      <c r="D144" s="18">
        <v>24</v>
      </c>
      <c r="E144" s="18">
        <v>214</v>
      </c>
      <c r="F144" s="30">
        <v>9</v>
      </c>
    </row>
    <row r="145" spans="1:6">
      <c r="A145" s="29" t="s">
        <v>149</v>
      </c>
      <c r="B145" s="18">
        <v>75300000</v>
      </c>
      <c r="C145" s="18">
        <v>2365</v>
      </c>
      <c r="D145" s="18">
        <v>201</v>
      </c>
      <c r="E145" s="18">
        <v>756395</v>
      </c>
      <c r="F145" s="30">
        <v>354294</v>
      </c>
    </row>
    <row r="146" spans="1:6">
      <c r="A146" s="29" t="s">
        <v>150</v>
      </c>
      <c r="B146" s="18">
        <v>46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47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12000000</v>
      </c>
      <c r="C149" s="18">
        <v>469674</v>
      </c>
      <c r="D149" s="18">
        <v>36859</v>
      </c>
      <c r="E149" s="18">
        <v>4018608</v>
      </c>
      <c r="F149" s="30">
        <v>229682</v>
      </c>
    </row>
    <row r="150" spans="1:6">
      <c r="A150" s="29" t="s">
        <v>154</v>
      </c>
      <c r="B150" s="18">
        <v>45361</v>
      </c>
      <c r="C150" s="18">
        <v>45479</v>
      </c>
      <c r="D150" s="18">
        <v>11059</v>
      </c>
      <c r="E150" s="18">
        <v>6614</v>
      </c>
      <c r="F150" s="30">
        <v>1122</v>
      </c>
    </row>
    <row r="151" spans="1:6">
      <c r="A151" s="29" t="s">
        <v>155</v>
      </c>
      <c r="B151" s="18">
        <v>32500000</v>
      </c>
      <c r="C151" s="18">
        <v>63878</v>
      </c>
      <c r="D151" s="18">
        <v>23514</v>
      </c>
      <c r="E151" s="18">
        <v>1591</v>
      </c>
      <c r="F151" s="30">
        <v>338</v>
      </c>
    </row>
    <row r="152" spans="1:6">
      <c r="A152" s="29" t="s">
        <v>156</v>
      </c>
      <c r="B152" s="18">
        <v>0</v>
      </c>
      <c r="C152" s="18">
        <v>110</v>
      </c>
      <c r="D152" s="18">
        <v>25</v>
      </c>
      <c r="E152" s="18">
        <v>0</v>
      </c>
      <c r="F152" s="30">
        <v>0</v>
      </c>
    </row>
    <row r="153" spans="1:6">
      <c r="A153" s="29" t="s">
        <v>157</v>
      </c>
      <c r="B153" s="18">
        <v>1255317</v>
      </c>
      <c r="C153" s="18">
        <v>213</v>
      </c>
      <c r="D153" s="18">
        <v>124</v>
      </c>
      <c r="E153" s="18">
        <v>100465</v>
      </c>
      <c r="F153" s="30">
        <v>29979</v>
      </c>
    </row>
    <row r="154" spans="1:6">
      <c r="A154" s="29" t="s">
        <v>158</v>
      </c>
      <c r="B154" s="18">
        <v>9573000</v>
      </c>
      <c r="C154" s="18">
        <v>683</v>
      </c>
      <c r="D154" s="18">
        <v>55</v>
      </c>
      <c r="E154" s="18">
        <v>3560185</v>
      </c>
      <c r="F154" s="30">
        <v>801048</v>
      </c>
    </row>
    <row r="155" spans="1:6">
      <c r="A155" s="29" t="s">
        <v>159</v>
      </c>
      <c r="B155" s="18">
        <v>11200000</v>
      </c>
      <c r="C155" s="18">
        <v>44</v>
      </c>
      <c r="D155" s="18">
        <v>2</v>
      </c>
      <c r="E155" s="18">
        <v>14695</v>
      </c>
      <c r="F155" s="30">
        <v>3820</v>
      </c>
    </row>
    <row r="156" spans="1:6">
      <c r="A156" s="29" t="s">
        <v>160</v>
      </c>
      <c r="B156" s="18">
        <v>8395327</v>
      </c>
      <c r="C156" s="18">
        <v>59333</v>
      </c>
      <c r="D156" s="18">
        <v>20865</v>
      </c>
      <c r="E156" s="18">
        <v>1852</v>
      </c>
      <c r="F156" s="30">
        <v>1041</v>
      </c>
    </row>
    <row r="157" spans="1:6">
      <c r="A157" s="29" t="s">
        <v>161</v>
      </c>
      <c r="B157" s="18">
        <v>15700000</v>
      </c>
      <c r="C157" s="18">
        <v>130463</v>
      </c>
      <c r="D157" s="18">
        <v>23113</v>
      </c>
      <c r="E157" s="18">
        <v>8453</v>
      </c>
      <c r="F157" s="30">
        <v>3256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41700000</v>
      </c>
      <c r="C159" s="18">
        <v>2599838</v>
      </c>
      <c r="D159" s="18">
        <v>123993</v>
      </c>
      <c r="E159" s="18">
        <v>2742180</v>
      </c>
      <c r="F159" s="30">
        <v>200611</v>
      </c>
    </row>
    <row r="160" spans="1:6">
      <c r="A160" s="29" t="s">
        <v>164</v>
      </c>
      <c r="B160" s="18">
        <v>11500000</v>
      </c>
      <c r="C160" s="18">
        <v>2011732</v>
      </c>
      <c r="D160" s="18">
        <v>152422</v>
      </c>
      <c r="E160" s="18">
        <v>363664</v>
      </c>
      <c r="F160" s="30">
        <v>33042</v>
      </c>
    </row>
    <row r="161" spans="1:6">
      <c r="A161" s="29" t="s">
        <v>165</v>
      </c>
      <c r="B161" s="18">
        <v>5122</v>
      </c>
      <c r="C161" s="18">
        <v>18709</v>
      </c>
      <c r="D161" s="18">
        <v>4970</v>
      </c>
      <c r="E161" s="18">
        <v>1052</v>
      </c>
      <c r="F161" s="30">
        <v>162</v>
      </c>
    </row>
    <row r="162" spans="1:6">
      <c r="A162" s="29" t="s">
        <v>166</v>
      </c>
      <c r="B162" s="18">
        <v>5179000</v>
      </c>
      <c r="C162" s="18">
        <v>3799328</v>
      </c>
      <c r="D162" s="18">
        <v>595011</v>
      </c>
      <c r="E162" s="18">
        <v>1118</v>
      </c>
      <c r="F162" s="30">
        <v>591</v>
      </c>
    </row>
    <row r="163" spans="1:6">
      <c r="A163" s="29" t="s">
        <v>167</v>
      </c>
      <c r="B163" s="18">
        <v>1371810</v>
      </c>
      <c r="C163" s="18">
        <v>29652</v>
      </c>
      <c r="D163" s="18">
        <v>2300</v>
      </c>
      <c r="E163" s="18">
        <v>56</v>
      </c>
      <c r="F163" s="30">
        <v>23</v>
      </c>
    </row>
    <row r="164" spans="1:6">
      <c r="A164" s="29" t="s">
        <v>168</v>
      </c>
      <c r="B164" s="18">
        <v>16400000</v>
      </c>
      <c r="C164" s="18">
        <v>2344395</v>
      </c>
      <c r="D164" s="18">
        <v>127780</v>
      </c>
      <c r="E164" s="18">
        <v>312310</v>
      </c>
      <c r="F164" s="30">
        <v>32237</v>
      </c>
    </row>
    <row r="165" spans="1:6">
      <c r="A165" s="29" t="s">
        <v>169</v>
      </c>
      <c r="B165" s="18">
        <v>206000000</v>
      </c>
      <c r="C165" s="18">
        <v>13015</v>
      </c>
      <c r="D165" s="18">
        <v>1540</v>
      </c>
      <c r="E165" s="18">
        <v>19600000</v>
      </c>
      <c r="F165" s="30">
        <v>1344168</v>
      </c>
    </row>
    <row r="166" spans="1:6">
      <c r="A166" s="29" t="s">
        <v>170</v>
      </c>
      <c r="B166" s="18">
        <v>6211927</v>
      </c>
      <c r="C166" s="18">
        <v>231</v>
      </c>
      <c r="D166" s="18">
        <v>76</v>
      </c>
      <c r="E166" s="18">
        <v>37</v>
      </c>
      <c r="F166" s="30">
        <v>2018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144</v>
      </c>
      <c r="D168" s="18">
        <v>245</v>
      </c>
      <c r="E168" s="18">
        <v>0</v>
      </c>
      <c r="F168" s="30">
        <v>0</v>
      </c>
    </row>
    <row r="169" spans="1:6">
      <c r="A169" s="29" t="s">
        <v>173</v>
      </c>
      <c r="B169" s="18">
        <v>9892</v>
      </c>
      <c r="C169" s="18">
        <v>660</v>
      </c>
      <c r="D169" s="18">
        <v>128</v>
      </c>
      <c r="E169" s="18">
        <v>0</v>
      </c>
      <c r="F169" s="30">
        <v>0</v>
      </c>
    </row>
    <row r="170" spans="1:6">
      <c r="A170" s="29" t="s">
        <v>174</v>
      </c>
      <c r="B170" s="18">
        <v>600</v>
      </c>
      <c r="C170" s="18">
        <v>64</v>
      </c>
      <c r="D170" s="18">
        <v>5</v>
      </c>
      <c r="E170" s="18">
        <v>0</v>
      </c>
      <c r="F170" s="30">
        <v>0</v>
      </c>
    </row>
    <row r="171" spans="1:6">
      <c r="A171" s="29" t="s">
        <v>175</v>
      </c>
      <c r="B171" s="18">
        <v>7212</v>
      </c>
      <c r="C171" s="18">
        <v>1845</v>
      </c>
      <c r="D171" s="18">
        <v>253</v>
      </c>
      <c r="E171" s="18">
        <v>49</v>
      </c>
      <c r="F171" s="30">
        <v>25</v>
      </c>
    </row>
    <row r="172" spans="1:6">
      <c r="A172" s="29" t="s">
        <v>176</v>
      </c>
      <c r="B172" s="18">
        <v>0</v>
      </c>
      <c r="C172" s="18">
        <v>101</v>
      </c>
      <c r="D172" s="18">
        <v>34</v>
      </c>
      <c r="E172" s="18">
        <v>0</v>
      </c>
      <c r="F172" s="30">
        <v>0</v>
      </c>
    </row>
    <row r="173" spans="1:6">
      <c r="A173" s="29" t="s">
        <v>177</v>
      </c>
      <c r="B173" s="18">
        <v>75700</v>
      </c>
      <c r="C173" s="18">
        <v>68928</v>
      </c>
      <c r="D173" s="18">
        <v>4314</v>
      </c>
      <c r="E173" s="18">
        <v>44</v>
      </c>
      <c r="F173" s="30">
        <v>32</v>
      </c>
    </row>
    <row r="174" spans="1:6">
      <c r="A174" s="29" t="s">
        <v>178</v>
      </c>
      <c r="B174" s="18">
        <v>125166</v>
      </c>
      <c r="C174" s="18">
        <v>42</v>
      </c>
      <c r="D174" s="18">
        <v>21</v>
      </c>
      <c r="E174" s="18">
        <v>88</v>
      </c>
      <c r="F174" s="30">
        <v>24</v>
      </c>
    </row>
    <row r="175" spans="1:6">
      <c r="A175" s="29" t="s">
        <v>179</v>
      </c>
      <c r="B175" s="18">
        <v>282245</v>
      </c>
      <c r="C175" s="18">
        <v>215408</v>
      </c>
      <c r="D175" s="18">
        <v>19775</v>
      </c>
      <c r="E175" s="18">
        <v>6784</v>
      </c>
      <c r="F175" s="30">
        <v>834</v>
      </c>
    </row>
    <row r="176" spans="1:6">
      <c r="A176" s="29" t="s">
        <v>180</v>
      </c>
      <c r="B176" s="18">
        <v>6372504</v>
      </c>
      <c r="C176" s="18">
        <v>5494</v>
      </c>
      <c r="D176" s="18">
        <v>760</v>
      </c>
      <c r="E176" s="18">
        <v>1778</v>
      </c>
      <c r="F176" s="30">
        <v>620</v>
      </c>
    </row>
    <row r="177" spans="1:6">
      <c r="A177" s="29" t="s">
        <v>181</v>
      </c>
      <c r="B177" s="18">
        <v>7655000</v>
      </c>
      <c r="C177" s="18">
        <v>156000</v>
      </c>
      <c r="D177" s="18">
        <v>7127</v>
      </c>
      <c r="E177" s="18">
        <v>45000</v>
      </c>
      <c r="F177" s="30">
        <v>12213</v>
      </c>
    </row>
    <row r="178" spans="1:6">
      <c r="A178" s="29" t="s">
        <v>182</v>
      </c>
      <c r="B178" s="18">
        <v>12840</v>
      </c>
      <c r="C178" s="18">
        <v>743</v>
      </c>
      <c r="D178" s="18">
        <v>75</v>
      </c>
      <c r="E178" s="18">
        <v>1378</v>
      </c>
      <c r="F178" s="30">
        <v>222</v>
      </c>
    </row>
    <row r="179" spans="1:6">
      <c r="A179" s="29" t="s">
        <v>183</v>
      </c>
      <c r="B179" s="18">
        <v>5921850</v>
      </c>
      <c r="C179" s="18">
        <v>422</v>
      </c>
      <c r="D179" s="18">
        <v>192</v>
      </c>
      <c r="E179" s="18">
        <v>153</v>
      </c>
      <c r="F179" s="30">
        <v>47</v>
      </c>
    </row>
    <row r="180" spans="1:6">
      <c r="A180" s="29" t="s">
        <v>184</v>
      </c>
      <c r="B180" s="18">
        <v>30164</v>
      </c>
      <c r="C180" s="18">
        <v>97432</v>
      </c>
      <c r="D180" s="18">
        <v>9787</v>
      </c>
      <c r="E180" s="18">
        <v>13262</v>
      </c>
      <c r="F180" s="30">
        <v>2729</v>
      </c>
    </row>
    <row r="181" spans="1:6">
      <c r="A181" s="29" t="s">
        <v>185</v>
      </c>
      <c r="B181" s="18">
        <v>8994604</v>
      </c>
      <c r="C181" s="18">
        <v>453309</v>
      </c>
      <c r="D181" s="18">
        <v>33412</v>
      </c>
      <c r="E181" s="18">
        <v>2686685</v>
      </c>
      <c r="F181" s="30">
        <v>163679</v>
      </c>
    </row>
    <row r="182" spans="1:6">
      <c r="A182" s="29" t="s">
        <v>186</v>
      </c>
      <c r="B182" s="18">
        <v>5054443</v>
      </c>
      <c r="C182" s="18">
        <v>450964</v>
      </c>
      <c r="D182" s="18">
        <v>46181</v>
      </c>
      <c r="E182" s="18">
        <v>2685365</v>
      </c>
      <c r="F182" s="30">
        <v>184355</v>
      </c>
    </row>
    <row r="183" spans="1:6">
      <c r="A183" s="29" t="s">
        <v>187</v>
      </c>
      <c r="B183" s="18">
        <v>2478456</v>
      </c>
      <c r="C183" s="18">
        <v>91</v>
      </c>
      <c r="D183" s="18">
        <v>6</v>
      </c>
      <c r="E183" s="18">
        <v>2050916</v>
      </c>
      <c r="F183" s="30">
        <v>535936</v>
      </c>
    </row>
    <row r="184" spans="1:6">
      <c r="A184" s="29" t="s">
        <v>188</v>
      </c>
      <c r="B184" s="18">
        <v>14100000</v>
      </c>
      <c r="C184" s="18">
        <v>261</v>
      </c>
      <c r="D184" s="18">
        <v>53</v>
      </c>
      <c r="E184" s="18">
        <v>1181</v>
      </c>
      <c r="F184" s="30">
        <v>269</v>
      </c>
    </row>
    <row r="185" spans="1:6">
      <c r="A185" s="29" t="s">
        <v>189</v>
      </c>
      <c r="B185" s="18">
        <v>25600000</v>
      </c>
      <c r="C185" s="18">
        <v>353939</v>
      </c>
      <c r="D185" s="18">
        <v>22325</v>
      </c>
      <c r="E185" s="18">
        <v>269910</v>
      </c>
      <c r="F185" s="30">
        <v>23781</v>
      </c>
    </row>
    <row r="186" spans="1:6">
      <c r="A186" s="29" t="s">
        <v>190</v>
      </c>
      <c r="B186" s="18">
        <v>4571000</v>
      </c>
      <c r="C186" s="18">
        <v>0</v>
      </c>
      <c r="D186" s="18">
        <v>0</v>
      </c>
      <c r="E186" s="18">
        <v>40</v>
      </c>
      <c r="F186" s="30">
        <v>27</v>
      </c>
    </row>
    <row r="187" spans="1:6">
      <c r="A187" s="29" t="s">
        <v>191</v>
      </c>
      <c r="B187" s="18">
        <v>16700000</v>
      </c>
      <c r="C187" s="18">
        <v>753769</v>
      </c>
      <c r="D187" s="18">
        <v>81670</v>
      </c>
      <c r="E187" s="18">
        <v>2054323</v>
      </c>
      <c r="F187" s="30">
        <v>133667</v>
      </c>
    </row>
    <row r="188" spans="1:6">
      <c r="A188" s="29" t="s">
        <v>192</v>
      </c>
      <c r="B188" s="18">
        <v>5456448</v>
      </c>
      <c r="C188" s="18">
        <v>1832</v>
      </c>
      <c r="D188" s="18">
        <v>656</v>
      </c>
      <c r="E188" s="18">
        <v>465</v>
      </c>
      <c r="F188" s="30">
        <v>144</v>
      </c>
    </row>
    <row r="189" spans="1:6">
      <c r="A189" s="29" t="s">
        <v>193</v>
      </c>
      <c r="B189" s="18">
        <v>16400000</v>
      </c>
      <c r="C189" s="18">
        <v>20860</v>
      </c>
      <c r="D189" s="18">
        <v>3145</v>
      </c>
      <c r="E189" s="18">
        <v>1069</v>
      </c>
      <c r="F189" s="30">
        <v>158</v>
      </c>
    </row>
    <row r="190" spans="1:6">
      <c r="A190" s="29" t="s">
        <v>194</v>
      </c>
      <c r="B190" s="18">
        <v>658258</v>
      </c>
      <c r="C190" s="18">
        <v>5304</v>
      </c>
      <c r="D190" s="18">
        <v>478</v>
      </c>
      <c r="E190" s="18">
        <v>182594</v>
      </c>
      <c r="F190" s="30">
        <v>66507</v>
      </c>
    </row>
    <row r="191" spans="1:6">
      <c r="A191" s="29" t="s">
        <v>195</v>
      </c>
      <c r="B191" s="18">
        <v>2075303</v>
      </c>
      <c r="C191" s="18">
        <v>156391</v>
      </c>
      <c r="D191" s="18">
        <v>3757</v>
      </c>
      <c r="E191" s="18">
        <v>280529</v>
      </c>
      <c r="F191" s="30">
        <v>12323</v>
      </c>
    </row>
    <row r="192" spans="1:6">
      <c r="A192" s="29" t="s">
        <v>196</v>
      </c>
      <c r="B192" s="18">
        <v>74300000</v>
      </c>
      <c r="C192" s="18">
        <v>7212597</v>
      </c>
      <c r="D192" s="18">
        <v>415736</v>
      </c>
      <c r="E192" s="18">
        <v>632833</v>
      </c>
      <c r="F192" s="30">
        <v>49579</v>
      </c>
    </row>
    <row r="193" spans="1:6">
      <c r="A193" s="29" t="s">
        <v>197</v>
      </c>
      <c r="B193" s="18">
        <v>4190792</v>
      </c>
      <c r="C193" s="18">
        <v>206405</v>
      </c>
      <c r="D193" s="18">
        <v>24416</v>
      </c>
      <c r="E193" s="18">
        <v>649341</v>
      </c>
      <c r="F193" s="30">
        <v>65974</v>
      </c>
    </row>
    <row r="194" spans="1:6">
      <c r="A194" s="29" t="s">
        <v>198</v>
      </c>
      <c r="B194" s="18">
        <v>72380</v>
      </c>
      <c r="C194" s="18">
        <v>3248</v>
      </c>
      <c r="D194" s="18">
        <v>385</v>
      </c>
      <c r="E194" s="18">
        <v>225</v>
      </c>
      <c r="F194" s="30">
        <v>84</v>
      </c>
    </row>
    <row r="195" spans="1:6">
      <c r="A195" s="29" t="s">
        <v>199</v>
      </c>
      <c r="B195" s="18">
        <v>90000</v>
      </c>
      <c r="C195" s="18">
        <v>15870</v>
      </c>
      <c r="D195" s="18">
        <v>980</v>
      </c>
      <c r="E195" s="18">
        <v>0</v>
      </c>
      <c r="F195" s="30">
        <v>0</v>
      </c>
    </row>
    <row r="196" spans="1:6">
      <c r="A196" s="29" t="s">
        <v>200</v>
      </c>
      <c r="B196" s="18">
        <v>33400000</v>
      </c>
      <c r="C196" s="18">
        <v>184026</v>
      </c>
      <c r="D196" s="18">
        <v>15213</v>
      </c>
      <c r="E196" s="18">
        <v>13602</v>
      </c>
      <c r="F196" s="30">
        <v>8479</v>
      </c>
    </row>
    <row r="197" spans="1:6">
      <c r="A197" s="29" t="s">
        <v>201</v>
      </c>
      <c r="B197" s="18">
        <v>655000</v>
      </c>
      <c r="C197" s="18">
        <v>46377</v>
      </c>
      <c r="D197" s="18">
        <v>1514</v>
      </c>
      <c r="E197" s="18">
        <v>11812</v>
      </c>
      <c r="F197" s="30">
        <v>713</v>
      </c>
    </row>
    <row r="198" spans="1:6">
      <c r="A198" s="29" t="s">
        <v>202</v>
      </c>
      <c r="B198" s="18">
        <v>97047</v>
      </c>
      <c r="C198" s="18">
        <v>1267</v>
      </c>
      <c r="D198" s="18">
        <v>95</v>
      </c>
      <c r="E198" s="18">
        <v>354</v>
      </c>
      <c r="F198" s="30">
        <v>112</v>
      </c>
    </row>
    <row r="199" spans="1:6">
      <c r="A199" s="29" t="s">
        <v>203</v>
      </c>
      <c r="B199" s="18">
        <v>4580783</v>
      </c>
      <c r="C199" s="18">
        <v>356</v>
      </c>
      <c r="D199" s="18">
        <v>41</v>
      </c>
      <c r="E199" s="18">
        <v>71568</v>
      </c>
      <c r="F199" s="30">
        <v>35957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4098</v>
      </c>
      <c r="C201" s="18">
        <v>2745</v>
      </c>
      <c r="D201" s="18">
        <v>182</v>
      </c>
      <c r="E201" s="18">
        <v>607</v>
      </c>
      <c r="F201" s="30">
        <v>35</v>
      </c>
    </row>
    <row r="202" spans="1:6">
      <c r="A202" s="29" t="s">
        <v>206</v>
      </c>
      <c r="B202" s="18">
        <v>96360</v>
      </c>
      <c r="C202" s="18">
        <v>44390</v>
      </c>
      <c r="D202" s="18">
        <v>3584</v>
      </c>
      <c r="E202" s="18">
        <v>82</v>
      </c>
      <c r="F202" s="30">
        <v>103</v>
      </c>
    </row>
    <row r="203" spans="1:6">
      <c r="A203" s="29" t="s">
        <v>207</v>
      </c>
      <c r="B203" s="18">
        <v>3914000</v>
      </c>
      <c r="C203" s="18">
        <v>5742</v>
      </c>
      <c r="D203" s="18">
        <v>1740</v>
      </c>
      <c r="E203" s="18">
        <v>229</v>
      </c>
      <c r="F203" s="30">
        <v>201</v>
      </c>
    </row>
    <row r="204" spans="1:6">
      <c r="A204" s="29" t="s">
        <v>208</v>
      </c>
      <c r="B204" s="18">
        <v>24600000</v>
      </c>
      <c r="C204" s="18">
        <v>512500</v>
      </c>
      <c r="D204" s="18">
        <v>68555</v>
      </c>
      <c r="E204" s="18">
        <v>1505</v>
      </c>
      <c r="F204" s="30">
        <v>309</v>
      </c>
    </row>
    <row r="205" spans="1:6">
      <c r="A205" s="29" t="s">
        <v>209</v>
      </c>
      <c r="B205" s="18">
        <v>0</v>
      </c>
      <c r="C205" s="18">
        <v>12994</v>
      </c>
      <c r="D205" s="18">
        <v>4023</v>
      </c>
      <c r="E205" s="18">
        <v>0</v>
      </c>
      <c r="F205" s="30">
        <v>0</v>
      </c>
    </row>
    <row r="206" spans="1:6">
      <c r="A206" s="29" t="s">
        <v>210</v>
      </c>
      <c r="B206" s="18">
        <v>1147</v>
      </c>
      <c r="C206" s="18">
        <v>176</v>
      </c>
      <c r="D206" s="18">
        <v>66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64</v>
      </c>
      <c r="D207" s="18">
        <v>14</v>
      </c>
      <c r="E207" s="18">
        <v>0</v>
      </c>
      <c r="F207" s="30">
        <v>0</v>
      </c>
    </row>
    <row r="208" spans="1:6">
      <c r="A208" s="29" t="s">
        <v>212</v>
      </c>
      <c r="B208" s="18">
        <v>46800000</v>
      </c>
      <c r="C208" s="18">
        <v>53</v>
      </c>
      <c r="D208" s="18">
        <v>13</v>
      </c>
      <c r="E208" s="18">
        <v>9446</v>
      </c>
      <c r="F208" s="30">
        <v>7116</v>
      </c>
    </row>
    <row r="209" spans="1:6">
      <c r="A209" s="29" t="s">
        <v>213</v>
      </c>
      <c r="B209" s="18">
        <v>18300000</v>
      </c>
      <c r="C209" s="18">
        <v>14200</v>
      </c>
      <c r="D209" s="18">
        <v>1381</v>
      </c>
      <c r="E209" s="18">
        <v>5505900</v>
      </c>
      <c r="F209" s="30">
        <v>296329</v>
      </c>
    </row>
    <row r="210" spans="1:6">
      <c r="A210" s="29" t="s">
        <v>214</v>
      </c>
      <c r="B210" s="18">
        <v>18724</v>
      </c>
      <c r="C210" s="18">
        <v>221440</v>
      </c>
      <c r="D210" s="18">
        <v>22894</v>
      </c>
      <c r="E210" s="18">
        <v>15630</v>
      </c>
      <c r="F210" s="30">
        <v>3120</v>
      </c>
    </row>
    <row r="211" spans="1:6">
      <c r="A211" s="29" t="s">
        <v>215</v>
      </c>
      <c r="B211" s="18">
        <v>10600000</v>
      </c>
      <c r="C211" s="18">
        <v>619170</v>
      </c>
      <c r="D211" s="18">
        <v>84382</v>
      </c>
      <c r="E211" s="18">
        <v>865670</v>
      </c>
      <c r="F211" s="30">
        <v>41158</v>
      </c>
    </row>
    <row r="212" spans="1:6">
      <c r="A212" s="29" t="s">
        <v>216</v>
      </c>
      <c r="B212" s="18">
        <v>27000000</v>
      </c>
      <c r="C212" s="18">
        <v>226425</v>
      </c>
      <c r="D212" s="18">
        <v>18806</v>
      </c>
      <c r="E212" s="18">
        <v>18729</v>
      </c>
      <c r="F212" s="30">
        <v>2950</v>
      </c>
    </row>
    <row r="213" spans="1:6">
      <c r="A213" s="29" t="s">
        <v>217</v>
      </c>
      <c r="B213" s="18">
        <v>13900000</v>
      </c>
      <c r="C213" s="18">
        <v>3160</v>
      </c>
      <c r="D213" s="18">
        <v>1531</v>
      </c>
      <c r="E213" s="18">
        <v>158000</v>
      </c>
      <c r="F213" s="30">
        <v>25398</v>
      </c>
    </row>
    <row r="214" spans="1:6">
      <c r="A214" s="29" t="s">
        <v>218</v>
      </c>
      <c r="B214" s="18">
        <v>36000</v>
      </c>
      <c r="C214" s="18">
        <v>287866</v>
      </c>
      <c r="D214" s="18">
        <v>30251</v>
      </c>
      <c r="E214" s="18">
        <v>54</v>
      </c>
      <c r="F214" s="30">
        <v>5</v>
      </c>
    </row>
    <row r="215" spans="1:6">
      <c r="A215" s="29" t="s">
        <v>219</v>
      </c>
      <c r="B215" s="18">
        <v>129000</v>
      </c>
      <c r="C215" s="18">
        <v>70</v>
      </c>
      <c r="D215" s="18">
        <v>8</v>
      </c>
      <c r="E215" s="18">
        <v>949</v>
      </c>
      <c r="F215" s="30">
        <v>680</v>
      </c>
    </row>
    <row r="216" spans="1:6">
      <c r="A216" s="29" t="s">
        <v>220</v>
      </c>
      <c r="B216" s="18">
        <v>5551531</v>
      </c>
      <c r="C216" s="18">
        <v>1858</v>
      </c>
      <c r="D216" s="18">
        <v>127</v>
      </c>
      <c r="E216" s="18">
        <v>1</v>
      </c>
      <c r="F216" s="30">
        <v>0</v>
      </c>
    </row>
    <row r="217" spans="1:6">
      <c r="A217" s="29" t="s">
        <v>221</v>
      </c>
      <c r="B217" s="18">
        <v>26700000</v>
      </c>
      <c r="C217" s="18">
        <v>2099097</v>
      </c>
      <c r="D217" s="18">
        <v>534177</v>
      </c>
      <c r="E217" s="18">
        <v>71106</v>
      </c>
      <c r="F217" s="30">
        <v>40010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400</v>
      </c>
      <c r="C219" s="18">
        <v>106</v>
      </c>
      <c r="D219" s="18">
        <v>28</v>
      </c>
      <c r="E219" s="18">
        <v>0</v>
      </c>
      <c r="F219" s="30">
        <v>0</v>
      </c>
    </row>
    <row r="220" spans="1:6">
      <c r="A220" s="29" t="s">
        <v>224</v>
      </c>
      <c r="B220" s="18">
        <v>523387</v>
      </c>
      <c r="C220" s="18">
        <v>80</v>
      </c>
      <c r="D220" s="18">
        <v>24</v>
      </c>
      <c r="E220" s="18">
        <v>8</v>
      </c>
      <c r="F220" s="30">
        <v>3</v>
      </c>
    </row>
    <row r="221" spans="1:6">
      <c r="A221" s="29" t="s">
        <v>225</v>
      </c>
      <c r="B221" s="18">
        <v>11100000</v>
      </c>
      <c r="C221" s="18">
        <v>5447</v>
      </c>
      <c r="D221" s="18">
        <v>1322</v>
      </c>
      <c r="E221" s="18">
        <v>3138</v>
      </c>
      <c r="F221" s="30">
        <v>1013</v>
      </c>
    </row>
    <row r="222" spans="1:6">
      <c r="A222" s="31" t="s">
        <v>226</v>
      </c>
      <c r="B222" s="19">
        <v>9744786</v>
      </c>
      <c r="C222" s="19">
        <v>731</v>
      </c>
      <c r="D222" s="19">
        <v>53</v>
      </c>
      <c r="E222" s="19">
        <v>3780</v>
      </c>
      <c r="F222" s="32">
        <v>353</v>
      </c>
    </row>
    <row r="223" spans="1:6">
      <c r="A223" s="1" t="s">
        <v>251</v>
      </c>
      <c r="B223">
        <v>399023412</v>
      </c>
      <c r="C223">
        <v>1315353.99028889</v>
      </c>
      <c r="D223">
        <v>104786</v>
      </c>
      <c r="E223">
        <v>11931500</v>
      </c>
      <c r="F223">
        <v>1767567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224"/>
  <sheetViews>
    <sheetView topLeftCell="A190" workbookViewId="0">
      <selection activeCell="C224" sqref="C224"/>
    </sheetView>
  </sheetViews>
  <sheetFormatPr defaultColWidth="8.88671875" defaultRowHeight="14.4"/>
  <cols>
    <col min="2" max="6" width="10.44140625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325</v>
      </c>
      <c r="D2" s="18">
        <v>262</v>
      </c>
      <c r="E2" s="18">
        <v>0</v>
      </c>
      <c r="F2" s="30">
        <v>0</v>
      </c>
    </row>
    <row r="3" spans="1:6">
      <c r="A3" s="29" t="s">
        <v>7</v>
      </c>
      <c r="B3" s="18">
        <v>2000</v>
      </c>
      <c r="C3" s="18">
        <v>0</v>
      </c>
      <c r="D3" s="18">
        <v>12</v>
      </c>
      <c r="E3" s="18">
        <v>36800</v>
      </c>
      <c r="F3" s="30">
        <v>1737</v>
      </c>
    </row>
    <row r="4" spans="1:6">
      <c r="A4" s="29" t="s">
        <v>8</v>
      </c>
      <c r="B4" s="18">
        <v>0</v>
      </c>
      <c r="C4" s="18">
        <v>2</v>
      </c>
      <c r="D4" s="18">
        <v>8</v>
      </c>
      <c r="E4" s="18">
        <v>155</v>
      </c>
      <c r="F4" s="30">
        <v>7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41</v>
      </c>
      <c r="D6" s="18">
        <v>6</v>
      </c>
      <c r="E6" s="18">
        <v>0</v>
      </c>
      <c r="F6" s="30">
        <v>0</v>
      </c>
    </row>
    <row r="7" spans="1:6">
      <c r="A7" s="29" t="s">
        <v>11</v>
      </c>
      <c r="B7" s="18">
        <v>0</v>
      </c>
      <c r="C7" s="18">
        <v>3</v>
      </c>
      <c r="D7" s="18">
        <v>11</v>
      </c>
      <c r="E7" s="18">
        <v>0</v>
      </c>
      <c r="F7" s="30">
        <v>0</v>
      </c>
    </row>
    <row r="8" spans="1:6">
      <c r="A8" s="29" t="s">
        <v>12</v>
      </c>
      <c r="B8" s="18">
        <v>0</v>
      </c>
      <c r="C8" s="18">
        <v>17</v>
      </c>
      <c r="D8" s="18">
        <v>10</v>
      </c>
      <c r="E8" s="18">
        <v>0</v>
      </c>
      <c r="F8" s="30">
        <v>0</v>
      </c>
    </row>
    <row r="9" spans="1:6">
      <c r="A9" s="29" t="s">
        <v>13</v>
      </c>
      <c r="B9" s="18">
        <v>1806000</v>
      </c>
      <c r="C9" s="18">
        <v>1000</v>
      </c>
      <c r="D9" s="18">
        <v>2582</v>
      </c>
      <c r="E9" s="18">
        <v>29</v>
      </c>
      <c r="F9" s="30">
        <v>18</v>
      </c>
    </row>
    <row r="10" spans="1:6">
      <c r="A10" s="29" t="s">
        <v>14</v>
      </c>
      <c r="B10" s="18">
        <v>0</v>
      </c>
      <c r="C10" s="18">
        <v>37</v>
      </c>
      <c r="D10" s="18">
        <v>86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9</v>
      </c>
      <c r="D11" s="18">
        <v>6</v>
      </c>
      <c r="E11" s="18">
        <v>0</v>
      </c>
      <c r="F11" s="30">
        <v>0</v>
      </c>
    </row>
    <row r="12" spans="1:6">
      <c r="A12" s="29" t="s">
        <v>16</v>
      </c>
      <c r="B12" s="18">
        <v>11200000</v>
      </c>
      <c r="C12" s="18">
        <v>1588</v>
      </c>
      <c r="D12" s="18">
        <v>2958</v>
      </c>
      <c r="E12" s="18">
        <v>12700000</v>
      </c>
      <c r="F12" s="30">
        <v>787247</v>
      </c>
    </row>
    <row r="13" spans="1:6">
      <c r="A13" s="29" t="s">
        <v>17</v>
      </c>
      <c r="B13" s="18">
        <v>3276000</v>
      </c>
      <c r="C13" s="18">
        <v>957149</v>
      </c>
      <c r="D13" s="18">
        <v>59396</v>
      </c>
      <c r="E13" s="18">
        <v>125259</v>
      </c>
      <c r="F13" s="30">
        <v>9769</v>
      </c>
    </row>
    <row r="14" spans="1:6">
      <c r="A14" s="29" t="s">
        <v>18</v>
      </c>
      <c r="B14" s="18">
        <v>100</v>
      </c>
      <c r="C14" s="18">
        <v>55</v>
      </c>
      <c r="D14" s="18">
        <v>64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1878</v>
      </c>
      <c r="D15" s="18">
        <v>530</v>
      </c>
      <c r="E15" s="18">
        <v>0</v>
      </c>
      <c r="F15" s="30">
        <v>0</v>
      </c>
    </row>
    <row r="16" spans="1:6">
      <c r="A16" s="29" t="s">
        <v>20</v>
      </c>
      <c r="B16" s="18">
        <v>0</v>
      </c>
      <c r="C16" s="18">
        <v>182</v>
      </c>
      <c r="D16" s="18">
        <v>151</v>
      </c>
      <c r="E16" s="18">
        <v>134</v>
      </c>
      <c r="F16" s="30">
        <v>7</v>
      </c>
    </row>
    <row r="17" spans="1:6">
      <c r="A17" s="29" t="s">
        <v>21</v>
      </c>
      <c r="B17" s="18">
        <v>0</v>
      </c>
      <c r="C17" s="18">
        <v>2</v>
      </c>
      <c r="D17" s="18">
        <v>14</v>
      </c>
      <c r="E17" s="18">
        <v>20000</v>
      </c>
      <c r="F17" s="30">
        <v>1000</v>
      </c>
    </row>
    <row r="18" spans="1:6">
      <c r="A18" s="29" t="s">
        <v>22</v>
      </c>
      <c r="B18" s="18">
        <v>0</v>
      </c>
      <c r="C18" s="18">
        <v>50</v>
      </c>
      <c r="D18" s="18">
        <v>67</v>
      </c>
      <c r="E18" s="18">
        <v>0</v>
      </c>
      <c r="F18" s="30">
        <v>0</v>
      </c>
    </row>
    <row r="19" spans="1:6">
      <c r="A19" s="29" t="s">
        <v>23</v>
      </c>
      <c r="B19" s="18">
        <v>1078000</v>
      </c>
      <c r="C19" s="18">
        <v>1016</v>
      </c>
      <c r="D19" s="18">
        <v>202</v>
      </c>
      <c r="E19" s="18">
        <v>1779307</v>
      </c>
      <c r="F19" s="30">
        <v>32041</v>
      </c>
    </row>
    <row r="20" spans="1:6">
      <c r="A20" s="29" t="s">
        <v>24</v>
      </c>
      <c r="B20" s="18">
        <v>473170</v>
      </c>
      <c r="C20" s="18">
        <v>32557</v>
      </c>
      <c r="D20" s="18">
        <v>4142</v>
      </c>
      <c r="E20" s="18">
        <v>134122</v>
      </c>
      <c r="F20" s="30">
        <v>8751</v>
      </c>
    </row>
    <row r="21" spans="1:6">
      <c r="A21" s="29" t="s">
        <v>25</v>
      </c>
      <c r="B21" s="18">
        <v>0</v>
      </c>
      <c r="C21" s="18">
        <v>2</v>
      </c>
      <c r="D21" s="18">
        <v>17</v>
      </c>
      <c r="E21" s="18">
        <v>0</v>
      </c>
      <c r="F21" s="30">
        <v>0</v>
      </c>
    </row>
    <row r="22" spans="1:6">
      <c r="A22" s="29" t="s">
        <v>26</v>
      </c>
      <c r="B22" s="18">
        <v>0</v>
      </c>
      <c r="C22" s="18">
        <v>0</v>
      </c>
      <c r="D22" s="18">
        <v>0</v>
      </c>
      <c r="E22" s="18">
        <v>12</v>
      </c>
      <c r="F22" s="30">
        <v>3</v>
      </c>
    </row>
    <row r="23" spans="1:6">
      <c r="A23" s="29" t="s">
        <v>27</v>
      </c>
      <c r="B23" s="18">
        <v>3121</v>
      </c>
      <c r="C23" s="18">
        <v>257</v>
      </c>
      <c r="D23" s="18">
        <v>16</v>
      </c>
      <c r="E23" s="18">
        <v>0</v>
      </c>
      <c r="F23" s="30">
        <v>0</v>
      </c>
    </row>
    <row r="24" spans="1:6">
      <c r="A24" s="29" t="s">
        <v>28</v>
      </c>
      <c r="B24" s="18">
        <v>0</v>
      </c>
      <c r="C24" s="18">
        <v>971</v>
      </c>
      <c r="D24" s="18">
        <v>94</v>
      </c>
      <c r="E24" s="18">
        <v>3</v>
      </c>
      <c r="F24" s="30">
        <v>15</v>
      </c>
    </row>
    <row r="25" spans="1:6">
      <c r="A25" s="29" t="s">
        <v>29</v>
      </c>
      <c r="B25" s="18">
        <v>8000</v>
      </c>
      <c r="C25" s="18">
        <v>1240</v>
      </c>
      <c r="D25" s="18">
        <v>81</v>
      </c>
      <c r="E25" s="18">
        <v>7510</v>
      </c>
      <c r="F25" s="30">
        <v>1173</v>
      </c>
    </row>
    <row r="26" spans="1:6">
      <c r="A26" s="29" t="s">
        <v>30</v>
      </c>
      <c r="B26" s="18">
        <v>0</v>
      </c>
      <c r="C26" s="18">
        <v>4131</v>
      </c>
      <c r="D26" s="18">
        <v>536</v>
      </c>
      <c r="E26" s="18">
        <v>7.0000000000000007E-2</v>
      </c>
      <c r="F26" s="30">
        <v>0.04</v>
      </c>
    </row>
    <row r="27" spans="1:6">
      <c r="A27" s="29" t="s">
        <v>31</v>
      </c>
      <c r="B27" s="18">
        <v>6882000</v>
      </c>
      <c r="C27" s="18">
        <v>613</v>
      </c>
      <c r="D27" s="18">
        <v>386</v>
      </c>
      <c r="E27" s="18">
        <v>5622721</v>
      </c>
      <c r="F27" s="30">
        <v>135827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61</v>
      </c>
      <c r="D29" s="18">
        <v>6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2297</v>
      </c>
      <c r="D30" s="18">
        <v>231</v>
      </c>
      <c r="E30" s="18">
        <v>13</v>
      </c>
      <c r="F30" s="30">
        <v>1</v>
      </c>
    </row>
    <row r="31" spans="1:6">
      <c r="A31" s="29" t="s">
        <v>35</v>
      </c>
      <c r="B31" s="18">
        <v>600000</v>
      </c>
      <c r="C31" s="18">
        <v>926</v>
      </c>
      <c r="D31" s="18">
        <v>191</v>
      </c>
      <c r="E31" s="18">
        <v>560189</v>
      </c>
      <c r="F31" s="30">
        <v>22926</v>
      </c>
    </row>
    <row r="32" spans="1:6">
      <c r="A32" s="29" t="s">
        <v>36</v>
      </c>
      <c r="B32" s="18">
        <v>0</v>
      </c>
      <c r="C32" s="18">
        <v>48</v>
      </c>
      <c r="D32" s="18">
        <v>19</v>
      </c>
      <c r="E32" s="18">
        <v>0</v>
      </c>
      <c r="F32" s="30">
        <v>0</v>
      </c>
    </row>
    <row r="33" spans="1:6">
      <c r="A33" s="29" t="s">
        <v>37</v>
      </c>
      <c r="B33" s="18">
        <v>0</v>
      </c>
      <c r="C33" s="18">
        <v>9</v>
      </c>
      <c r="D33" s="18">
        <v>12</v>
      </c>
      <c r="E33" s="18">
        <v>35</v>
      </c>
      <c r="F33" s="30">
        <v>10</v>
      </c>
    </row>
    <row r="34" spans="1:6">
      <c r="A34" s="29" t="s">
        <v>38</v>
      </c>
      <c r="B34" s="18">
        <v>0</v>
      </c>
      <c r="C34" s="18">
        <v>57</v>
      </c>
      <c r="D34" s="18">
        <v>59</v>
      </c>
      <c r="E34" s="18">
        <v>0</v>
      </c>
      <c r="F34" s="30">
        <v>0</v>
      </c>
    </row>
    <row r="35" spans="1:6">
      <c r="A35" s="29" t="s">
        <v>39</v>
      </c>
      <c r="B35" s="18">
        <v>0</v>
      </c>
      <c r="C35" s="18">
        <v>4</v>
      </c>
      <c r="D35" s="18">
        <v>24</v>
      </c>
      <c r="E35" s="18">
        <v>1802</v>
      </c>
      <c r="F35" s="30">
        <v>207</v>
      </c>
    </row>
    <row r="36" spans="1:6">
      <c r="A36" s="29" t="s">
        <v>40</v>
      </c>
      <c r="B36" s="18">
        <v>0</v>
      </c>
      <c r="C36" s="18">
        <v>1</v>
      </c>
      <c r="D36" s="18">
        <v>4</v>
      </c>
      <c r="E36" s="18">
        <v>57</v>
      </c>
      <c r="F36" s="30">
        <v>562</v>
      </c>
    </row>
    <row r="37" spans="1:6">
      <c r="A37" s="29" t="s">
        <v>41</v>
      </c>
      <c r="B37" s="18">
        <v>27600000</v>
      </c>
      <c r="C37" s="18">
        <v>2576098</v>
      </c>
      <c r="D37" s="18">
        <v>91356</v>
      </c>
      <c r="E37" s="18">
        <v>865099</v>
      </c>
      <c r="F37" s="30">
        <v>37617</v>
      </c>
    </row>
    <row r="38" spans="1:6">
      <c r="A38" s="29" t="s">
        <v>42</v>
      </c>
      <c r="B38" s="18">
        <v>0</v>
      </c>
      <c r="C38" s="18">
        <v>203</v>
      </c>
      <c r="D38" s="18">
        <v>23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0</v>
      </c>
      <c r="D39" s="18">
        <v>0</v>
      </c>
      <c r="E39" s="18">
        <v>0</v>
      </c>
      <c r="F39" s="30">
        <v>0</v>
      </c>
    </row>
    <row r="40" spans="1:6">
      <c r="A40" s="29" t="s">
        <v>44</v>
      </c>
      <c r="B40" s="18">
        <v>0</v>
      </c>
      <c r="C40" s="18">
        <v>2625</v>
      </c>
      <c r="D40" s="18">
        <v>1071</v>
      </c>
      <c r="E40" s="18">
        <v>0</v>
      </c>
      <c r="F40" s="30">
        <v>0</v>
      </c>
    </row>
    <row r="41" spans="1:6">
      <c r="A41" s="29" t="s">
        <v>45</v>
      </c>
      <c r="B41" s="18">
        <v>10700000</v>
      </c>
      <c r="C41" s="18">
        <v>378</v>
      </c>
      <c r="D41" s="18">
        <v>1637</v>
      </c>
      <c r="E41" s="18">
        <v>3820000</v>
      </c>
      <c r="F41" s="30">
        <v>275700</v>
      </c>
    </row>
    <row r="42" spans="1:6">
      <c r="A42" s="29" t="s">
        <v>46</v>
      </c>
      <c r="B42" s="18">
        <v>42900000</v>
      </c>
      <c r="C42" s="18">
        <v>17900000</v>
      </c>
      <c r="D42" s="18">
        <v>1811109</v>
      </c>
      <c r="E42" s="18">
        <v>140</v>
      </c>
      <c r="F42" s="30">
        <v>125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114000</v>
      </c>
      <c r="C45" s="18">
        <v>179</v>
      </c>
      <c r="D45" s="18">
        <v>216</v>
      </c>
      <c r="E45" s="18">
        <v>0</v>
      </c>
      <c r="F45" s="30">
        <v>0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8</v>
      </c>
      <c r="D47" s="18">
        <v>6</v>
      </c>
      <c r="E47" s="18">
        <v>36000</v>
      </c>
      <c r="F47" s="30">
        <v>1317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0</v>
      </c>
      <c r="C49" s="18">
        <v>49</v>
      </c>
      <c r="D49" s="18">
        <v>67</v>
      </c>
      <c r="E49" s="18">
        <v>108</v>
      </c>
      <c r="F49" s="30">
        <v>39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628594</v>
      </c>
      <c r="C51" s="18">
        <v>28474</v>
      </c>
      <c r="D51" s="18">
        <v>1153</v>
      </c>
      <c r="E51" s="18">
        <v>627892</v>
      </c>
      <c r="F51" s="30">
        <v>19730</v>
      </c>
    </row>
    <row r="52" spans="1:6">
      <c r="A52" s="29" t="s">
        <v>56</v>
      </c>
      <c r="B52" s="18">
        <v>500</v>
      </c>
      <c r="C52" s="18">
        <v>7</v>
      </c>
      <c r="D52" s="18">
        <v>30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2420</v>
      </c>
      <c r="C54" s="18">
        <v>227</v>
      </c>
      <c r="D54" s="18">
        <v>23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6</v>
      </c>
      <c r="D56" s="18">
        <v>3</v>
      </c>
      <c r="E56" s="18">
        <v>161</v>
      </c>
      <c r="F56" s="30">
        <v>5</v>
      </c>
    </row>
    <row r="57" spans="1:6">
      <c r="A57" s="29" t="s">
        <v>61</v>
      </c>
      <c r="B57" s="18">
        <v>0</v>
      </c>
      <c r="C57" s="18">
        <v>2</v>
      </c>
      <c r="D57" s="18">
        <v>1</v>
      </c>
      <c r="E57" s="18">
        <v>45</v>
      </c>
      <c r="F57" s="30">
        <v>3</v>
      </c>
    </row>
    <row r="58" spans="1:6">
      <c r="A58" s="29" t="s">
        <v>62</v>
      </c>
      <c r="B58" s="18">
        <v>168030</v>
      </c>
      <c r="C58" s="18">
        <v>240000</v>
      </c>
      <c r="D58" s="18">
        <v>28637</v>
      </c>
      <c r="E58" s="18">
        <v>18000</v>
      </c>
      <c r="F58" s="30">
        <v>7964</v>
      </c>
    </row>
    <row r="59" spans="1:6">
      <c r="A59" s="29" t="s">
        <v>63</v>
      </c>
      <c r="B59" s="18">
        <v>0</v>
      </c>
      <c r="C59" s="18">
        <v>551</v>
      </c>
      <c r="D59" s="18">
        <v>408</v>
      </c>
      <c r="E59" s="18">
        <v>51</v>
      </c>
      <c r="F59" s="30">
        <v>19</v>
      </c>
    </row>
    <row r="60" spans="1:6">
      <c r="A60" s="29" t="s">
        <v>64</v>
      </c>
      <c r="B60" s="18">
        <v>0</v>
      </c>
      <c r="C60" s="18">
        <v>784</v>
      </c>
      <c r="D60" s="18">
        <v>31</v>
      </c>
      <c r="E60" s="18">
        <v>0</v>
      </c>
      <c r="F60" s="30">
        <v>0</v>
      </c>
    </row>
    <row r="61" spans="1:6">
      <c r="A61" s="29" t="s">
        <v>65</v>
      </c>
      <c r="B61" s="18">
        <v>0</v>
      </c>
      <c r="C61" s="18">
        <v>9</v>
      </c>
      <c r="D61" s="18">
        <v>55</v>
      </c>
      <c r="E61" s="18">
        <v>1.08</v>
      </c>
      <c r="F61" s="30">
        <v>0.5</v>
      </c>
    </row>
    <row r="62" spans="1:6">
      <c r="A62" s="29" t="s">
        <v>66</v>
      </c>
      <c r="B62" s="18">
        <v>200000</v>
      </c>
      <c r="C62" s="18">
        <v>5</v>
      </c>
      <c r="D62" s="18">
        <v>8</v>
      </c>
      <c r="E62" s="18">
        <v>40915</v>
      </c>
      <c r="F62" s="30">
        <v>3765</v>
      </c>
    </row>
    <row r="63" spans="1:6">
      <c r="A63" s="29" t="s">
        <v>67</v>
      </c>
      <c r="B63" s="18">
        <v>6750</v>
      </c>
      <c r="C63" s="18">
        <v>55</v>
      </c>
      <c r="D63" s="18">
        <v>29</v>
      </c>
      <c r="E63" s="18">
        <v>3574</v>
      </c>
      <c r="F63" s="30">
        <v>516</v>
      </c>
    </row>
    <row r="64" spans="1:6">
      <c r="A64" s="29" t="s">
        <v>68</v>
      </c>
      <c r="B64" s="18">
        <v>0</v>
      </c>
      <c r="C64" s="18">
        <v>2696</v>
      </c>
      <c r="D64" s="18">
        <v>174</v>
      </c>
      <c r="E64" s="18">
        <v>0</v>
      </c>
      <c r="F64" s="30">
        <v>0</v>
      </c>
    </row>
    <row r="65" spans="1:6">
      <c r="A65" s="29" t="s">
        <v>69</v>
      </c>
      <c r="B65" s="18">
        <v>0</v>
      </c>
      <c r="C65" s="18">
        <v>0</v>
      </c>
      <c r="D65" s="18">
        <v>0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0</v>
      </c>
      <c r="D66" s="18">
        <v>0</v>
      </c>
      <c r="E66" s="18">
        <v>0</v>
      </c>
      <c r="F66" s="30">
        <v>0</v>
      </c>
    </row>
    <row r="67" spans="1:6">
      <c r="A67" s="29" t="s">
        <v>71</v>
      </c>
      <c r="B67" s="18">
        <v>1300000</v>
      </c>
      <c r="C67" s="18">
        <v>44588</v>
      </c>
      <c r="D67" s="18">
        <v>1386</v>
      </c>
      <c r="E67" s="18">
        <v>372806</v>
      </c>
      <c r="F67" s="30">
        <v>23439</v>
      </c>
    </row>
    <row r="68" spans="1:6">
      <c r="A68" s="29" t="s">
        <v>72</v>
      </c>
      <c r="B68" s="18">
        <v>22500</v>
      </c>
      <c r="C68" s="18">
        <v>2</v>
      </c>
      <c r="D68" s="18">
        <v>23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87</v>
      </c>
      <c r="D70" s="18">
        <v>5</v>
      </c>
      <c r="E70" s="18">
        <v>0</v>
      </c>
      <c r="F70" s="30">
        <v>0</v>
      </c>
    </row>
    <row r="71" spans="1:6">
      <c r="A71" s="29" t="s">
        <v>75</v>
      </c>
      <c r="B71" s="18">
        <v>210000</v>
      </c>
      <c r="C71" s="18">
        <v>1</v>
      </c>
      <c r="D71" s="18">
        <v>5</v>
      </c>
      <c r="E71" s="18">
        <v>244307</v>
      </c>
      <c r="F71" s="30">
        <v>22199</v>
      </c>
    </row>
    <row r="72" spans="1:6">
      <c r="A72" s="29" t="s">
        <v>76</v>
      </c>
      <c r="B72" s="18">
        <v>8317519</v>
      </c>
      <c r="C72" s="18">
        <v>2509111</v>
      </c>
      <c r="D72" s="18">
        <v>107963</v>
      </c>
      <c r="E72" s="18">
        <v>195052</v>
      </c>
      <c r="F72" s="30">
        <v>12996</v>
      </c>
    </row>
    <row r="73" spans="1:6">
      <c r="A73" s="29" t="s">
        <v>77</v>
      </c>
      <c r="B73" s="18">
        <v>6000430</v>
      </c>
      <c r="C73" s="18">
        <v>661388</v>
      </c>
      <c r="D73" s="18">
        <v>34620</v>
      </c>
      <c r="E73" s="18">
        <v>442889</v>
      </c>
      <c r="F73" s="30">
        <v>32845</v>
      </c>
    </row>
    <row r="74" spans="1:6">
      <c r="A74" s="29" t="s">
        <v>78</v>
      </c>
      <c r="B74" s="18">
        <v>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44</v>
      </c>
      <c r="D75" s="18">
        <v>16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0</v>
      </c>
      <c r="D76" s="18">
        <v>0</v>
      </c>
      <c r="E76" s="18">
        <v>3</v>
      </c>
      <c r="F76" s="30">
        <v>23</v>
      </c>
    </row>
    <row r="77" spans="1:6">
      <c r="A77" s="29" t="s">
        <v>81</v>
      </c>
      <c r="B77" s="18">
        <v>0</v>
      </c>
      <c r="C77" s="18">
        <v>25</v>
      </c>
      <c r="D77" s="18">
        <v>4</v>
      </c>
      <c r="E77" s="18">
        <v>58677</v>
      </c>
      <c r="F77" s="30">
        <v>7489</v>
      </c>
    </row>
    <row r="78" spans="1:6">
      <c r="A78" s="29" t="s">
        <v>82</v>
      </c>
      <c r="B78" s="18">
        <v>0</v>
      </c>
      <c r="C78" s="18">
        <v>2828</v>
      </c>
      <c r="D78" s="18">
        <v>164</v>
      </c>
      <c r="E78" s="18">
        <v>0</v>
      </c>
      <c r="F78" s="30">
        <v>0</v>
      </c>
    </row>
    <row r="79" spans="1:6">
      <c r="A79" s="29" t="s">
        <v>83</v>
      </c>
      <c r="B79" s="18">
        <v>10200000</v>
      </c>
      <c r="C79" s="18">
        <v>1441121</v>
      </c>
      <c r="D79" s="18">
        <v>55033</v>
      </c>
      <c r="E79" s="18">
        <v>1422138</v>
      </c>
      <c r="F79" s="30">
        <v>68721</v>
      </c>
    </row>
    <row r="80" spans="1:6">
      <c r="A80" s="29" t="s">
        <v>84</v>
      </c>
      <c r="B80" s="18">
        <v>0</v>
      </c>
      <c r="C80" s="18">
        <v>0</v>
      </c>
      <c r="D80" s="18">
        <v>0</v>
      </c>
      <c r="E80" s="18">
        <v>10</v>
      </c>
      <c r="F80" s="30">
        <v>0</v>
      </c>
    </row>
    <row r="81" spans="1:6">
      <c r="A81" s="29" t="s">
        <v>85</v>
      </c>
      <c r="B81" s="18">
        <v>0</v>
      </c>
      <c r="C81" s="18">
        <v>0</v>
      </c>
      <c r="D81" s="18">
        <v>0</v>
      </c>
      <c r="E81" s="18">
        <v>0</v>
      </c>
      <c r="F81" s="30">
        <v>0</v>
      </c>
    </row>
    <row r="82" spans="1:6">
      <c r="A82" s="29" t="s">
        <v>86</v>
      </c>
      <c r="B82" s="18">
        <v>2500</v>
      </c>
      <c r="C82" s="18">
        <v>7384</v>
      </c>
      <c r="D82" s="18">
        <v>1246</v>
      </c>
      <c r="E82" s="18">
        <v>14</v>
      </c>
      <c r="F82" s="30">
        <v>14</v>
      </c>
    </row>
    <row r="83" spans="1:6">
      <c r="A83" s="29" t="s">
        <v>87</v>
      </c>
      <c r="B83" s="18">
        <v>0</v>
      </c>
      <c r="C83" s="18">
        <v>2</v>
      </c>
      <c r="D83" s="18">
        <v>1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200</v>
      </c>
      <c r="D84" s="18">
        <v>12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0</v>
      </c>
      <c r="D85" s="18">
        <v>0</v>
      </c>
      <c r="E85" s="18">
        <v>0</v>
      </c>
      <c r="F85" s="30">
        <v>0</v>
      </c>
    </row>
    <row r="86" spans="1:6">
      <c r="A86" s="29" t="s">
        <v>90</v>
      </c>
      <c r="B86" s="18">
        <v>0</v>
      </c>
      <c r="C86" s="18">
        <v>38</v>
      </c>
      <c r="D86" s="18">
        <v>43</v>
      </c>
      <c r="E86" s="18">
        <v>2749</v>
      </c>
      <c r="F86" s="30">
        <v>171</v>
      </c>
    </row>
    <row r="87" spans="1:6">
      <c r="A87" s="29" t="s">
        <v>91</v>
      </c>
      <c r="B87" s="18">
        <v>0</v>
      </c>
      <c r="C87" s="18">
        <v>23</v>
      </c>
      <c r="D87" s="18">
        <v>13</v>
      </c>
      <c r="E87" s="18">
        <v>0</v>
      </c>
      <c r="F87" s="30">
        <v>0</v>
      </c>
    </row>
    <row r="88" spans="1:6">
      <c r="A88" s="29" t="s">
        <v>92</v>
      </c>
      <c r="B88" s="18">
        <v>0</v>
      </c>
      <c r="C88" s="18">
        <v>0</v>
      </c>
      <c r="D88" s="18">
        <v>0</v>
      </c>
      <c r="E88" s="18">
        <v>0</v>
      </c>
      <c r="F88" s="30">
        <v>0</v>
      </c>
    </row>
    <row r="89" spans="1:6">
      <c r="A89" s="29" t="s">
        <v>93</v>
      </c>
      <c r="B89" s="18">
        <v>19352</v>
      </c>
      <c r="C89" s="18">
        <v>2</v>
      </c>
      <c r="D89" s="18">
        <v>2</v>
      </c>
      <c r="E89" s="18">
        <v>123</v>
      </c>
      <c r="F89" s="30">
        <v>16</v>
      </c>
    </row>
    <row r="90" spans="1:6">
      <c r="A90" s="29" t="s">
        <v>94</v>
      </c>
      <c r="B90" s="18">
        <v>0</v>
      </c>
      <c r="C90" s="18">
        <v>1664</v>
      </c>
      <c r="D90" s="18">
        <v>65</v>
      </c>
      <c r="E90" s="18">
        <v>0</v>
      </c>
      <c r="F90" s="30">
        <v>0</v>
      </c>
    </row>
    <row r="91" spans="1:6">
      <c r="A91" s="29" t="s">
        <v>95</v>
      </c>
      <c r="B91" s="18">
        <v>2085</v>
      </c>
      <c r="C91" s="18">
        <v>22</v>
      </c>
      <c r="D91" s="18">
        <v>2</v>
      </c>
      <c r="E91" s="18">
        <v>1528</v>
      </c>
      <c r="F91" s="30">
        <v>921</v>
      </c>
    </row>
    <row r="92" spans="1:6">
      <c r="A92" s="29" t="s">
        <v>96</v>
      </c>
      <c r="B92" s="18">
        <v>249268</v>
      </c>
      <c r="C92" s="18">
        <v>149961</v>
      </c>
      <c r="D92" s="18">
        <v>6431</v>
      </c>
      <c r="E92" s="18">
        <v>198009</v>
      </c>
      <c r="F92" s="30">
        <v>9495</v>
      </c>
    </row>
    <row r="93" spans="1:6">
      <c r="A93" s="29" t="s">
        <v>97</v>
      </c>
      <c r="B93" s="18">
        <v>0</v>
      </c>
      <c r="C93" s="18">
        <v>20468</v>
      </c>
      <c r="D93" s="18">
        <v>3327</v>
      </c>
      <c r="E93" s="18">
        <v>0</v>
      </c>
      <c r="F93" s="30">
        <v>0</v>
      </c>
    </row>
    <row r="94" spans="1:6">
      <c r="A94" s="29" t="s">
        <v>98</v>
      </c>
      <c r="B94" s="18">
        <v>0</v>
      </c>
      <c r="C94" s="18">
        <v>680000</v>
      </c>
      <c r="D94" s="18">
        <v>69877</v>
      </c>
      <c r="E94" s="18">
        <v>123</v>
      </c>
      <c r="F94" s="30">
        <v>261</v>
      </c>
    </row>
    <row r="95" spans="1:6">
      <c r="A95" s="29" t="s">
        <v>99</v>
      </c>
      <c r="B95" s="18">
        <v>1788000</v>
      </c>
      <c r="C95" s="18">
        <v>200</v>
      </c>
      <c r="D95" s="18">
        <v>44</v>
      </c>
      <c r="E95" s="18">
        <v>2491000</v>
      </c>
      <c r="F95" s="30">
        <v>129001</v>
      </c>
    </row>
    <row r="96" spans="1:6">
      <c r="A96" s="29" t="s">
        <v>100</v>
      </c>
      <c r="B96" s="18">
        <v>0</v>
      </c>
      <c r="C96" s="18">
        <v>6</v>
      </c>
      <c r="D96" s="18">
        <v>12</v>
      </c>
      <c r="E96" s="18">
        <v>1572</v>
      </c>
      <c r="F96" s="30">
        <v>877</v>
      </c>
    </row>
    <row r="97" spans="1:6">
      <c r="A97" s="29" t="s">
        <v>101</v>
      </c>
      <c r="B97" s="18">
        <v>0</v>
      </c>
      <c r="C97" s="18">
        <v>17</v>
      </c>
      <c r="D97" s="18">
        <v>2</v>
      </c>
      <c r="E97" s="18">
        <v>0</v>
      </c>
      <c r="F97" s="30">
        <v>0</v>
      </c>
    </row>
    <row r="98" spans="1:6">
      <c r="A98" s="29" t="s">
        <v>102</v>
      </c>
      <c r="B98" s="18">
        <v>587669</v>
      </c>
      <c r="C98" s="18">
        <v>2030</v>
      </c>
      <c r="D98" s="18">
        <v>659</v>
      </c>
      <c r="E98" s="18">
        <v>2695</v>
      </c>
      <c r="F98" s="30">
        <v>116</v>
      </c>
    </row>
    <row r="99" spans="1:6">
      <c r="A99" s="29" t="s">
        <v>103</v>
      </c>
      <c r="B99" s="18">
        <v>0</v>
      </c>
      <c r="C99" s="18">
        <v>376</v>
      </c>
      <c r="D99" s="18">
        <v>779</v>
      </c>
      <c r="E99" s="18">
        <v>0</v>
      </c>
      <c r="F99" s="30">
        <v>0</v>
      </c>
    </row>
    <row r="100" spans="1:6">
      <c r="A100" s="29" t="s">
        <v>104</v>
      </c>
      <c r="B100" s="18">
        <v>4800000</v>
      </c>
      <c r="C100" s="18">
        <v>731283</v>
      </c>
      <c r="D100" s="18">
        <v>28186</v>
      </c>
      <c r="E100" s="18">
        <v>15120</v>
      </c>
      <c r="F100" s="30">
        <v>1565</v>
      </c>
    </row>
    <row r="101" spans="1:6">
      <c r="A101" s="29" t="s">
        <v>105</v>
      </c>
      <c r="B101" s="18">
        <v>0</v>
      </c>
      <c r="C101" s="18">
        <v>50</v>
      </c>
      <c r="D101" s="18">
        <v>58</v>
      </c>
      <c r="E101" s="18">
        <v>1</v>
      </c>
      <c r="F101" s="30">
        <v>2</v>
      </c>
    </row>
    <row r="102" spans="1:6">
      <c r="A102" s="29" t="s">
        <v>106</v>
      </c>
      <c r="B102" s="18">
        <v>5083000</v>
      </c>
      <c r="C102" s="18">
        <v>21200000</v>
      </c>
      <c r="D102" s="18">
        <v>2219411</v>
      </c>
      <c r="E102" s="18">
        <v>1000</v>
      </c>
      <c r="F102" s="30">
        <v>92</v>
      </c>
    </row>
    <row r="103" spans="1:6">
      <c r="A103" s="29" t="s">
        <v>107</v>
      </c>
      <c r="B103" s="18">
        <v>0</v>
      </c>
      <c r="C103" s="18">
        <v>35</v>
      </c>
      <c r="D103" s="18">
        <v>20</v>
      </c>
      <c r="E103" s="18">
        <v>18</v>
      </c>
      <c r="F103" s="30">
        <v>35</v>
      </c>
    </row>
    <row r="104" spans="1:6">
      <c r="A104" s="29" t="s">
        <v>108</v>
      </c>
      <c r="B104" s="18">
        <v>5510</v>
      </c>
      <c r="C104" s="18">
        <v>1536</v>
      </c>
      <c r="D104" s="18">
        <v>232</v>
      </c>
      <c r="E104" s="18">
        <v>0</v>
      </c>
      <c r="F104" s="30">
        <v>0</v>
      </c>
    </row>
    <row r="105" spans="1:6">
      <c r="A105" s="29" t="s">
        <v>109</v>
      </c>
      <c r="B105" s="18">
        <v>0</v>
      </c>
      <c r="C105" s="18">
        <v>8</v>
      </c>
      <c r="D105" s="18">
        <v>0.04</v>
      </c>
      <c r="E105" s="18">
        <v>25</v>
      </c>
      <c r="F105" s="30">
        <v>14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195</v>
      </c>
      <c r="D107" s="18">
        <v>108</v>
      </c>
      <c r="E107" s="18">
        <v>2</v>
      </c>
      <c r="F107" s="30">
        <v>15</v>
      </c>
    </row>
    <row r="108" spans="1:6">
      <c r="A108" s="29" t="s">
        <v>112</v>
      </c>
      <c r="B108" s="18">
        <v>4600</v>
      </c>
      <c r="C108" s="18">
        <v>40</v>
      </c>
      <c r="D108" s="18">
        <v>21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73</v>
      </c>
      <c r="D109" s="18">
        <v>57</v>
      </c>
      <c r="E109" s="18">
        <v>63</v>
      </c>
      <c r="F109" s="30">
        <v>2</v>
      </c>
    </row>
    <row r="110" spans="1:6">
      <c r="A110" s="29" t="s">
        <v>114</v>
      </c>
      <c r="B110" s="18">
        <v>2512800</v>
      </c>
      <c r="C110" s="18">
        <v>164388</v>
      </c>
      <c r="D110" s="18">
        <v>4867</v>
      </c>
      <c r="E110" s="18">
        <v>1292602</v>
      </c>
      <c r="F110" s="30">
        <v>52769</v>
      </c>
    </row>
    <row r="111" spans="1:6">
      <c r="A111" s="29" t="s">
        <v>115</v>
      </c>
      <c r="B111" s="18">
        <v>0</v>
      </c>
      <c r="C111" s="18">
        <v>117</v>
      </c>
      <c r="D111" s="18">
        <v>22</v>
      </c>
      <c r="E111" s="18">
        <v>13</v>
      </c>
      <c r="F111" s="30">
        <v>33</v>
      </c>
    </row>
    <row r="112" spans="1:6">
      <c r="A112" s="29" t="s">
        <v>116</v>
      </c>
      <c r="B112" s="18">
        <v>0</v>
      </c>
      <c r="C112" s="18">
        <v>198</v>
      </c>
      <c r="D112" s="18">
        <v>50</v>
      </c>
      <c r="E112" s="18">
        <v>0</v>
      </c>
      <c r="F112" s="30">
        <v>0</v>
      </c>
    </row>
    <row r="113" spans="1:6">
      <c r="A113" s="29" t="s">
        <v>117</v>
      </c>
      <c r="B113" s="18">
        <v>0</v>
      </c>
      <c r="C113" s="18">
        <v>2</v>
      </c>
      <c r="D113" s="18">
        <v>10</v>
      </c>
      <c r="E113" s="18">
        <v>32531</v>
      </c>
      <c r="F113" s="30">
        <v>2695</v>
      </c>
    </row>
    <row r="114" spans="1:6">
      <c r="A114" s="29" t="s">
        <v>118</v>
      </c>
      <c r="B114" s="18">
        <v>0</v>
      </c>
      <c r="C114" s="18">
        <v>2</v>
      </c>
      <c r="D114" s="18">
        <v>1</v>
      </c>
      <c r="E114" s="18">
        <v>21628</v>
      </c>
      <c r="F114" s="30">
        <v>1175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1162000</v>
      </c>
      <c r="C116" s="18">
        <v>291334</v>
      </c>
      <c r="D116" s="18">
        <v>5667</v>
      </c>
      <c r="E116" s="18">
        <v>146381</v>
      </c>
      <c r="F116" s="30">
        <v>5278</v>
      </c>
    </row>
    <row r="117" spans="1:6">
      <c r="A117" s="29" t="s">
        <v>121</v>
      </c>
      <c r="B117" s="18">
        <v>422460</v>
      </c>
      <c r="C117" s="18">
        <v>193980</v>
      </c>
      <c r="D117" s="18">
        <v>7759</v>
      </c>
      <c r="E117" s="18">
        <v>33990</v>
      </c>
      <c r="F117" s="30">
        <v>1970</v>
      </c>
    </row>
    <row r="118" spans="1:6">
      <c r="A118" s="29" t="s">
        <v>122</v>
      </c>
      <c r="B118" s="18">
        <v>4458</v>
      </c>
      <c r="C118" s="18">
        <v>2</v>
      </c>
      <c r="D118" s="18">
        <v>3</v>
      </c>
      <c r="E118" s="18">
        <v>50</v>
      </c>
      <c r="F118" s="30">
        <v>94</v>
      </c>
    </row>
    <row r="119" spans="1:6">
      <c r="A119" s="29" t="s">
        <v>123</v>
      </c>
      <c r="B119" s="18">
        <v>0</v>
      </c>
      <c r="C119" s="18">
        <v>22</v>
      </c>
      <c r="D119" s="18">
        <v>18</v>
      </c>
      <c r="E119" s="18">
        <v>90</v>
      </c>
      <c r="F119" s="30">
        <v>5</v>
      </c>
    </row>
    <row r="120" spans="1:6">
      <c r="A120" s="29" t="s">
        <v>124</v>
      </c>
      <c r="B120" s="18">
        <v>744000</v>
      </c>
      <c r="C120" s="18">
        <v>2480</v>
      </c>
      <c r="D120" s="18">
        <v>126</v>
      </c>
      <c r="E120" s="18">
        <v>382000</v>
      </c>
      <c r="F120" s="30">
        <v>19197</v>
      </c>
    </row>
    <row r="121" spans="1:6">
      <c r="A121" s="29" t="s">
        <v>125</v>
      </c>
      <c r="B121" s="18">
        <v>0</v>
      </c>
      <c r="C121" s="18">
        <v>0</v>
      </c>
      <c r="D121" s="18">
        <v>0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123</v>
      </c>
      <c r="D122" s="18">
        <v>16</v>
      </c>
      <c r="E122" s="18">
        <v>412</v>
      </c>
      <c r="F122" s="30">
        <v>55</v>
      </c>
    </row>
    <row r="123" spans="1:6">
      <c r="A123" s="29" t="s">
        <v>127</v>
      </c>
      <c r="B123" s="18">
        <v>0</v>
      </c>
      <c r="C123" s="18">
        <v>10</v>
      </c>
      <c r="D123" s="18">
        <v>28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0</v>
      </c>
      <c r="D125" s="18">
        <v>0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42</v>
      </c>
      <c r="D126" s="18">
        <v>17</v>
      </c>
      <c r="E126" s="18">
        <v>0</v>
      </c>
      <c r="F126" s="30">
        <v>0</v>
      </c>
    </row>
    <row r="127" spans="1:6">
      <c r="A127" s="29" t="s">
        <v>131</v>
      </c>
      <c r="B127" s="18">
        <v>300</v>
      </c>
      <c r="C127" s="18">
        <v>1</v>
      </c>
      <c r="D127" s="18">
        <v>4</v>
      </c>
      <c r="E127" s="18">
        <v>0</v>
      </c>
      <c r="F127" s="30">
        <v>0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254000</v>
      </c>
      <c r="C129" s="18">
        <v>305</v>
      </c>
      <c r="D129" s="18">
        <v>243</v>
      </c>
      <c r="E129" s="18">
        <v>698</v>
      </c>
      <c r="F129" s="30">
        <v>551</v>
      </c>
    </row>
    <row r="130" spans="1:6">
      <c r="A130" s="29" t="s">
        <v>134</v>
      </c>
      <c r="B130" s="18">
        <v>0</v>
      </c>
      <c r="C130" s="18">
        <v>0</v>
      </c>
      <c r="D130" s="18">
        <v>0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9</v>
      </c>
      <c r="D131" s="18">
        <v>10</v>
      </c>
      <c r="E131" s="18">
        <v>0</v>
      </c>
      <c r="F131" s="30">
        <v>0</v>
      </c>
    </row>
    <row r="132" spans="1:6">
      <c r="A132" s="29" t="s">
        <v>136</v>
      </c>
      <c r="B132" s="18">
        <v>0</v>
      </c>
      <c r="C132" s="18">
        <v>50</v>
      </c>
      <c r="D132" s="18">
        <v>39</v>
      </c>
      <c r="E132" s="18">
        <v>16400</v>
      </c>
      <c r="F132" s="30">
        <v>349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83</v>
      </c>
      <c r="D134" s="18">
        <v>71</v>
      </c>
      <c r="E134" s="18">
        <v>19</v>
      </c>
      <c r="F134" s="30">
        <v>8</v>
      </c>
    </row>
    <row r="135" spans="1:6">
      <c r="A135" s="29" t="s">
        <v>139</v>
      </c>
      <c r="B135" s="18">
        <v>0</v>
      </c>
      <c r="C135" s="18">
        <v>170</v>
      </c>
      <c r="D135" s="18">
        <v>60</v>
      </c>
      <c r="E135" s="18">
        <v>48734</v>
      </c>
      <c r="F135" s="30">
        <v>8767</v>
      </c>
    </row>
    <row r="136" spans="1:6">
      <c r="A136" s="29" t="s">
        <v>140</v>
      </c>
      <c r="B136" s="18">
        <v>0</v>
      </c>
      <c r="C136" s="18">
        <v>316</v>
      </c>
      <c r="D136" s="18">
        <v>28</v>
      </c>
      <c r="E136" s="18">
        <v>40</v>
      </c>
      <c r="F136" s="30">
        <v>1</v>
      </c>
    </row>
    <row r="137" spans="1:6">
      <c r="A137" s="29" t="s">
        <v>141</v>
      </c>
      <c r="B137" s="18">
        <v>0</v>
      </c>
      <c r="C137" s="18">
        <v>984</v>
      </c>
      <c r="D137" s="18">
        <v>139</v>
      </c>
      <c r="E137" s="18">
        <v>157</v>
      </c>
      <c r="F137" s="30">
        <v>429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14</v>
      </c>
      <c r="D139" s="18">
        <v>7</v>
      </c>
      <c r="E139" s="18">
        <v>8</v>
      </c>
      <c r="F139" s="30">
        <v>9</v>
      </c>
    </row>
    <row r="140" spans="1:6">
      <c r="A140" s="29" t="s">
        <v>144</v>
      </c>
      <c r="B140" s="18">
        <v>100000</v>
      </c>
      <c r="C140" s="18">
        <v>171900</v>
      </c>
      <c r="D140" s="18">
        <v>7871</v>
      </c>
      <c r="E140" s="18">
        <v>234300</v>
      </c>
      <c r="F140" s="30">
        <v>6031</v>
      </c>
    </row>
    <row r="141" spans="1:6">
      <c r="A141" s="29" t="s">
        <v>145</v>
      </c>
      <c r="B141" s="18">
        <v>0</v>
      </c>
      <c r="C141" s="18">
        <v>3</v>
      </c>
      <c r="D141" s="18">
        <v>4</v>
      </c>
      <c r="E141" s="18">
        <v>0</v>
      </c>
      <c r="F141" s="30">
        <v>0</v>
      </c>
    </row>
    <row r="142" spans="1:6">
      <c r="A142" s="29" t="s">
        <v>146</v>
      </c>
      <c r="B142" s="18">
        <v>1239000</v>
      </c>
      <c r="C142" s="18">
        <v>8684</v>
      </c>
      <c r="D142" s="18">
        <v>460</v>
      </c>
      <c r="E142" s="18">
        <v>692000</v>
      </c>
      <c r="F142" s="30">
        <v>42546</v>
      </c>
    </row>
    <row r="143" spans="1:6">
      <c r="A143" s="29" t="s">
        <v>147</v>
      </c>
      <c r="B143" s="18">
        <v>0</v>
      </c>
      <c r="C143" s="18">
        <v>9</v>
      </c>
      <c r="D143" s="18">
        <v>3</v>
      </c>
      <c r="E143" s="18">
        <v>38</v>
      </c>
      <c r="F143" s="30">
        <v>18</v>
      </c>
    </row>
    <row r="144" spans="1:6">
      <c r="A144" s="29" t="s">
        <v>148</v>
      </c>
      <c r="B144" s="18">
        <v>0</v>
      </c>
      <c r="C144" s="18">
        <v>5</v>
      </c>
      <c r="D144" s="18">
        <v>6</v>
      </c>
      <c r="E144" s="18">
        <v>0</v>
      </c>
      <c r="F144" s="30">
        <v>0</v>
      </c>
    </row>
    <row r="145" spans="1:6">
      <c r="A145" s="29" t="s">
        <v>149</v>
      </c>
      <c r="B145" s="18">
        <v>0</v>
      </c>
      <c r="C145" s="18">
        <v>1246</v>
      </c>
      <c r="D145" s="18">
        <v>49</v>
      </c>
      <c r="E145" s="18">
        <v>5</v>
      </c>
      <c r="F145" s="30">
        <v>4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330000</v>
      </c>
      <c r="C149" s="18">
        <v>274749</v>
      </c>
      <c r="D149" s="18">
        <v>12815</v>
      </c>
      <c r="E149" s="18">
        <v>434510</v>
      </c>
      <c r="F149" s="30">
        <v>15312</v>
      </c>
    </row>
    <row r="150" spans="1:6">
      <c r="A150" s="29" t="s">
        <v>154</v>
      </c>
      <c r="B150" s="18">
        <v>0</v>
      </c>
      <c r="C150" s="18">
        <v>480</v>
      </c>
      <c r="D150" s="18">
        <v>167</v>
      </c>
      <c r="E150" s="18">
        <v>4</v>
      </c>
      <c r="F150" s="30">
        <v>3</v>
      </c>
    </row>
    <row r="151" spans="1:6">
      <c r="A151" s="29" t="s">
        <v>155</v>
      </c>
      <c r="B151" s="18">
        <v>0</v>
      </c>
      <c r="C151" s="18">
        <v>53</v>
      </c>
      <c r="D151" s="18">
        <v>12</v>
      </c>
      <c r="E151" s="18">
        <v>17</v>
      </c>
      <c r="F151" s="30">
        <v>21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46</v>
      </c>
      <c r="F152" s="30">
        <v>13</v>
      </c>
    </row>
    <row r="153" spans="1:6">
      <c r="A153" s="29" t="s">
        <v>157</v>
      </c>
      <c r="B153" s="18">
        <v>4000</v>
      </c>
      <c r="C153" s="18">
        <v>63</v>
      </c>
      <c r="D153" s="18">
        <v>19</v>
      </c>
      <c r="E153" s="18">
        <v>0</v>
      </c>
      <c r="F153" s="30">
        <v>0</v>
      </c>
    </row>
    <row r="154" spans="1:6">
      <c r="A154" s="29" t="s">
        <v>158</v>
      </c>
      <c r="B154" s="18">
        <v>0</v>
      </c>
      <c r="C154" s="18">
        <v>1</v>
      </c>
      <c r="D154" s="18">
        <v>0</v>
      </c>
      <c r="E154" s="18">
        <v>5630</v>
      </c>
      <c r="F154" s="30">
        <v>1390</v>
      </c>
    </row>
    <row r="155" spans="1:6">
      <c r="A155" s="29" t="s">
        <v>159</v>
      </c>
      <c r="B155" s="18">
        <v>31600</v>
      </c>
      <c r="C155" s="18">
        <v>21</v>
      </c>
      <c r="D155" s="18">
        <v>18</v>
      </c>
      <c r="E155" s="18">
        <v>0</v>
      </c>
      <c r="F155" s="30">
        <v>0</v>
      </c>
    </row>
    <row r="156" spans="1:6">
      <c r="A156" s="29" t="s">
        <v>160</v>
      </c>
      <c r="B156" s="18">
        <v>0</v>
      </c>
      <c r="C156" s="18">
        <v>122</v>
      </c>
      <c r="D156" s="18">
        <v>149</v>
      </c>
      <c r="E156" s="18">
        <v>0</v>
      </c>
      <c r="F156" s="30">
        <v>0</v>
      </c>
    </row>
    <row r="157" spans="1:6">
      <c r="A157" s="29" t="s">
        <v>161</v>
      </c>
      <c r="B157" s="18">
        <v>0</v>
      </c>
      <c r="C157" s="18">
        <v>65</v>
      </c>
      <c r="D157" s="18">
        <v>48</v>
      </c>
      <c r="E157" s="18">
        <v>34</v>
      </c>
      <c r="F157" s="30">
        <v>4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3500000</v>
      </c>
      <c r="C159" s="18">
        <v>1534464</v>
      </c>
      <c r="D159" s="18">
        <v>34238</v>
      </c>
      <c r="E159" s="18">
        <v>136516</v>
      </c>
      <c r="F159" s="30">
        <v>7153</v>
      </c>
    </row>
    <row r="160" spans="1:6">
      <c r="A160" s="29" t="s">
        <v>164</v>
      </c>
      <c r="B160" s="18">
        <v>1274664</v>
      </c>
      <c r="C160" s="18">
        <v>73893</v>
      </c>
      <c r="D160" s="18">
        <v>3090</v>
      </c>
      <c r="E160" s="18">
        <v>58542</v>
      </c>
      <c r="F160" s="30">
        <v>5625</v>
      </c>
    </row>
    <row r="161" spans="1:6">
      <c r="A161" s="29" t="s">
        <v>165</v>
      </c>
      <c r="B161" s="18">
        <v>0</v>
      </c>
      <c r="C161" s="18">
        <v>2023</v>
      </c>
      <c r="D161" s="18">
        <v>913</v>
      </c>
      <c r="E161" s="18">
        <v>67</v>
      </c>
      <c r="F161" s="30">
        <v>135</v>
      </c>
    </row>
    <row r="162" spans="1:6">
      <c r="A162" s="29" t="s">
        <v>166</v>
      </c>
      <c r="B162" s="18">
        <v>942000</v>
      </c>
      <c r="C162" s="18">
        <v>964978</v>
      </c>
      <c r="D162" s="18">
        <v>81202</v>
      </c>
      <c r="E162" s="18">
        <v>129</v>
      </c>
      <c r="F162" s="30">
        <v>67</v>
      </c>
    </row>
    <row r="163" spans="1:6">
      <c r="A163" s="29" t="s">
        <v>167</v>
      </c>
      <c r="B163" s="18">
        <v>56</v>
      </c>
      <c r="C163" s="18">
        <v>737</v>
      </c>
      <c r="D163" s="18">
        <v>306</v>
      </c>
      <c r="E163" s="18">
        <v>2</v>
      </c>
      <c r="F163" s="30">
        <v>17</v>
      </c>
    </row>
    <row r="164" spans="1:6">
      <c r="A164" s="29" t="s">
        <v>168</v>
      </c>
      <c r="B164" s="18">
        <v>486654</v>
      </c>
      <c r="C164" s="18">
        <v>928</v>
      </c>
      <c r="D164" s="18">
        <v>309</v>
      </c>
      <c r="E164" s="18">
        <v>275567</v>
      </c>
      <c r="F164" s="30">
        <v>12492</v>
      </c>
    </row>
    <row r="165" spans="1:6">
      <c r="A165" s="29" t="s">
        <v>169</v>
      </c>
      <c r="B165" s="18">
        <v>7568050</v>
      </c>
      <c r="C165" s="18">
        <v>3015</v>
      </c>
      <c r="D165" s="18">
        <v>1226</v>
      </c>
      <c r="E165" s="18">
        <v>1729993</v>
      </c>
      <c r="F165" s="30">
        <v>67603</v>
      </c>
    </row>
    <row r="166" spans="1:6">
      <c r="A166" s="29" t="s">
        <v>170</v>
      </c>
      <c r="B166" s="18">
        <v>0</v>
      </c>
      <c r="C166" s="18">
        <v>30</v>
      </c>
      <c r="D166" s="18">
        <v>2</v>
      </c>
      <c r="E166" s="18">
        <v>0</v>
      </c>
      <c r="F166" s="30">
        <v>0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73</v>
      </c>
      <c r="D168" s="18">
        <v>61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1</v>
      </c>
      <c r="D169" s="18">
        <v>1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96</v>
      </c>
      <c r="D171" s="18">
        <v>7</v>
      </c>
      <c r="E171" s="18">
        <v>3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298</v>
      </c>
      <c r="D173" s="18">
        <v>44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67</v>
      </c>
      <c r="D174" s="18">
        <v>2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7447</v>
      </c>
      <c r="D175" s="18">
        <v>646</v>
      </c>
      <c r="E175" s="18">
        <v>55</v>
      </c>
      <c r="F175" s="30">
        <v>11</v>
      </c>
    </row>
    <row r="176" spans="1:6">
      <c r="A176" s="29" t="s">
        <v>180</v>
      </c>
      <c r="B176" s="18">
        <v>0</v>
      </c>
      <c r="C176" s="18">
        <v>2</v>
      </c>
      <c r="D176" s="18">
        <v>1</v>
      </c>
      <c r="E176" s="18">
        <v>0</v>
      </c>
      <c r="F176" s="30">
        <v>0</v>
      </c>
    </row>
    <row r="177" spans="1:6">
      <c r="A177" s="29" t="s">
        <v>181</v>
      </c>
      <c r="B177" s="18">
        <v>161000</v>
      </c>
      <c r="C177" s="18">
        <v>3000</v>
      </c>
      <c r="D177" s="18">
        <v>179</v>
      </c>
      <c r="E177" s="18">
        <v>4000</v>
      </c>
      <c r="F177" s="30">
        <v>303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575</v>
      </c>
      <c r="F178" s="30">
        <v>63</v>
      </c>
    </row>
    <row r="179" spans="1:6">
      <c r="A179" s="29" t="s">
        <v>183</v>
      </c>
      <c r="B179" s="18">
        <v>0</v>
      </c>
      <c r="C179" s="18">
        <v>0</v>
      </c>
      <c r="D179" s="18">
        <v>0</v>
      </c>
      <c r="E179" s="18">
        <v>31</v>
      </c>
      <c r="F179" s="30">
        <v>1</v>
      </c>
    </row>
    <row r="180" spans="1:6">
      <c r="A180" s="29" t="s">
        <v>184</v>
      </c>
      <c r="B180" s="18">
        <v>0</v>
      </c>
      <c r="C180" s="18">
        <v>3094</v>
      </c>
      <c r="D180" s="18">
        <v>1284</v>
      </c>
      <c r="E180" s="18">
        <v>160037</v>
      </c>
      <c r="F180" s="30">
        <v>2914</v>
      </c>
    </row>
    <row r="181" spans="1:6">
      <c r="A181" s="29" t="s">
        <v>185</v>
      </c>
      <c r="B181" s="18">
        <v>800000</v>
      </c>
      <c r="C181" s="18">
        <v>53933</v>
      </c>
      <c r="D181" s="18">
        <v>2313</v>
      </c>
      <c r="E181" s="18">
        <v>223182</v>
      </c>
      <c r="F181" s="30">
        <v>18443</v>
      </c>
    </row>
    <row r="182" spans="1:6">
      <c r="A182" s="29" t="s">
        <v>186</v>
      </c>
      <c r="B182" s="18">
        <v>250000</v>
      </c>
      <c r="C182" s="18">
        <v>215095</v>
      </c>
      <c r="D182" s="18">
        <v>7506</v>
      </c>
      <c r="E182" s="18">
        <v>377772</v>
      </c>
      <c r="F182" s="30">
        <v>13956</v>
      </c>
    </row>
    <row r="183" spans="1:6">
      <c r="A183" s="29" t="s">
        <v>187</v>
      </c>
      <c r="B183" s="18">
        <v>0</v>
      </c>
      <c r="C183" s="18">
        <v>300</v>
      </c>
      <c r="D183" s="18">
        <v>95</v>
      </c>
      <c r="E183" s="18">
        <v>4835</v>
      </c>
      <c r="F183" s="30">
        <v>458</v>
      </c>
    </row>
    <row r="184" spans="1:6">
      <c r="A184" s="29" t="s">
        <v>188</v>
      </c>
      <c r="B184" s="18">
        <v>0</v>
      </c>
      <c r="C184" s="18">
        <v>0</v>
      </c>
      <c r="D184" s="18">
        <v>0</v>
      </c>
      <c r="E184" s="18">
        <v>0</v>
      </c>
      <c r="F184" s="30">
        <v>0</v>
      </c>
    </row>
    <row r="185" spans="1:6">
      <c r="A185" s="29" t="s">
        <v>189</v>
      </c>
      <c r="B185" s="18">
        <v>1829591</v>
      </c>
      <c r="C185" s="18">
        <v>7286</v>
      </c>
      <c r="D185" s="18">
        <v>793</v>
      </c>
      <c r="E185" s="18">
        <v>2318463</v>
      </c>
      <c r="F185" s="30">
        <v>202269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1855855</v>
      </c>
      <c r="C187" s="18">
        <v>24072</v>
      </c>
      <c r="D187" s="18">
        <v>5430</v>
      </c>
      <c r="E187" s="18">
        <v>201243</v>
      </c>
      <c r="F187" s="30">
        <v>8445</v>
      </c>
    </row>
    <row r="188" spans="1:6">
      <c r="A188" s="29" t="s">
        <v>192</v>
      </c>
      <c r="B188" s="18">
        <v>0</v>
      </c>
      <c r="C188" s="18">
        <v>1</v>
      </c>
      <c r="D188" s="18">
        <v>7</v>
      </c>
      <c r="E188" s="18">
        <v>33</v>
      </c>
      <c r="F188" s="30">
        <v>13</v>
      </c>
    </row>
    <row r="189" spans="1:6">
      <c r="A189" s="29" t="s">
        <v>193</v>
      </c>
      <c r="B189" s="18">
        <v>383000</v>
      </c>
      <c r="C189" s="18">
        <v>0.03</v>
      </c>
      <c r="D189" s="18">
        <v>2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21</v>
      </c>
      <c r="D190" s="18">
        <v>9</v>
      </c>
      <c r="E190" s="18">
        <v>16</v>
      </c>
      <c r="F190" s="30">
        <v>6</v>
      </c>
    </row>
    <row r="191" spans="1:6">
      <c r="A191" s="29" t="s">
        <v>195</v>
      </c>
      <c r="B191" s="18">
        <v>0</v>
      </c>
      <c r="C191" s="18">
        <v>7379</v>
      </c>
      <c r="D191" s="18">
        <v>182</v>
      </c>
      <c r="E191" s="18">
        <v>3786</v>
      </c>
      <c r="F191" s="30">
        <v>76</v>
      </c>
    </row>
    <row r="192" spans="1:6">
      <c r="A192" s="29" t="s">
        <v>196</v>
      </c>
      <c r="B192" s="18">
        <v>10300000</v>
      </c>
      <c r="C192" s="18">
        <v>1082911</v>
      </c>
      <c r="D192" s="18">
        <v>55713</v>
      </c>
      <c r="E192" s="18">
        <v>206751</v>
      </c>
      <c r="F192" s="30">
        <v>12801</v>
      </c>
    </row>
    <row r="193" spans="1:6">
      <c r="A193" s="29" t="s">
        <v>197</v>
      </c>
      <c r="B193" s="18">
        <v>701234</v>
      </c>
      <c r="C193" s="18">
        <v>573188</v>
      </c>
      <c r="D193" s="18">
        <v>16623</v>
      </c>
      <c r="E193" s="18">
        <v>75000</v>
      </c>
      <c r="F193" s="30">
        <v>1143</v>
      </c>
    </row>
    <row r="194" spans="1:6">
      <c r="A194" s="29" t="s">
        <v>198</v>
      </c>
      <c r="B194" s="18">
        <v>0</v>
      </c>
      <c r="C194" s="18">
        <v>183</v>
      </c>
      <c r="D194" s="18">
        <v>69</v>
      </c>
      <c r="E194" s="18">
        <v>60</v>
      </c>
      <c r="F194" s="30">
        <v>4</v>
      </c>
    </row>
    <row r="195" spans="1:6">
      <c r="A195" s="29" t="s">
        <v>199</v>
      </c>
      <c r="B195" s="18">
        <v>0</v>
      </c>
      <c r="C195" s="18">
        <v>22</v>
      </c>
      <c r="D195" s="18">
        <v>11</v>
      </c>
      <c r="E195" s="18">
        <v>0</v>
      </c>
      <c r="F195" s="30">
        <v>0</v>
      </c>
    </row>
    <row r="196" spans="1:6">
      <c r="A196" s="29" t="s">
        <v>200</v>
      </c>
      <c r="B196" s="18">
        <v>2080000</v>
      </c>
      <c r="C196" s="18">
        <v>51764</v>
      </c>
      <c r="D196" s="18">
        <v>1927</v>
      </c>
      <c r="E196" s="18">
        <v>4398000</v>
      </c>
      <c r="F196" s="30">
        <v>275972</v>
      </c>
    </row>
    <row r="197" spans="1:6">
      <c r="A197" s="29" t="s">
        <v>201</v>
      </c>
      <c r="B197" s="18">
        <v>0</v>
      </c>
      <c r="C197" s="18">
        <v>36</v>
      </c>
      <c r="D197" s="18">
        <v>54</v>
      </c>
      <c r="E197" s="18">
        <v>0</v>
      </c>
      <c r="F197" s="30">
        <v>1</v>
      </c>
    </row>
    <row r="198" spans="1:6">
      <c r="A198" s="29" t="s">
        <v>202</v>
      </c>
      <c r="B198" s="18">
        <v>0</v>
      </c>
      <c r="C198" s="18">
        <v>0</v>
      </c>
      <c r="D198" s="18">
        <v>0</v>
      </c>
      <c r="E198" s="18">
        <v>9</v>
      </c>
      <c r="F198" s="30">
        <v>214</v>
      </c>
    </row>
    <row r="199" spans="1:6">
      <c r="A199" s="29" t="s">
        <v>203</v>
      </c>
      <c r="B199" s="18">
        <v>0</v>
      </c>
      <c r="C199" s="18">
        <v>13</v>
      </c>
      <c r="D199" s="18">
        <v>2</v>
      </c>
      <c r="E199" s="18">
        <v>237</v>
      </c>
      <c r="F199" s="30">
        <v>32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1</v>
      </c>
      <c r="D201" s="18">
        <v>0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19</v>
      </c>
      <c r="D202" s="18">
        <v>8</v>
      </c>
      <c r="E202" s="18">
        <v>9</v>
      </c>
      <c r="F202" s="30">
        <v>20</v>
      </c>
    </row>
    <row r="203" spans="1:6">
      <c r="A203" s="29" t="s">
        <v>207</v>
      </c>
      <c r="B203" s="18">
        <v>0</v>
      </c>
      <c r="C203" s="18">
        <v>102</v>
      </c>
      <c r="D203" s="18">
        <v>138</v>
      </c>
      <c r="E203" s="18">
        <v>13</v>
      </c>
      <c r="F203" s="30">
        <v>21</v>
      </c>
    </row>
    <row r="204" spans="1:6">
      <c r="A204" s="29" t="s">
        <v>208</v>
      </c>
      <c r="B204" s="18">
        <v>320000</v>
      </c>
      <c r="C204" s="18">
        <v>3128000</v>
      </c>
      <c r="D204" s="18">
        <v>313335</v>
      </c>
      <c r="E204" s="18">
        <v>0</v>
      </c>
      <c r="F204" s="30">
        <v>0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26</v>
      </c>
      <c r="D206" s="18">
        <v>3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44</v>
      </c>
      <c r="D208" s="18">
        <v>73</v>
      </c>
      <c r="E208" s="18">
        <v>2</v>
      </c>
      <c r="F208" s="30">
        <v>3</v>
      </c>
    </row>
    <row r="209" spans="1:6">
      <c r="A209" s="29" t="s">
        <v>213</v>
      </c>
      <c r="B209" s="18">
        <v>560200</v>
      </c>
      <c r="C209" s="18">
        <v>370</v>
      </c>
      <c r="D209" s="18">
        <v>203</v>
      </c>
      <c r="E209" s="18">
        <v>202510</v>
      </c>
      <c r="F209" s="30">
        <v>9160</v>
      </c>
    </row>
    <row r="210" spans="1:6">
      <c r="A210" s="29" t="s">
        <v>214</v>
      </c>
      <c r="B210" s="18">
        <v>0</v>
      </c>
      <c r="C210" s="18">
        <v>9485</v>
      </c>
      <c r="D210" s="18">
        <v>1578</v>
      </c>
      <c r="E210" s="18">
        <v>531</v>
      </c>
      <c r="F210" s="30">
        <v>284</v>
      </c>
    </row>
    <row r="211" spans="1:6">
      <c r="A211" s="29" t="s">
        <v>215</v>
      </c>
      <c r="B211" s="18">
        <v>2387643</v>
      </c>
      <c r="C211" s="18">
        <v>212370</v>
      </c>
      <c r="D211" s="18">
        <v>16344</v>
      </c>
      <c r="E211" s="18">
        <v>127532</v>
      </c>
      <c r="F211" s="30">
        <v>10436</v>
      </c>
    </row>
    <row r="212" spans="1:6">
      <c r="A212" s="29" t="s">
        <v>216</v>
      </c>
      <c r="B212" s="18">
        <v>0</v>
      </c>
      <c r="C212" s="18">
        <v>18</v>
      </c>
      <c r="D212" s="18">
        <v>5</v>
      </c>
      <c r="E212" s="18">
        <v>285</v>
      </c>
      <c r="F212" s="30">
        <v>26</v>
      </c>
    </row>
    <row r="213" spans="1:6">
      <c r="A213" s="29" t="s">
        <v>217</v>
      </c>
      <c r="B213" s="18">
        <v>716160</v>
      </c>
      <c r="C213" s="18">
        <v>10</v>
      </c>
      <c r="D213" s="18">
        <v>38</v>
      </c>
      <c r="E213" s="18">
        <v>716163</v>
      </c>
      <c r="F213" s="30">
        <v>56516</v>
      </c>
    </row>
    <row r="214" spans="1:6">
      <c r="A214" s="29" t="s">
        <v>218</v>
      </c>
      <c r="B214" s="18">
        <v>0</v>
      </c>
      <c r="C214" s="18">
        <v>0</v>
      </c>
      <c r="D214" s="18">
        <v>0</v>
      </c>
      <c r="E214" s="18">
        <v>0</v>
      </c>
      <c r="F214" s="30">
        <v>0</v>
      </c>
    </row>
    <row r="215" spans="1:6">
      <c r="A215" s="29" t="s">
        <v>219</v>
      </c>
      <c r="B215" s="18">
        <v>0</v>
      </c>
      <c r="C215" s="18">
        <v>1</v>
      </c>
      <c r="D215" s="18">
        <v>0</v>
      </c>
      <c r="E215" s="18">
        <v>186</v>
      </c>
      <c r="F215" s="30">
        <v>624</v>
      </c>
    </row>
    <row r="216" spans="1:6">
      <c r="A216" s="29" t="s">
        <v>220</v>
      </c>
      <c r="B216" s="18">
        <v>182000</v>
      </c>
      <c r="C216" s="18">
        <v>655</v>
      </c>
      <c r="D216" s="18">
        <v>28</v>
      </c>
      <c r="E216" s="18">
        <v>86686</v>
      </c>
      <c r="F216" s="30">
        <v>11198</v>
      </c>
    </row>
    <row r="217" spans="1:6">
      <c r="A217" s="29" t="s">
        <v>221</v>
      </c>
      <c r="B217" s="18">
        <v>3312000</v>
      </c>
      <c r="C217" s="18">
        <v>3111</v>
      </c>
      <c r="D217" s="18">
        <v>376</v>
      </c>
      <c r="E217" s="18">
        <v>13300000</v>
      </c>
      <c r="F217" s="30">
        <v>1169677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15500</v>
      </c>
      <c r="C220" s="18">
        <v>1</v>
      </c>
      <c r="D220" s="18">
        <v>2</v>
      </c>
      <c r="E220" s="18">
        <v>0</v>
      </c>
      <c r="F220" s="30">
        <v>0</v>
      </c>
    </row>
    <row r="221" spans="1:6">
      <c r="A221" s="29" t="s">
        <v>225</v>
      </c>
      <c r="B221" s="18">
        <v>0</v>
      </c>
      <c r="C221" s="18">
        <v>4</v>
      </c>
      <c r="D221" s="18">
        <v>2</v>
      </c>
      <c r="E221" s="18">
        <v>46</v>
      </c>
      <c r="F221" s="30">
        <v>11</v>
      </c>
    </row>
    <row r="222" spans="1:6">
      <c r="A222" s="31" t="s">
        <v>226</v>
      </c>
      <c r="B222" s="19">
        <v>0</v>
      </c>
      <c r="C222" s="19">
        <v>12</v>
      </c>
      <c r="D222" s="19">
        <v>18</v>
      </c>
      <c r="E222" s="19">
        <v>3</v>
      </c>
      <c r="F222" s="32">
        <v>6</v>
      </c>
    </row>
    <row r="223" spans="1:6">
      <c r="A223" t="s">
        <v>251</v>
      </c>
      <c r="B223" s="24">
        <v>64064000</v>
      </c>
      <c r="C223" s="24">
        <v>298400</v>
      </c>
      <c r="D223">
        <f>(1000*30021)/(1000)</f>
        <v>30021</v>
      </c>
      <c r="E223" s="24">
        <v>7316800</v>
      </c>
      <c r="F223">
        <f>(1000*302295)/(1000)</f>
        <v>302295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24"/>
  <sheetViews>
    <sheetView topLeftCell="A185" workbookViewId="0">
      <selection activeCell="A190" sqref="A2:F222"/>
    </sheetView>
  </sheetViews>
  <sheetFormatPr defaultColWidth="8.88671875" defaultRowHeight="14.4"/>
  <cols>
    <col min="1" max="1" width="16.109375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1791747</v>
      </c>
      <c r="C2" s="18">
        <v>20</v>
      </c>
      <c r="D2" s="18">
        <v>11</v>
      </c>
      <c r="E2" s="18">
        <v>15</v>
      </c>
      <c r="F2" s="30">
        <v>11</v>
      </c>
    </row>
    <row r="3" spans="1:6">
      <c r="A3" s="29" t="s">
        <v>7</v>
      </c>
      <c r="B3" s="18">
        <v>1100000</v>
      </c>
      <c r="C3" s="18">
        <v>100000</v>
      </c>
      <c r="D3" s="18">
        <v>3000</v>
      </c>
      <c r="E3" s="18">
        <v>75900</v>
      </c>
      <c r="F3" s="30">
        <v>3575</v>
      </c>
    </row>
    <row r="4" spans="1:6">
      <c r="A4" s="29" t="s">
        <v>8</v>
      </c>
      <c r="B4" s="18">
        <v>8533232</v>
      </c>
      <c r="C4" s="18">
        <v>2</v>
      </c>
      <c r="D4" s="18">
        <v>3</v>
      </c>
      <c r="E4" s="18">
        <v>0</v>
      </c>
      <c r="F4" s="30">
        <v>0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2440</v>
      </c>
      <c r="D6" s="18">
        <v>130</v>
      </c>
      <c r="E6" s="18">
        <v>40</v>
      </c>
      <c r="F6" s="30">
        <v>1</v>
      </c>
    </row>
    <row r="7" spans="1:6">
      <c r="A7" s="29" t="s">
        <v>11</v>
      </c>
      <c r="B7" s="18">
        <v>4491689</v>
      </c>
      <c r="C7" s="18">
        <v>2</v>
      </c>
      <c r="D7" s="18">
        <v>8</v>
      </c>
      <c r="E7" s="18">
        <v>0</v>
      </c>
      <c r="F7" s="30">
        <v>0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4408600</v>
      </c>
      <c r="C9" s="18">
        <v>0</v>
      </c>
      <c r="D9" s="18">
        <v>0</v>
      </c>
      <c r="E9" s="18">
        <v>34</v>
      </c>
      <c r="F9" s="30">
        <v>8</v>
      </c>
    </row>
    <row r="10" spans="1:6">
      <c r="A10" s="29" t="s">
        <v>14</v>
      </c>
      <c r="B10" s="18">
        <v>1546000</v>
      </c>
      <c r="C10" s="18">
        <v>3</v>
      </c>
      <c r="D10" s="18">
        <v>2</v>
      </c>
      <c r="E10" s="18">
        <v>0</v>
      </c>
      <c r="F10" s="30">
        <v>0</v>
      </c>
    </row>
    <row r="11" spans="1:6">
      <c r="A11" s="29" t="s">
        <v>15</v>
      </c>
      <c r="B11" s="18">
        <v>2075</v>
      </c>
      <c r="C11" s="18">
        <v>1</v>
      </c>
      <c r="D11" s="18">
        <v>2</v>
      </c>
      <c r="E11" s="18">
        <v>0</v>
      </c>
      <c r="F11" s="30">
        <v>0</v>
      </c>
    </row>
    <row r="12" spans="1:6">
      <c r="A12" s="29" t="s">
        <v>16</v>
      </c>
      <c r="B12" s="18">
        <v>4745000</v>
      </c>
      <c r="C12" s="18">
        <v>547</v>
      </c>
      <c r="D12" s="18">
        <v>337</v>
      </c>
      <c r="E12" s="18">
        <v>18522</v>
      </c>
      <c r="F12" s="30">
        <v>2938</v>
      </c>
    </row>
    <row r="13" spans="1:6">
      <c r="A13" s="29" t="s">
        <v>17</v>
      </c>
      <c r="B13" s="18">
        <v>4979064</v>
      </c>
      <c r="C13" s="18">
        <v>676292</v>
      </c>
      <c r="D13" s="18">
        <v>51764</v>
      </c>
      <c r="E13" s="18">
        <v>10009</v>
      </c>
      <c r="F13" s="30">
        <v>1217</v>
      </c>
    </row>
    <row r="14" spans="1:6">
      <c r="A14" s="29" t="s">
        <v>18</v>
      </c>
      <c r="B14" s="18">
        <v>422000</v>
      </c>
      <c r="C14" s="18">
        <v>1000</v>
      </c>
      <c r="D14" s="18">
        <v>11</v>
      </c>
      <c r="E14" s="18">
        <v>0</v>
      </c>
      <c r="F14" s="30">
        <v>0</v>
      </c>
    </row>
    <row r="15" spans="1:6">
      <c r="A15" s="29" t="s">
        <v>19</v>
      </c>
      <c r="B15" s="18">
        <v>33711</v>
      </c>
      <c r="C15" s="18">
        <v>466</v>
      </c>
      <c r="D15" s="18">
        <v>146</v>
      </c>
      <c r="E15" s="18">
        <v>1</v>
      </c>
      <c r="F15" s="30">
        <v>0</v>
      </c>
    </row>
    <row r="16" spans="1:6">
      <c r="A16" s="29" t="s">
        <v>20</v>
      </c>
      <c r="B16" s="18">
        <v>7035</v>
      </c>
      <c r="C16" s="18">
        <v>36728</v>
      </c>
      <c r="D16" s="18">
        <v>368</v>
      </c>
      <c r="E16" s="18">
        <v>18</v>
      </c>
      <c r="F16" s="30">
        <v>15</v>
      </c>
    </row>
    <row r="17" spans="1:6">
      <c r="A17" s="29" t="s">
        <v>21</v>
      </c>
      <c r="B17" s="18">
        <v>26500000</v>
      </c>
      <c r="C17" s="18">
        <v>28</v>
      </c>
      <c r="D17" s="18">
        <v>10</v>
      </c>
      <c r="E17" s="18">
        <v>48</v>
      </c>
      <c r="F17" s="30">
        <v>3</v>
      </c>
    </row>
    <row r="18" spans="1:6">
      <c r="A18" s="29" t="s">
        <v>22</v>
      </c>
      <c r="B18" s="18">
        <v>4847</v>
      </c>
      <c r="C18" s="18">
        <v>2</v>
      </c>
      <c r="D18" s="18">
        <v>8</v>
      </c>
      <c r="E18" s="18">
        <v>50</v>
      </c>
      <c r="F18" s="30">
        <v>12</v>
      </c>
    </row>
    <row r="19" spans="1:6">
      <c r="A19" s="29" t="s">
        <v>23</v>
      </c>
      <c r="B19" s="18">
        <v>8244000</v>
      </c>
      <c r="C19" s="18">
        <v>220</v>
      </c>
      <c r="D19" s="18">
        <v>15</v>
      </c>
      <c r="E19" s="18">
        <v>59420</v>
      </c>
      <c r="F19" s="30">
        <v>4351</v>
      </c>
    </row>
    <row r="20" spans="1:6">
      <c r="A20" s="29" t="s">
        <v>24</v>
      </c>
      <c r="B20" s="18">
        <v>892750</v>
      </c>
      <c r="C20" s="18">
        <v>289146</v>
      </c>
      <c r="D20" s="18">
        <v>28422</v>
      </c>
      <c r="E20" s="18">
        <v>39539</v>
      </c>
      <c r="F20" s="30">
        <v>4705</v>
      </c>
    </row>
    <row r="21" spans="1:6">
      <c r="A21" s="29" t="s">
        <v>25</v>
      </c>
      <c r="B21" s="18">
        <v>126000</v>
      </c>
      <c r="C21" s="18">
        <v>1</v>
      </c>
      <c r="D21" s="18">
        <v>3</v>
      </c>
      <c r="E21" s="18">
        <v>0</v>
      </c>
      <c r="F21" s="30">
        <v>0</v>
      </c>
    </row>
    <row r="22" spans="1:6">
      <c r="A22" s="29" t="s">
        <v>26</v>
      </c>
      <c r="B22" s="18">
        <v>6506720</v>
      </c>
      <c r="C22" s="18">
        <v>1</v>
      </c>
      <c r="D22" s="18">
        <v>0</v>
      </c>
      <c r="E22" s="18">
        <v>12</v>
      </c>
      <c r="F22" s="30">
        <v>1</v>
      </c>
    </row>
    <row r="23" spans="1:6">
      <c r="A23" s="29" t="s">
        <v>27</v>
      </c>
      <c r="B23" s="18">
        <v>5114657</v>
      </c>
      <c r="C23" s="18">
        <v>153</v>
      </c>
      <c r="D23" s="18">
        <v>10</v>
      </c>
      <c r="E23" s="18">
        <v>20</v>
      </c>
      <c r="F23" s="30">
        <v>11</v>
      </c>
    </row>
    <row r="24" spans="1:6">
      <c r="A24" s="29" t="s">
        <v>28</v>
      </c>
      <c r="B24" s="18">
        <v>2443766</v>
      </c>
      <c r="C24" s="18">
        <v>1</v>
      </c>
      <c r="D24" s="18">
        <v>1</v>
      </c>
      <c r="E24" s="18">
        <v>54</v>
      </c>
      <c r="F24" s="30">
        <v>8</v>
      </c>
    </row>
    <row r="25" spans="1:6">
      <c r="A25" s="29" t="s">
        <v>29</v>
      </c>
      <c r="B25" s="18">
        <v>1305920</v>
      </c>
      <c r="C25" s="18">
        <v>326</v>
      </c>
      <c r="D25" s="18">
        <v>30</v>
      </c>
      <c r="E25" s="18">
        <v>670660</v>
      </c>
      <c r="F25" s="30">
        <v>41982</v>
      </c>
    </row>
    <row r="26" spans="1:6">
      <c r="A26" s="29" t="s">
        <v>30</v>
      </c>
      <c r="B26" s="18">
        <v>699139</v>
      </c>
      <c r="C26" s="18">
        <v>151</v>
      </c>
      <c r="D26" s="18">
        <v>29</v>
      </c>
      <c r="E26" s="18">
        <v>0</v>
      </c>
      <c r="F26" s="30">
        <v>0</v>
      </c>
    </row>
    <row r="27" spans="1:6">
      <c r="A27" s="29" t="s">
        <v>31</v>
      </c>
      <c r="B27" s="18">
        <v>118000000</v>
      </c>
      <c r="C27" s="18">
        <v>357</v>
      </c>
      <c r="D27" s="18">
        <v>39</v>
      </c>
      <c r="E27" s="18">
        <v>20</v>
      </c>
      <c r="F27" s="30">
        <v>3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1539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11654</v>
      </c>
      <c r="C30" s="18">
        <v>2</v>
      </c>
      <c r="D30" s="18">
        <v>0</v>
      </c>
      <c r="E30" s="18">
        <v>12</v>
      </c>
      <c r="F30" s="30">
        <v>0</v>
      </c>
    </row>
    <row r="31" spans="1:6">
      <c r="A31" s="29" t="s">
        <v>35</v>
      </c>
      <c r="B31" s="18">
        <v>2848199</v>
      </c>
      <c r="C31" s="18">
        <v>2266</v>
      </c>
      <c r="D31" s="18">
        <v>158</v>
      </c>
      <c r="E31" s="18">
        <v>301522</v>
      </c>
      <c r="F31" s="30">
        <v>16661</v>
      </c>
    </row>
    <row r="32" spans="1:6">
      <c r="A32" s="29" t="s">
        <v>36</v>
      </c>
      <c r="B32" s="18">
        <v>13700000</v>
      </c>
      <c r="C32" s="18">
        <v>1855</v>
      </c>
      <c r="D32" s="18">
        <v>162</v>
      </c>
      <c r="E32" s="18">
        <v>14</v>
      </c>
      <c r="F32" s="30">
        <v>2</v>
      </c>
    </row>
    <row r="33" spans="1:6">
      <c r="A33" s="29" t="s">
        <v>37</v>
      </c>
      <c r="B33" s="18">
        <v>5999000</v>
      </c>
      <c r="C33" s="18">
        <v>2</v>
      </c>
      <c r="D33" s="18">
        <v>0</v>
      </c>
      <c r="E33" s="18">
        <v>922</v>
      </c>
      <c r="F33" s="30">
        <v>228</v>
      </c>
    </row>
    <row r="34" spans="1:6">
      <c r="A34" s="29" t="s">
        <v>38</v>
      </c>
      <c r="B34" s="18">
        <v>210744</v>
      </c>
      <c r="C34" s="18">
        <v>55</v>
      </c>
      <c r="D34" s="18">
        <v>17</v>
      </c>
      <c r="E34" s="18">
        <v>0</v>
      </c>
      <c r="F34" s="30">
        <v>0</v>
      </c>
    </row>
    <row r="35" spans="1:6">
      <c r="A35" s="29" t="s">
        <v>39</v>
      </c>
      <c r="B35" s="18">
        <v>7779547</v>
      </c>
      <c r="C35" s="18">
        <v>666</v>
      </c>
      <c r="D35" s="18">
        <v>94</v>
      </c>
      <c r="E35" s="18">
        <v>52</v>
      </c>
      <c r="F35" s="30">
        <v>8</v>
      </c>
    </row>
    <row r="36" spans="1:6">
      <c r="A36" s="29" t="s">
        <v>40</v>
      </c>
      <c r="B36" s="18">
        <v>10400000</v>
      </c>
      <c r="C36" s="18">
        <v>0</v>
      </c>
      <c r="D36" s="18">
        <v>0</v>
      </c>
      <c r="E36" s="18">
        <v>40</v>
      </c>
      <c r="F36" s="30">
        <v>23</v>
      </c>
    </row>
    <row r="37" spans="1:6">
      <c r="A37" s="29" t="s">
        <v>41</v>
      </c>
      <c r="B37" s="18">
        <v>4638986</v>
      </c>
      <c r="C37" s="18">
        <v>32594</v>
      </c>
      <c r="D37" s="18">
        <v>2379</v>
      </c>
      <c r="E37" s="18">
        <v>65088</v>
      </c>
      <c r="F37" s="30">
        <v>4035</v>
      </c>
    </row>
    <row r="38" spans="1:6">
      <c r="A38" s="29" t="s">
        <v>42</v>
      </c>
      <c r="B38" s="18">
        <v>0</v>
      </c>
      <c r="C38" s="18">
        <v>25</v>
      </c>
      <c r="D38" s="18">
        <v>3</v>
      </c>
      <c r="E38" s="18">
        <v>0</v>
      </c>
      <c r="F38" s="30">
        <v>0</v>
      </c>
    </row>
    <row r="39" spans="1:6">
      <c r="A39" s="29" t="s">
        <v>43</v>
      </c>
      <c r="B39" s="18">
        <v>2000000</v>
      </c>
      <c r="C39" s="18">
        <v>0</v>
      </c>
      <c r="D39" s="18">
        <v>0</v>
      </c>
      <c r="E39" s="18">
        <v>0</v>
      </c>
      <c r="F39" s="30">
        <v>0</v>
      </c>
    </row>
    <row r="40" spans="1:6">
      <c r="A40" s="29" t="s">
        <v>44</v>
      </c>
      <c r="B40" s="18">
        <v>7662541</v>
      </c>
      <c r="C40" s="18">
        <v>5</v>
      </c>
      <c r="D40" s="18">
        <v>1</v>
      </c>
      <c r="E40" s="18">
        <v>23</v>
      </c>
      <c r="F40" s="30">
        <v>3</v>
      </c>
    </row>
    <row r="41" spans="1:6">
      <c r="A41" s="29" t="s">
        <v>45</v>
      </c>
      <c r="B41" s="18">
        <v>16100000</v>
      </c>
      <c r="C41" s="18">
        <v>0</v>
      </c>
      <c r="D41" s="18">
        <v>0</v>
      </c>
      <c r="E41" s="18">
        <v>0</v>
      </c>
      <c r="F41" s="30">
        <v>0</v>
      </c>
    </row>
    <row r="42" spans="1:6">
      <c r="A42" s="29" t="s">
        <v>46</v>
      </c>
      <c r="B42" s="18">
        <v>172000000</v>
      </c>
      <c r="C42" s="18">
        <v>10013</v>
      </c>
      <c r="D42" s="18">
        <v>1327</v>
      </c>
      <c r="E42" s="18">
        <v>928</v>
      </c>
      <c r="F42" s="30">
        <v>1018</v>
      </c>
    </row>
    <row r="43" spans="1:6">
      <c r="A43" s="29" t="s">
        <v>47</v>
      </c>
      <c r="B43" s="18">
        <v>17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9283000</v>
      </c>
      <c r="C45" s="18">
        <v>28</v>
      </c>
      <c r="D45" s="18">
        <v>10</v>
      </c>
      <c r="E45" s="18">
        <v>48</v>
      </c>
      <c r="F45" s="30">
        <v>14</v>
      </c>
    </row>
    <row r="46" spans="1:6">
      <c r="A46" s="29" t="s">
        <v>50</v>
      </c>
      <c r="B46" s="18">
        <v>301967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1445562</v>
      </c>
      <c r="C47" s="18">
        <v>0</v>
      </c>
      <c r="D47" s="18">
        <v>0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3320253</v>
      </c>
      <c r="C49" s="18">
        <v>28</v>
      </c>
      <c r="D49" s="18">
        <v>3</v>
      </c>
      <c r="E49" s="18">
        <v>48</v>
      </c>
      <c r="F49" s="30">
        <v>1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1768741</v>
      </c>
      <c r="C51" s="18">
        <v>33245</v>
      </c>
      <c r="D51" s="18">
        <v>2514</v>
      </c>
      <c r="E51" s="18">
        <v>951000</v>
      </c>
      <c r="F51" s="30">
        <v>46278</v>
      </c>
    </row>
    <row r="52" spans="1:6">
      <c r="A52" s="29" t="s">
        <v>56</v>
      </c>
      <c r="B52" s="18">
        <v>1141000</v>
      </c>
      <c r="C52" s="18">
        <v>9</v>
      </c>
      <c r="D52" s="18">
        <v>1</v>
      </c>
      <c r="E52" s="18">
        <v>24</v>
      </c>
      <c r="F52" s="30">
        <v>16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7488</v>
      </c>
      <c r="C54" s="18">
        <v>2332</v>
      </c>
      <c r="D54" s="18">
        <v>334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6135553</v>
      </c>
      <c r="C56" s="18">
        <v>190</v>
      </c>
      <c r="D56" s="18">
        <v>13</v>
      </c>
      <c r="E56" s="18">
        <v>35</v>
      </c>
      <c r="F56" s="30">
        <v>2</v>
      </c>
    </row>
    <row r="57" spans="1:6">
      <c r="A57" s="29" t="s">
        <v>61</v>
      </c>
      <c r="B57" s="18">
        <v>82500000</v>
      </c>
      <c r="C57" s="18">
        <v>30</v>
      </c>
      <c r="D57" s="18">
        <v>9</v>
      </c>
      <c r="E57" s="18">
        <v>25</v>
      </c>
      <c r="F57" s="30">
        <v>18</v>
      </c>
    </row>
    <row r="58" spans="1:6">
      <c r="A58" s="29" t="s">
        <v>62</v>
      </c>
      <c r="B58" s="18">
        <v>2218000</v>
      </c>
      <c r="C58" s="18">
        <v>161287</v>
      </c>
      <c r="D58" s="18">
        <v>17786</v>
      </c>
      <c r="E58" s="18">
        <v>113146</v>
      </c>
      <c r="F58" s="30">
        <v>3881</v>
      </c>
    </row>
    <row r="59" spans="1:6">
      <c r="A59" s="29" t="s">
        <v>63</v>
      </c>
      <c r="B59" s="18">
        <v>384902</v>
      </c>
      <c r="C59" s="18">
        <v>76</v>
      </c>
      <c r="D59" s="18">
        <v>91</v>
      </c>
      <c r="E59" s="18">
        <v>1695</v>
      </c>
      <c r="F59" s="30">
        <v>577</v>
      </c>
    </row>
    <row r="60" spans="1:6">
      <c r="A60" s="29" t="s">
        <v>64</v>
      </c>
      <c r="B60" s="18">
        <v>7528</v>
      </c>
      <c r="C60" s="18">
        <v>38</v>
      </c>
      <c r="D60" s="18">
        <v>4</v>
      </c>
      <c r="E60" s="18">
        <v>24</v>
      </c>
      <c r="F60" s="30">
        <v>1</v>
      </c>
    </row>
    <row r="61" spans="1:6">
      <c r="A61" s="29" t="s">
        <v>65</v>
      </c>
      <c r="B61" s="18">
        <v>950610</v>
      </c>
      <c r="C61" s="18">
        <v>82</v>
      </c>
      <c r="D61" s="18">
        <v>14</v>
      </c>
      <c r="E61" s="18">
        <v>38</v>
      </c>
      <c r="F61" s="30">
        <v>4</v>
      </c>
    </row>
    <row r="62" spans="1:6">
      <c r="A62" s="29" t="s">
        <v>66</v>
      </c>
      <c r="B62" s="18">
        <v>5005312</v>
      </c>
      <c r="C62" s="18">
        <v>112</v>
      </c>
      <c r="D62" s="18">
        <v>12</v>
      </c>
      <c r="E62" s="18">
        <v>174</v>
      </c>
      <c r="F62" s="30">
        <v>51</v>
      </c>
    </row>
    <row r="63" spans="1:6">
      <c r="A63" s="29" t="s">
        <v>67</v>
      </c>
      <c r="B63" s="18">
        <v>17700000</v>
      </c>
      <c r="C63" s="18">
        <v>98</v>
      </c>
      <c r="D63" s="18">
        <v>18</v>
      </c>
      <c r="E63" s="18">
        <v>4318</v>
      </c>
      <c r="F63" s="30">
        <v>471</v>
      </c>
    </row>
    <row r="64" spans="1:6">
      <c r="A64" s="29" t="s">
        <v>68</v>
      </c>
      <c r="B64" s="18">
        <v>4191102</v>
      </c>
      <c r="C64" s="18">
        <v>0</v>
      </c>
      <c r="D64" s="18">
        <v>0</v>
      </c>
      <c r="E64" s="18">
        <v>0</v>
      </c>
      <c r="F64" s="30">
        <v>0</v>
      </c>
    </row>
    <row r="65" spans="1:6">
      <c r="A65" s="29" t="s">
        <v>69</v>
      </c>
      <c r="B65" s="18">
        <v>447000</v>
      </c>
      <c r="C65" s="18">
        <v>2</v>
      </c>
      <c r="D65" s="18">
        <v>1</v>
      </c>
      <c r="E65" s="18">
        <v>0</v>
      </c>
      <c r="F65" s="30">
        <v>0</v>
      </c>
    </row>
    <row r="66" spans="1:6">
      <c r="A66" s="29" t="s">
        <v>70</v>
      </c>
      <c r="B66" s="18">
        <v>1000536</v>
      </c>
      <c r="C66" s="18">
        <v>29</v>
      </c>
      <c r="D66" s="18">
        <v>19</v>
      </c>
      <c r="E66" s="18">
        <v>0</v>
      </c>
      <c r="F66" s="30">
        <v>0</v>
      </c>
    </row>
    <row r="67" spans="1:6">
      <c r="A67" s="29" t="s">
        <v>71</v>
      </c>
      <c r="B67" s="18">
        <v>1703000</v>
      </c>
      <c r="C67" s="18">
        <v>6309</v>
      </c>
      <c r="D67" s="18">
        <v>616</v>
      </c>
      <c r="E67" s="18">
        <v>287098</v>
      </c>
      <c r="F67" s="30">
        <v>19873</v>
      </c>
    </row>
    <row r="68" spans="1:6">
      <c r="A68" s="29" t="s">
        <v>72</v>
      </c>
      <c r="B68" s="18">
        <v>108000000</v>
      </c>
      <c r="C68" s="18">
        <v>3</v>
      </c>
      <c r="D68" s="18">
        <v>9</v>
      </c>
      <c r="E68" s="18">
        <v>2670</v>
      </c>
      <c r="F68" s="30">
        <v>634</v>
      </c>
    </row>
    <row r="69" spans="1:6">
      <c r="A69" s="29" t="s">
        <v>73</v>
      </c>
      <c r="B69" s="18">
        <v>810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0</v>
      </c>
      <c r="D70" s="18">
        <v>0</v>
      </c>
      <c r="E70" s="18">
        <v>0</v>
      </c>
      <c r="F70" s="30">
        <v>0</v>
      </c>
    </row>
    <row r="71" spans="1:6">
      <c r="A71" s="29" t="s">
        <v>75</v>
      </c>
      <c r="B71" s="18">
        <v>37000</v>
      </c>
      <c r="C71" s="18">
        <v>0</v>
      </c>
      <c r="D71" s="18">
        <v>0</v>
      </c>
      <c r="E71" s="18">
        <v>4</v>
      </c>
      <c r="F71" s="30">
        <v>7</v>
      </c>
    </row>
    <row r="72" spans="1:6">
      <c r="A72" s="29" t="s">
        <v>76</v>
      </c>
      <c r="B72" s="18">
        <v>7831823</v>
      </c>
      <c r="C72" s="18">
        <v>21042</v>
      </c>
      <c r="D72" s="18">
        <v>1198</v>
      </c>
      <c r="E72" s="18">
        <v>124904</v>
      </c>
      <c r="F72" s="30">
        <v>4386</v>
      </c>
    </row>
    <row r="73" spans="1:6">
      <c r="A73" s="29" t="s">
        <v>77</v>
      </c>
      <c r="B73" s="18">
        <v>27100000</v>
      </c>
      <c r="C73" s="18">
        <v>158310</v>
      </c>
      <c r="D73" s="18">
        <v>19340</v>
      </c>
      <c r="E73" s="18">
        <v>710767</v>
      </c>
      <c r="F73" s="30">
        <v>26853</v>
      </c>
    </row>
    <row r="74" spans="1:6">
      <c r="A74" s="29" t="s">
        <v>78</v>
      </c>
      <c r="B74" s="18">
        <v>152590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4582</v>
      </c>
      <c r="C75" s="18">
        <v>2</v>
      </c>
      <c r="D75" s="18">
        <v>5</v>
      </c>
      <c r="E75" s="18">
        <v>0</v>
      </c>
      <c r="F75" s="30">
        <v>0</v>
      </c>
    </row>
    <row r="76" spans="1:6">
      <c r="A76" s="29" t="s">
        <v>80</v>
      </c>
      <c r="B76" s="18">
        <v>1070000</v>
      </c>
      <c r="C76" s="18">
        <v>0</v>
      </c>
      <c r="D76" s="18">
        <v>0</v>
      </c>
      <c r="E76" s="18">
        <v>2</v>
      </c>
      <c r="F76" s="30">
        <v>39</v>
      </c>
    </row>
    <row r="77" spans="1:6">
      <c r="A77" s="29" t="s">
        <v>81</v>
      </c>
      <c r="B77" s="18">
        <v>741392</v>
      </c>
      <c r="C77" s="18">
        <v>9139</v>
      </c>
      <c r="D77" s="18">
        <v>527</v>
      </c>
      <c r="E77" s="18">
        <v>591</v>
      </c>
      <c r="F77" s="30">
        <v>29</v>
      </c>
    </row>
    <row r="78" spans="1:6">
      <c r="A78" s="29" t="s">
        <v>82</v>
      </c>
      <c r="B78" s="18">
        <v>526302</v>
      </c>
      <c r="C78" s="18">
        <v>0</v>
      </c>
      <c r="D78" s="18">
        <v>0</v>
      </c>
      <c r="E78" s="18">
        <v>0</v>
      </c>
      <c r="F78" s="30">
        <v>0</v>
      </c>
    </row>
    <row r="79" spans="1:6">
      <c r="A79" s="29" t="s">
        <v>83</v>
      </c>
      <c r="B79" s="18">
        <v>10500000</v>
      </c>
      <c r="C79" s="18">
        <v>640159</v>
      </c>
      <c r="D79" s="18">
        <v>37678</v>
      </c>
      <c r="E79" s="18">
        <v>165866</v>
      </c>
      <c r="F79" s="30">
        <v>6882</v>
      </c>
    </row>
    <row r="80" spans="1:6">
      <c r="A80" s="29" t="s">
        <v>84</v>
      </c>
      <c r="B80" s="18">
        <v>44000000</v>
      </c>
      <c r="C80" s="18">
        <v>508</v>
      </c>
      <c r="D80" s="18">
        <v>13</v>
      </c>
      <c r="E80" s="18">
        <v>351</v>
      </c>
      <c r="F80" s="30">
        <v>136</v>
      </c>
    </row>
    <row r="81" spans="1:6">
      <c r="A81" s="29" t="s">
        <v>85</v>
      </c>
      <c r="B81" s="18">
        <v>0</v>
      </c>
      <c r="C81" s="18">
        <v>72</v>
      </c>
      <c r="D81" s="18">
        <v>2</v>
      </c>
      <c r="E81" s="18">
        <v>0</v>
      </c>
      <c r="F81" s="30">
        <v>0</v>
      </c>
    </row>
    <row r="82" spans="1:6">
      <c r="A82" s="29" t="s">
        <v>86</v>
      </c>
      <c r="B82" s="18">
        <v>1065000</v>
      </c>
      <c r="C82" s="18">
        <v>219643</v>
      </c>
      <c r="D82" s="18">
        <v>16039</v>
      </c>
      <c r="E82" s="18">
        <v>3351</v>
      </c>
      <c r="F82" s="30">
        <v>1251</v>
      </c>
    </row>
    <row r="83" spans="1:6">
      <c r="A83" s="29" t="s">
        <v>87</v>
      </c>
      <c r="B83" s="18">
        <v>0</v>
      </c>
      <c r="C83" s="18">
        <v>29</v>
      </c>
      <c r="D83" s="18">
        <v>20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15000</v>
      </c>
      <c r="C85" s="18">
        <v>359</v>
      </c>
      <c r="D85" s="18">
        <v>15</v>
      </c>
      <c r="E85" s="18">
        <v>0</v>
      </c>
      <c r="F85" s="30">
        <v>0</v>
      </c>
    </row>
    <row r="86" spans="1:6">
      <c r="A86" s="29" t="s">
        <v>90</v>
      </c>
      <c r="B86" s="18">
        <v>19900000</v>
      </c>
      <c r="C86" s="18">
        <v>0</v>
      </c>
      <c r="D86" s="18">
        <v>0</v>
      </c>
      <c r="E86" s="18">
        <v>19</v>
      </c>
      <c r="F86" s="30">
        <v>10</v>
      </c>
    </row>
    <row r="87" spans="1:6">
      <c r="A87" s="29" t="s">
        <v>91</v>
      </c>
      <c r="B87" s="18">
        <v>12200000</v>
      </c>
      <c r="C87" s="18">
        <v>0</v>
      </c>
      <c r="D87" s="18">
        <v>0</v>
      </c>
      <c r="E87" s="18">
        <v>4</v>
      </c>
      <c r="F87" s="30">
        <v>0</v>
      </c>
    </row>
    <row r="88" spans="1:6">
      <c r="A88" s="29" t="s">
        <v>92</v>
      </c>
      <c r="B88" s="18">
        <v>2791363</v>
      </c>
      <c r="C88" s="18">
        <v>0</v>
      </c>
      <c r="D88" s="18">
        <v>0</v>
      </c>
      <c r="E88" s="18">
        <v>0</v>
      </c>
      <c r="F88" s="30">
        <v>0</v>
      </c>
    </row>
    <row r="89" spans="1:6">
      <c r="A89" s="29" t="s">
        <v>93</v>
      </c>
      <c r="B89" s="18">
        <v>834974</v>
      </c>
      <c r="C89" s="18">
        <v>1</v>
      </c>
      <c r="D89" s="18">
        <v>1</v>
      </c>
      <c r="E89" s="18">
        <v>7</v>
      </c>
      <c r="F89" s="30">
        <v>3</v>
      </c>
    </row>
    <row r="90" spans="1:6">
      <c r="A90" s="29" t="s">
        <v>94</v>
      </c>
      <c r="B90" s="18">
        <v>2088287</v>
      </c>
      <c r="C90" s="18">
        <v>5</v>
      </c>
      <c r="D90" s="18">
        <v>2</v>
      </c>
      <c r="E90" s="18">
        <v>0</v>
      </c>
      <c r="F90" s="30">
        <v>0</v>
      </c>
    </row>
    <row r="91" spans="1:6">
      <c r="A91" s="29" t="s">
        <v>95</v>
      </c>
      <c r="B91" s="18">
        <v>8397345</v>
      </c>
      <c r="C91" s="18">
        <v>80</v>
      </c>
      <c r="D91" s="18">
        <v>4</v>
      </c>
      <c r="E91" s="18">
        <v>2533</v>
      </c>
      <c r="F91" s="30">
        <v>1183</v>
      </c>
    </row>
    <row r="92" spans="1:6">
      <c r="A92" s="29" t="s">
        <v>96</v>
      </c>
      <c r="B92" s="18">
        <v>2679404</v>
      </c>
      <c r="C92" s="18">
        <v>90500</v>
      </c>
      <c r="D92" s="18">
        <v>3286</v>
      </c>
      <c r="E92" s="18">
        <v>300358</v>
      </c>
      <c r="F92" s="30">
        <v>16789</v>
      </c>
    </row>
    <row r="93" spans="1:6">
      <c r="A93" s="29" t="s">
        <v>97</v>
      </c>
      <c r="B93" s="18">
        <v>900</v>
      </c>
      <c r="C93" s="18">
        <v>122</v>
      </c>
      <c r="D93" s="18">
        <v>27</v>
      </c>
      <c r="E93" s="18">
        <v>0</v>
      </c>
      <c r="F93" s="30">
        <v>0</v>
      </c>
    </row>
    <row r="94" spans="1:6">
      <c r="A94" s="29" t="s">
        <v>98</v>
      </c>
      <c r="B94" s="18">
        <v>307000000</v>
      </c>
      <c r="C94" s="18">
        <v>250</v>
      </c>
      <c r="D94" s="18">
        <v>118</v>
      </c>
      <c r="E94" s="18">
        <v>157</v>
      </c>
      <c r="F94" s="30">
        <v>114</v>
      </c>
    </row>
    <row r="95" spans="1:6">
      <c r="A95" s="29" t="s">
        <v>99</v>
      </c>
      <c r="B95" s="18">
        <v>48300000</v>
      </c>
      <c r="C95" s="18">
        <v>5156</v>
      </c>
      <c r="D95" s="18">
        <v>1655</v>
      </c>
      <c r="E95" s="18">
        <v>3041</v>
      </c>
      <c r="F95" s="30">
        <v>1944</v>
      </c>
    </row>
    <row r="96" spans="1:6">
      <c r="A96" s="29" t="s">
        <v>100</v>
      </c>
      <c r="B96" s="18">
        <v>52000</v>
      </c>
      <c r="C96" s="18">
        <v>1600</v>
      </c>
      <c r="D96" s="18">
        <v>178</v>
      </c>
      <c r="E96" s="18">
        <v>41</v>
      </c>
      <c r="F96" s="30">
        <v>49</v>
      </c>
    </row>
    <row r="97" spans="1:6">
      <c r="A97" s="29" t="s">
        <v>101</v>
      </c>
      <c r="B97" s="18">
        <v>118000</v>
      </c>
      <c r="C97" s="18">
        <v>2</v>
      </c>
      <c r="D97" s="18">
        <v>2</v>
      </c>
      <c r="E97" s="18">
        <v>0</v>
      </c>
      <c r="F97" s="30">
        <v>0</v>
      </c>
    </row>
    <row r="98" spans="1:6">
      <c r="A98" s="29" t="s">
        <v>102</v>
      </c>
      <c r="B98" s="18">
        <v>202795</v>
      </c>
      <c r="C98" s="18">
        <v>8152</v>
      </c>
      <c r="D98" s="18">
        <v>6066</v>
      </c>
      <c r="E98" s="18">
        <v>870</v>
      </c>
      <c r="F98" s="30">
        <v>249</v>
      </c>
    </row>
    <row r="99" spans="1:6">
      <c r="A99" s="29" t="s">
        <v>103</v>
      </c>
      <c r="B99" s="18">
        <v>2000</v>
      </c>
      <c r="C99" s="18">
        <v>1161</v>
      </c>
      <c r="D99" s="18">
        <v>240</v>
      </c>
      <c r="E99" s="18">
        <v>0</v>
      </c>
      <c r="F99" s="30">
        <v>0</v>
      </c>
    </row>
    <row r="100" spans="1:6">
      <c r="A100" s="29" t="s">
        <v>104</v>
      </c>
      <c r="B100" s="18">
        <v>3003977</v>
      </c>
      <c r="C100" s="18">
        <v>1078073</v>
      </c>
      <c r="D100" s="18">
        <v>80599</v>
      </c>
      <c r="E100" s="18">
        <v>29544</v>
      </c>
      <c r="F100" s="30">
        <v>1490</v>
      </c>
    </row>
    <row r="101" spans="1:6">
      <c r="A101" s="29" t="s">
        <v>105</v>
      </c>
      <c r="B101" s="18">
        <v>525200</v>
      </c>
      <c r="C101" s="18">
        <v>1</v>
      </c>
      <c r="D101" s="18">
        <v>2</v>
      </c>
      <c r="E101" s="18">
        <v>1</v>
      </c>
      <c r="F101" s="30">
        <v>0</v>
      </c>
    </row>
    <row r="102" spans="1:6">
      <c r="A102" s="29" t="s">
        <v>106</v>
      </c>
      <c r="B102" s="18">
        <v>69925</v>
      </c>
      <c r="C102" s="18">
        <v>280</v>
      </c>
      <c r="D102" s="18">
        <v>327</v>
      </c>
      <c r="E102" s="18">
        <v>500</v>
      </c>
      <c r="F102" s="30">
        <v>74</v>
      </c>
    </row>
    <row r="103" spans="1:6">
      <c r="A103" s="29" t="s">
        <v>107</v>
      </c>
      <c r="B103" s="18">
        <v>342503</v>
      </c>
      <c r="C103" s="18">
        <v>110</v>
      </c>
      <c r="D103" s="18">
        <v>21</v>
      </c>
      <c r="E103" s="18">
        <v>32</v>
      </c>
      <c r="F103" s="30">
        <v>7</v>
      </c>
    </row>
    <row r="104" spans="1:6">
      <c r="A104" s="29" t="s">
        <v>108</v>
      </c>
      <c r="B104" s="18">
        <v>241000</v>
      </c>
      <c r="C104" s="18">
        <v>7860</v>
      </c>
      <c r="D104" s="18">
        <v>428</v>
      </c>
      <c r="E104" s="18">
        <v>0</v>
      </c>
      <c r="F104" s="30">
        <v>0</v>
      </c>
    </row>
    <row r="105" spans="1:6">
      <c r="A105" s="29" t="s">
        <v>109</v>
      </c>
      <c r="B105" s="18">
        <v>26400000</v>
      </c>
      <c r="C105" s="18">
        <v>73</v>
      </c>
      <c r="D105" s="18">
        <v>73</v>
      </c>
      <c r="E105" s="18">
        <v>51</v>
      </c>
      <c r="F105" s="30">
        <v>12</v>
      </c>
    </row>
    <row r="106" spans="1:6">
      <c r="A106" s="29" t="s">
        <v>110</v>
      </c>
      <c r="B106" s="18">
        <v>3193</v>
      </c>
      <c r="C106" s="18">
        <v>121</v>
      </c>
      <c r="D106" s="18">
        <v>6</v>
      </c>
      <c r="E106" s="18">
        <v>0</v>
      </c>
      <c r="F106" s="30">
        <v>0</v>
      </c>
    </row>
    <row r="107" spans="1:6">
      <c r="A107" s="29" t="s">
        <v>111</v>
      </c>
      <c r="B107" s="18">
        <v>19250</v>
      </c>
      <c r="C107" s="18">
        <v>370</v>
      </c>
      <c r="D107" s="18">
        <v>264</v>
      </c>
      <c r="E107" s="18">
        <v>7</v>
      </c>
      <c r="F107" s="30">
        <v>8</v>
      </c>
    </row>
    <row r="108" spans="1:6">
      <c r="A108" s="29" t="s">
        <v>112</v>
      </c>
      <c r="B108" s="18">
        <v>36600</v>
      </c>
      <c r="C108" s="18">
        <v>11</v>
      </c>
      <c r="D108" s="18">
        <v>8</v>
      </c>
      <c r="E108" s="18">
        <v>0</v>
      </c>
      <c r="F108" s="30">
        <v>0</v>
      </c>
    </row>
    <row r="109" spans="1:6">
      <c r="A109" s="29" t="s">
        <v>113</v>
      </c>
      <c r="B109" s="18">
        <v>5888748</v>
      </c>
      <c r="C109" s="18">
        <v>0</v>
      </c>
      <c r="D109" s="18">
        <v>0</v>
      </c>
      <c r="E109" s="18">
        <v>19</v>
      </c>
      <c r="F109" s="30">
        <v>3</v>
      </c>
    </row>
    <row r="110" spans="1:6">
      <c r="A110" s="29" t="s">
        <v>114</v>
      </c>
      <c r="B110" s="18">
        <v>1200000</v>
      </c>
      <c r="C110" s="18">
        <v>4395</v>
      </c>
      <c r="D110" s="18">
        <v>433</v>
      </c>
      <c r="E110" s="18">
        <v>175686</v>
      </c>
      <c r="F110" s="30">
        <v>21464</v>
      </c>
    </row>
    <row r="111" spans="1:6">
      <c r="A111" s="29" t="s">
        <v>115</v>
      </c>
      <c r="B111" s="18">
        <v>18706</v>
      </c>
      <c r="C111" s="18">
        <v>2365</v>
      </c>
      <c r="D111" s="18">
        <v>193</v>
      </c>
      <c r="E111" s="18">
        <v>205</v>
      </c>
      <c r="F111" s="30">
        <v>69</v>
      </c>
    </row>
    <row r="112" spans="1:6">
      <c r="A112" s="29" t="s">
        <v>116</v>
      </c>
      <c r="B112" s="18">
        <v>2131497</v>
      </c>
      <c r="C112" s="18">
        <v>290</v>
      </c>
      <c r="D112" s="18">
        <v>19</v>
      </c>
      <c r="E112" s="18">
        <v>0</v>
      </c>
      <c r="F112" s="30">
        <v>0</v>
      </c>
    </row>
    <row r="113" spans="1:6">
      <c r="A113" s="29" t="s">
        <v>117</v>
      </c>
      <c r="B113" s="18">
        <v>8325786</v>
      </c>
      <c r="C113" s="18">
        <v>0</v>
      </c>
      <c r="D113" s="18">
        <v>0</v>
      </c>
      <c r="E113" s="18">
        <v>0</v>
      </c>
      <c r="F113" s="30">
        <v>0</v>
      </c>
    </row>
    <row r="114" spans="1:6">
      <c r="A114" s="29" t="s">
        <v>118</v>
      </c>
      <c r="B114" s="18">
        <v>1011659</v>
      </c>
      <c r="C114" s="18">
        <v>13</v>
      </c>
      <c r="D114" s="18">
        <v>2</v>
      </c>
      <c r="E114" s="18">
        <v>23</v>
      </c>
      <c r="F114" s="30">
        <v>4</v>
      </c>
    </row>
    <row r="115" spans="1:6">
      <c r="A115" s="29" t="s">
        <v>119</v>
      </c>
      <c r="B115" s="18">
        <v>14079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2110000</v>
      </c>
      <c r="C116" s="18">
        <v>33410</v>
      </c>
      <c r="D116" s="18">
        <v>1468</v>
      </c>
      <c r="E116" s="18">
        <v>214590</v>
      </c>
      <c r="F116" s="30">
        <v>21177</v>
      </c>
    </row>
    <row r="117" spans="1:6">
      <c r="A117" s="29" t="s">
        <v>121</v>
      </c>
      <c r="B117" s="18">
        <v>69544</v>
      </c>
      <c r="C117" s="18">
        <v>19480</v>
      </c>
      <c r="D117" s="18">
        <v>3460</v>
      </c>
      <c r="E117" s="18">
        <v>48110</v>
      </c>
      <c r="F117" s="30">
        <v>6529</v>
      </c>
    </row>
    <row r="118" spans="1:6">
      <c r="A118" s="29" t="s">
        <v>122</v>
      </c>
      <c r="B118" s="18">
        <v>13900000</v>
      </c>
      <c r="C118" s="18">
        <v>2</v>
      </c>
      <c r="D118" s="18">
        <v>1</v>
      </c>
      <c r="E118" s="18">
        <v>30</v>
      </c>
      <c r="F118" s="30">
        <v>3</v>
      </c>
    </row>
    <row r="119" spans="1:6">
      <c r="A119" s="29" t="s">
        <v>123</v>
      </c>
      <c r="B119" s="18">
        <v>5730655</v>
      </c>
      <c r="C119" s="18">
        <v>53</v>
      </c>
      <c r="D119" s="18">
        <v>10</v>
      </c>
      <c r="E119" s="18">
        <v>196</v>
      </c>
      <c r="F119" s="30">
        <v>24</v>
      </c>
    </row>
    <row r="120" spans="1:6">
      <c r="A120" s="29" t="s">
        <v>124</v>
      </c>
      <c r="B120" s="18">
        <v>2575344</v>
      </c>
      <c r="C120" s="18">
        <v>132</v>
      </c>
      <c r="D120" s="18">
        <v>36</v>
      </c>
      <c r="E120" s="18">
        <v>6421</v>
      </c>
      <c r="F120" s="30">
        <v>4913</v>
      </c>
    </row>
    <row r="121" spans="1:6">
      <c r="A121" s="29" t="s">
        <v>125</v>
      </c>
      <c r="B121" s="18">
        <v>16216</v>
      </c>
      <c r="C121" s="18">
        <v>506</v>
      </c>
      <c r="D121" s="18">
        <v>147</v>
      </c>
      <c r="E121" s="18">
        <v>0</v>
      </c>
      <c r="F121" s="30">
        <v>0</v>
      </c>
    </row>
    <row r="122" spans="1:6">
      <c r="A122" s="29" t="s">
        <v>126</v>
      </c>
      <c r="B122" s="18">
        <v>5630995</v>
      </c>
      <c r="C122" s="18">
        <v>0</v>
      </c>
      <c r="D122" s="18">
        <v>0</v>
      </c>
      <c r="E122" s="18">
        <v>2705</v>
      </c>
      <c r="F122" s="30">
        <v>375</v>
      </c>
    </row>
    <row r="123" spans="1:6">
      <c r="A123" s="29" t="s">
        <v>127</v>
      </c>
      <c r="B123" s="18">
        <v>0</v>
      </c>
      <c r="C123" s="18">
        <v>706</v>
      </c>
      <c r="D123" s="18">
        <v>186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10000</v>
      </c>
      <c r="C125" s="18">
        <v>0</v>
      </c>
      <c r="D125" s="18">
        <v>0</v>
      </c>
      <c r="E125" s="18">
        <v>0</v>
      </c>
      <c r="F125" s="30">
        <v>0</v>
      </c>
    </row>
    <row r="126" spans="1:6">
      <c r="A126" s="29" t="s">
        <v>130</v>
      </c>
      <c r="B126" s="18">
        <v>2051160</v>
      </c>
      <c r="C126" s="18">
        <v>191</v>
      </c>
      <c r="D126" s="18">
        <v>98</v>
      </c>
      <c r="E126" s="18">
        <v>0</v>
      </c>
      <c r="F126" s="30">
        <v>0</v>
      </c>
    </row>
    <row r="127" spans="1:6">
      <c r="A127" s="29" t="s">
        <v>131</v>
      </c>
      <c r="B127" s="18">
        <v>1800</v>
      </c>
      <c r="C127" s="18">
        <v>5</v>
      </c>
      <c r="D127" s="18">
        <v>7</v>
      </c>
      <c r="E127" s="18">
        <v>4</v>
      </c>
      <c r="F127" s="30">
        <v>12</v>
      </c>
    </row>
    <row r="128" spans="1:6">
      <c r="A128" s="29" t="s">
        <v>132</v>
      </c>
      <c r="B128" s="18">
        <v>26500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38900000</v>
      </c>
      <c r="C129" s="18">
        <v>449</v>
      </c>
      <c r="D129" s="18">
        <v>49</v>
      </c>
      <c r="E129" s="18">
        <v>9608</v>
      </c>
      <c r="F129" s="30">
        <v>1253</v>
      </c>
    </row>
    <row r="130" spans="1:6">
      <c r="A130" s="29" t="s">
        <v>134</v>
      </c>
      <c r="B130" s="18">
        <v>2607</v>
      </c>
      <c r="C130" s="18">
        <v>238</v>
      </c>
      <c r="D130" s="18">
        <v>21</v>
      </c>
      <c r="E130" s="18">
        <v>0</v>
      </c>
      <c r="F130" s="30">
        <v>0</v>
      </c>
    </row>
    <row r="131" spans="1:6">
      <c r="A131" s="29" t="s">
        <v>135</v>
      </c>
      <c r="B131" s="18">
        <v>600000</v>
      </c>
      <c r="C131" s="18">
        <v>1</v>
      </c>
      <c r="D131" s="18">
        <v>2</v>
      </c>
      <c r="E131" s="18">
        <v>27</v>
      </c>
      <c r="F131" s="30">
        <v>3</v>
      </c>
    </row>
    <row r="132" spans="1:6">
      <c r="A132" s="29" t="s">
        <v>136</v>
      </c>
      <c r="B132" s="18">
        <v>751000</v>
      </c>
      <c r="C132" s="18">
        <v>0</v>
      </c>
      <c r="D132" s="18">
        <v>0</v>
      </c>
      <c r="E132" s="18">
        <v>11590</v>
      </c>
      <c r="F132" s="30">
        <v>386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6679160</v>
      </c>
      <c r="C134" s="18">
        <v>61</v>
      </c>
      <c r="D134" s="18">
        <v>8</v>
      </c>
      <c r="E134" s="18">
        <v>80</v>
      </c>
      <c r="F134" s="30">
        <v>17</v>
      </c>
    </row>
    <row r="135" spans="1:6">
      <c r="A135" s="29" t="s">
        <v>139</v>
      </c>
      <c r="B135" s="18">
        <v>16700000</v>
      </c>
      <c r="C135" s="18">
        <v>109</v>
      </c>
      <c r="D135" s="18">
        <v>8</v>
      </c>
      <c r="E135" s="18">
        <v>8</v>
      </c>
      <c r="F135" s="30">
        <v>2</v>
      </c>
    </row>
    <row r="136" spans="1:6">
      <c r="A136" s="29" t="s">
        <v>140</v>
      </c>
      <c r="B136" s="18">
        <v>38300000</v>
      </c>
      <c r="C136" s="18">
        <v>15</v>
      </c>
      <c r="D136" s="18">
        <v>9</v>
      </c>
      <c r="E136" s="18">
        <v>4678</v>
      </c>
      <c r="F136" s="30">
        <v>92</v>
      </c>
    </row>
    <row r="137" spans="1:6">
      <c r="A137" s="29" t="s">
        <v>141</v>
      </c>
      <c r="B137" s="18">
        <v>1342754</v>
      </c>
      <c r="C137" s="18">
        <v>400</v>
      </c>
      <c r="D137" s="18">
        <v>97</v>
      </c>
      <c r="E137" s="18">
        <v>21097</v>
      </c>
      <c r="F137" s="30">
        <v>1740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12200000</v>
      </c>
      <c r="C139" s="18">
        <v>2</v>
      </c>
      <c r="D139" s="18">
        <v>0</v>
      </c>
      <c r="E139" s="18">
        <v>19</v>
      </c>
      <c r="F139" s="30">
        <v>2</v>
      </c>
    </row>
    <row r="140" spans="1:6">
      <c r="A140" s="29" t="s">
        <v>144</v>
      </c>
      <c r="B140" s="18">
        <v>357000</v>
      </c>
      <c r="C140" s="18">
        <v>11100</v>
      </c>
      <c r="D140" s="18">
        <v>779</v>
      </c>
      <c r="E140" s="18">
        <v>15200</v>
      </c>
      <c r="F140" s="30">
        <v>935</v>
      </c>
    </row>
    <row r="141" spans="1:6">
      <c r="A141" s="29" t="s">
        <v>145</v>
      </c>
      <c r="B141" s="18">
        <v>12600</v>
      </c>
      <c r="C141" s="18">
        <v>1</v>
      </c>
      <c r="D141" s="18">
        <v>2</v>
      </c>
      <c r="E141" s="18">
        <v>0</v>
      </c>
      <c r="F141" s="30">
        <v>0</v>
      </c>
    </row>
    <row r="142" spans="1:6">
      <c r="A142" s="29" t="s">
        <v>146</v>
      </c>
      <c r="B142" s="18">
        <v>0</v>
      </c>
      <c r="C142" s="18">
        <v>14</v>
      </c>
      <c r="D142" s="18">
        <v>23</v>
      </c>
      <c r="E142" s="18">
        <v>0</v>
      </c>
      <c r="F142" s="30">
        <v>0</v>
      </c>
    </row>
    <row r="143" spans="1:6">
      <c r="A143" s="29" t="s">
        <v>147</v>
      </c>
      <c r="B143" s="18">
        <v>6176959</v>
      </c>
      <c r="C143" s="18">
        <v>5</v>
      </c>
      <c r="D143" s="18">
        <v>5</v>
      </c>
      <c r="E143" s="18">
        <v>125</v>
      </c>
      <c r="F143" s="30">
        <v>22</v>
      </c>
    </row>
    <row r="144" spans="1:6">
      <c r="A144" s="29" t="s">
        <v>148</v>
      </c>
      <c r="B144" s="18">
        <v>11000000</v>
      </c>
      <c r="C144" s="18">
        <v>14</v>
      </c>
      <c r="D144" s="18">
        <v>3</v>
      </c>
      <c r="E144" s="18">
        <v>62</v>
      </c>
      <c r="F144" s="30">
        <v>3</v>
      </c>
    </row>
    <row r="145" spans="1:6">
      <c r="A145" s="29" t="s">
        <v>149</v>
      </c>
      <c r="B145" s="18">
        <v>65300000</v>
      </c>
      <c r="C145" s="18">
        <v>919</v>
      </c>
      <c r="D145" s="18">
        <v>112</v>
      </c>
      <c r="E145" s="18">
        <v>407</v>
      </c>
      <c r="F145" s="30">
        <v>127</v>
      </c>
    </row>
    <row r="146" spans="1:6">
      <c r="A146" s="29" t="s">
        <v>150</v>
      </c>
      <c r="B146" s="18">
        <v>46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47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1825000</v>
      </c>
      <c r="C149" s="18">
        <v>91646</v>
      </c>
      <c r="D149" s="18">
        <v>11361</v>
      </c>
      <c r="E149" s="18">
        <v>31508</v>
      </c>
      <c r="F149" s="30">
        <v>894</v>
      </c>
    </row>
    <row r="150" spans="1:6">
      <c r="A150" s="29" t="s">
        <v>154</v>
      </c>
      <c r="B150" s="18">
        <v>45361</v>
      </c>
      <c r="C150" s="18">
        <v>722</v>
      </c>
      <c r="D150" s="18">
        <v>2992</v>
      </c>
      <c r="E150" s="18">
        <v>81</v>
      </c>
      <c r="F150" s="30">
        <v>67</v>
      </c>
    </row>
    <row r="151" spans="1:6">
      <c r="A151" s="29" t="s">
        <v>155</v>
      </c>
      <c r="B151" s="18">
        <v>29500000</v>
      </c>
      <c r="C151" s="18">
        <v>70</v>
      </c>
      <c r="D151" s="18">
        <v>5</v>
      </c>
      <c r="E151" s="18">
        <v>21</v>
      </c>
      <c r="F151" s="30">
        <v>18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0</v>
      </c>
      <c r="F152" s="30">
        <v>0</v>
      </c>
    </row>
    <row r="153" spans="1:6">
      <c r="A153" s="29" t="s">
        <v>157</v>
      </c>
      <c r="B153" s="18">
        <v>1051317</v>
      </c>
      <c r="C153" s="18">
        <v>66</v>
      </c>
      <c r="D153" s="18">
        <v>1</v>
      </c>
      <c r="E153" s="18">
        <v>0</v>
      </c>
      <c r="F153" s="30">
        <v>0</v>
      </c>
    </row>
    <row r="154" spans="1:6">
      <c r="A154" s="29" t="s">
        <v>158</v>
      </c>
      <c r="B154" s="18">
        <v>5533000</v>
      </c>
      <c r="C154" s="18">
        <v>537</v>
      </c>
      <c r="D154" s="18">
        <v>5</v>
      </c>
      <c r="E154" s="18">
        <v>0</v>
      </c>
      <c r="F154" s="30">
        <v>0</v>
      </c>
    </row>
    <row r="155" spans="1:6">
      <c r="A155" s="29" t="s">
        <v>159</v>
      </c>
      <c r="B155" s="18">
        <v>7133785</v>
      </c>
      <c r="C155" s="18">
        <v>0</v>
      </c>
      <c r="D155" s="18">
        <v>0</v>
      </c>
      <c r="E155" s="18">
        <v>3</v>
      </c>
      <c r="F155" s="30">
        <v>0</v>
      </c>
    </row>
    <row r="156" spans="1:6">
      <c r="A156" s="29" t="s">
        <v>160</v>
      </c>
      <c r="B156" s="18">
        <v>7149810</v>
      </c>
      <c r="C156" s="18">
        <v>0</v>
      </c>
      <c r="D156" s="18">
        <v>0</v>
      </c>
      <c r="E156" s="18">
        <v>0</v>
      </c>
      <c r="F156" s="30">
        <v>0</v>
      </c>
    </row>
    <row r="157" spans="1:6">
      <c r="A157" s="29" t="s">
        <v>161</v>
      </c>
      <c r="B157" s="18">
        <v>11900000</v>
      </c>
      <c r="C157" s="18">
        <v>7034</v>
      </c>
      <c r="D157" s="18">
        <v>2177</v>
      </c>
      <c r="E157" s="18">
        <v>10</v>
      </c>
      <c r="F157" s="30">
        <v>7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5220000</v>
      </c>
      <c r="C159" s="18">
        <v>11306</v>
      </c>
      <c r="D159" s="18">
        <v>518</v>
      </c>
      <c r="E159" s="18">
        <v>200000</v>
      </c>
      <c r="F159" s="30">
        <v>17802</v>
      </c>
    </row>
    <row r="160" spans="1:6">
      <c r="A160" s="29" t="s">
        <v>164</v>
      </c>
      <c r="B160" s="18">
        <v>600000</v>
      </c>
      <c r="C160" s="18">
        <v>2446</v>
      </c>
      <c r="D160" s="18">
        <v>93</v>
      </c>
      <c r="E160" s="18">
        <v>5903</v>
      </c>
      <c r="F160" s="30">
        <v>689</v>
      </c>
    </row>
    <row r="161" spans="1:6">
      <c r="A161" s="29" t="s">
        <v>165</v>
      </c>
      <c r="B161" s="18">
        <v>5122</v>
      </c>
      <c r="C161" s="18">
        <v>5980</v>
      </c>
      <c r="D161" s="18">
        <v>2383</v>
      </c>
      <c r="E161" s="18">
        <v>108</v>
      </c>
      <c r="F161" s="30">
        <v>16</v>
      </c>
    </row>
    <row r="162" spans="1:6">
      <c r="A162" s="29" t="s">
        <v>166</v>
      </c>
      <c r="B162" s="18">
        <v>967000</v>
      </c>
      <c r="C162" s="18">
        <v>2999</v>
      </c>
      <c r="D162" s="18">
        <v>276</v>
      </c>
      <c r="E162" s="18">
        <v>1</v>
      </c>
      <c r="F162" s="30">
        <v>1</v>
      </c>
    </row>
    <row r="163" spans="1:6">
      <c r="A163" s="29" t="s">
        <v>167</v>
      </c>
      <c r="B163" s="18">
        <v>1346210</v>
      </c>
      <c r="C163" s="18">
        <v>552</v>
      </c>
      <c r="D163" s="18">
        <v>19</v>
      </c>
      <c r="E163" s="18">
        <v>0</v>
      </c>
      <c r="F163" s="30">
        <v>0</v>
      </c>
    </row>
    <row r="164" spans="1:6">
      <c r="A164" s="29" t="s">
        <v>168</v>
      </c>
      <c r="B164" s="18">
        <v>5451067</v>
      </c>
      <c r="C164" s="18">
        <v>551957</v>
      </c>
      <c r="D164" s="18">
        <v>13436</v>
      </c>
      <c r="E164" s="18">
        <v>142898</v>
      </c>
      <c r="F164" s="30">
        <v>8217</v>
      </c>
    </row>
    <row r="165" spans="1:6">
      <c r="A165" s="29" t="s">
        <v>169</v>
      </c>
      <c r="B165" s="18">
        <v>15000000</v>
      </c>
      <c r="C165" s="18">
        <v>172</v>
      </c>
      <c r="D165" s="18">
        <v>21</v>
      </c>
      <c r="E165" s="18">
        <v>159260</v>
      </c>
      <c r="F165" s="30">
        <v>5315</v>
      </c>
    </row>
    <row r="166" spans="1:6">
      <c r="A166" s="29" t="s">
        <v>170</v>
      </c>
      <c r="B166" s="18">
        <v>5000000</v>
      </c>
      <c r="C166" s="18">
        <v>13</v>
      </c>
      <c r="D166" s="18">
        <v>2</v>
      </c>
      <c r="E166" s="18">
        <v>20</v>
      </c>
      <c r="F166" s="30">
        <v>1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9892</v>
      </c>
      <c r="C169" s="18">
        <v>0</v>
      </c>
      <c r="D169" s="18">
        <v>0</v>
      </c>
      <c r="E169" s="18">
        <v>0</v>
      </c>
      <c r="F169" s="30">
        <v>0</v>
      </c>
    </row>
    <row r="170" spans="1:6">
      <c r="A170" s="29" t="s">
        <v>174</v>
      </c>
      <c r="B170" s="18">
        <v>600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7212</v>
      </c>
      <c r="C171" s="18">
        <v>0</v>
      </c>
      <c r="D171" s="18">
        <v>0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70000</v>
      </c>
      <c r="C173" s="18">
        <v>80</v>
      </c>
      <c r="D173" s="18">
        <v>11</v>
      </c>
      <c r="E173" s="18">
        <v>0</v>
      </c>
      <c r="F173" s="30">
        <v>0</v>
      </c>
    </row>
    <row r="174" spans="1:6">
      <c r="A174" s="29" t="s">
        <v>178</v>
      </c>
      <c r="B174" s="18">
        <v>111966</v>
      </c>
      <c r="C174" s="18">
        <v>2</v>
      </c>
      <c r="D174" s="18">
        <v>0</v>
      </c>
      <c r="E174" s="18">
        <v>0</v>
      </c>
      <c r="F174" s="30">
        <v>0</v>
      </c>
    </row>
    <row r="175" spans="1:6">
      <c r="A175" s="29" t="s">
        <v>179</v>
      </c>
      <c r="B175" s="18">
        <v>282245</v>
      </c>
      <c r="C175" s="18">
        <v>2786</v>
      </c>
      <c r="D175" s="18">
        <v>1212</v>
      </c>
      <c r="E175" s="18">
        <v>12</v>
      </c>
      <c r="F175" s="30">
        <v>1</v>
      </c>
    </row>
    <row r="176" spans="1:6">
      <c r="A176" s="29" t="s">
        <v>180</v>
      </c>
      <c r="B176" s="18">
        <v>5556504</v>
      </c>
      <c r="C176" s="18">
        <v>3</v>
      </c>
      <c r="D176" s="18">
        <v>1</v>
      </c>
      <c r="E176" s="18">
        <v>25</v>
      </c>
      <c r="F176" s="30">
        <v>10</v>
      </c>
    </row>
    <row r="177" spans="1:6">
      <c r="A177" s="29" t="s">
        <v>181</v>
      </c>
      <c r="B177" s="18">
        <v>6306000</v>
      </c>
      <c r="C177" s="18">
        <v>19000</v>
      </c>
      <c r="D177" s="18">
        <v>366</v>
      </c>
      <c r="E177" s="18">
        <v>4000</v>
      </c>
      <c r="F177" s="30">
        <v>2803</v>
      </c>
    </row>
    <row r="178" spans="1:6">
      <c r="A178" s="29" t="s">
        <v>182</v>
      </c>
      <c r="B178" s="18">
        <v>3160</v>
      </c>
      <c r="C178" s="18">
        <v>0</v>
      </c>
      <c r="D178" s="18">
        <v>0</v>
      </c>
      <c r="E178" s="18">
        <v>0</v>
      </c>
      <c r="F178" s="30">
        <v>0</v>
      </c>
    </row>
    <row r="179" spans="1:6">
      <c r="A179" s="29" t="s">
        <v>183</v>
      </c>
      <c r="B179" s="18">
        <v>5798250</v>
      </c>
      <c r="C179" s="18">
        <v>72</v>
      </c>
      <c r="D179" s="18">
        <v>3</v>
      </c>
      <c r="E179" s="18">
        <v>57</v>
      </c>
      <c r="F179" s="30">
        <v>9</v>
      </c>
    </row>
    <row r="180" spans="1:6">
      <c r="A180" s="29" t="s">
        <v>184</v>
      </c>
      <c r="B180" s="18">
        <v>30164</v>
      </c>
      <c r="C180" s="18">
        <v>139</v>
      </c>
      <c r="D180" s="18">
        <v>69</v>
      </c>
      <c r="E180" s="18">
        <v>2866</v>
      </c>
      <c r="F180" s="30">
        <v>1125</v>
      </c>
    </row>
    <row r="181" spans="1:6">
      <c r="A181" s="29" t="s">
        <v>185</v>
      </c>
      <c r="B181" s="18">
        <v>559794</v>
      </c>
      <c r="C181" s="18">
        <v>37236</v>
      </c>
      <c r="D181" s="18">
        <v>3532</v>
      </c>
      <c r="E181" s="18">
        <v>284094</v>
      </c>
      <c r="F181" s="30">
        <v>12499</v>
      </c>
    </row>
    <row r="182" spans="1:6">
      <c r="A182" s="29" t="s">
        <v>186</v>
      </c>
      <c r="B182" s="18">
        <v>1242229</v>
      </c>
      <c r="C182" s="18">
        <v>158514</v>
      </c>
      <c r="D182" s="18">
        <v>11701</v>
      </c>
      <c r="E182" s="18">
        <v>379138</v>
      </c>
      <c r="F182" s="30">
        <v>25282</v>
      </c>
    </row>
    <row r="183" spans="1:6">
      <c r="A183" s="29" t="s">
        <v>187</v>
      </c>
      <c r="B183" s="18">
        <v>133456</v>
      </c>
      <c r="C183" s="18">
        <v>0</v>
      </c>
      <c r="D183" s="18">
        <v>0</v>
      </c>
      <c r="E183" s="18">
        <v>4916</v>
      </c>
      <c r="F183" s="30">
        <v>1869</v>
      </c>
    </row>
    <row r="184" spans="1:6">
      <c r="A184" s="29" t="s">
        <v>188</v>
      </c>
      <c r="B184" s="18">
        <v>14000000</v>
      </c>
      <c r="C184" s="18">
        <v>23</v>
      </c>
      <c r="D184" s="18">
        <v>24</v>
      </c>
      <c r="E184" s="18">
        <v>813</v>
      </c>
      <c r="F184" s="30">
        <v>184</v>
      </c>
    </row>
    <row r="185" spans="1:6">
      <c r="A185" s="29" t="s">
        <v>189</v>
      </c>
      <c r="B185" s="18">
        <v>12000000</v>
      </c>
      <c r="C185" s="18">
        <v>339767</v>
      </c>
      <c r="D185" s="18">
        <v>14345</v>
      </c>
      <c r="E185" s="18">
        <v>2910</v>
      </c>
      <c r="F185" s="30">
        <v>400</v>
      </c>
    </row>
    <row r="186" spans="1:6">
      <c r="A186" s="29" t="s">
        <v>190</v>
      </c>
      <c r="B186" s="18">
        <v>4571000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3709000</v>
      </c>
      <c r="C187" s="18">
        <v>2817</v>
      </c>
      <c r="D187" s="18">
        <v>658</v>
      </c>
      <c r="E187" s="18">
        <v>158707</v>
      </c>
      <c r="F187" s="30">
        <v>15751</v>
      </c>
    </row>
    <row r="188" spans="1:6">
      <c r="A188" s="29" t="s">
        <v>192</v>
      </c>
      <c r="B188" s="18">
        <v>4845448</v>
      </c>
      <c r="C188" s="18">
        <v>135</v>
      </c>
      <c r="D188" s="18">
        <v>19</v>
      </c>
      <c r="E188" s="18">
        <v>236</v>
      </c>
      <c r="F188" s="30">
        <v>83</v>
      </c>
    </row>
    <row r="189" spans="1:6">
      <c r="A189" s="29" t="s">
        <v>193</v>
      </c>
      <c r="B189" s="18">
        <v>15200000</v>
      </c>
      <c r="C189" s="18">
        <v>20819</v>
      </c>
      <c r="D189" s="18">
        <v>3107</v>
      </c>
      <c r="E189" s="18">
        <v>852</v>
      </c>
      <c r="F189" s="30">
        <v>136</v>
      </c>
    </row>
    <row r="190" spans="1:6">
      <c r="A190" s="29" t="s">
        <v>194</v>
      </c>
      <c r="B190" s="18">
        <v>90200</v>
      </c>
      <c r="C190" s="18">
        <v>0</v>
      </c>
      <c r="D190" s="18">
        <v>0</v>
      </c>
      <c r="E190" s="18">
        <v>57</v>
      </c>
      <c r="F190" s="30">
        <v>11</v>
      </c>
    </row>
    <row r="191" spans="1:6">
      <c r="A191" s="29" t="s">
        <v>195</v>
      </c>
      <c r="B191" s="18">
        <v>1141303</v>
      </c>
      <c r="C191" s="18">
        <v>155895</v>
      </c>
      <c r="D191" s="18">
        <v>3699</v>
      </c>
      <c r="E191" s="18">
        <v>265492</v>
      </c>
      <c r="F191" s="30">
        <v>8713</v>
      </c>
    </row>
    <row r="192" spans="1:6">
      <c r="A192" s="29" t="s">
        <v>196</v>
      </c>
      <c r="B192" s="18">
        <v>7000000</v>
      </c>
      <c r="C192" s="18">
        <v>271830</v>
      </c>
      <c r="D192" s="18">
        <v>7275</v>
      </c>
      <c r="E192" s="18">
        <v>62918</v>
      </c>
      <c r="F192" s="30">
        <v>3284</v>
      </c>
    </row>
    <row r="193" spans="1:6">
      <c r="A193" s="29" t="s">
        <v>197</v>
      </c>
      <c r="B193" s="18">
        <v>1479176</v>
      </c>
      <c r="C193" s="18">
        <v>16549</v>
      </c>
      <c r="D193" s="18">
        <v>3325</v>
      </c>
      <c r="E193" s="18">
        <v>8583</v>
      </c>
      <c r="F193" s="30">
        <v>519</v>
      </c>
    </row>
    <row r="194" spans="1:6">
      <c r="A194" s="29" t="s">
        <v>198</v>
      </c>
      <c r="B194" s="18">
        <v>32580</v>
      </c>
      <c r="C194" s="18">
        <v>132</v>
      </c>
      <c r="D194" s="18">
        <v>34</v>
      </c>
      <c r="E194" s="18">
        <v>125</v>
      </c>
      <c r="F194" s="30">
        <v>10</v>
      </c>
    </row>
    <row r="195" spans="1:6">
      <c r="A195" s="29" t="s">
        <v>199</v>
      </c>
      <c r="B195" s="18">
        <v>90000</v>
      </c>
      <c r="C195" s="18">
        <v>0</v>
      </c>
      <c r="D195" s="18">
        <v>0</v>
      </c>
      <c r="E195" s="18">
        <v>0</v>
      </c>
      <c r="F195" s="30">
        <v>0</v>
      </c>
    </row>
    <row r="196" spans="1:6">
      <c r="A196" s="29" t="s">
        <v>200</v>
      </c>
      <c r="B196" s="18">
        <v>18800000</v>
      </c>
      <c r="C196" s="18">
        <v>125</v>
      </c>
      <c r="D196" s="18">
        <v>90</v>
      </c>
      <c r="E196" s="18">
        <v>511</v>
      </c>
      <c r="F196" s="30">
        <v>332</v>
      </c>
    </row>
    <row r="197" spans="1:6">
      <c r="A197" s="29" t="s">
        <v>201</v>
      </c>
      <c r="B197" s="18">
        <v>534000</v>
      </c>
      <c r="C197" s="18">
        <v>8936</v>
      </c>
      <c r="D197" s="18">
        <v>286</v>
      </c>
      <c r="E197" s="18">
        <v>11119</v>
      </c>
      <c r="F197" s="30">
        <v>508</v>
      </c>
    </row>
    <row r="198" spans="1:6">
      <c r="A198" s="29" t="s">
        <v>202</v>
      </c>
      <c r="B198" s="18">
        <v>97047</v>
      </c>
      <c r="C198" s="18">
        <v>1</v>
      </c>
      <c r="D198" s="18">
        <v>0</v>
      </c>
      <c r="E198" s="18">
        <v>28</v>
      </c>
      <c r="F198" s="30">
        <v>20</v>
      </c>
    </row>
    <row r="199" spans="1:6">
      <c r="A199" s="29" t="s">
        <v>203</v>
      </c>
      <c r="B199" s="18">
        <v>4424000</v>
      </c>
      <c r="C199" s="18">
        <v>0</v>
      </c>
      <c r="D199" s="18">
        <v>0</v>
      </c>
      <c r="E199" s="18">
        <v>62</v>
      </c>
      <c r="F199" s="30">
        <v>15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2098</v>
      </c>
      <c r="C201" s="18">
        <v>1</v>
      </c>
      <c r="D201" s="18">
        <v>0</v>
      </c>
      <c r="E201" s="18">
        <v>0</v>
      </c>
      <c r="F201" s="30">
        <v>0</v>
      </c>
    </row>
    <row r="202" spans="1:6">
      <c r="A202" s="29" t="s">
        <v>206</v>
      </c>
      <c r="B202" s="18">
        <v>31360</v>
      </c>
      <c r="C202" s="18">
        <v>53</v>
      </c>
      <c r="D202" s="18">
        <v>12</v>
      </c>
      <c r="E202" s="18">
        <v>0</v>
      </c>
      <c r="F202" s="30">
        <v>0</v>
      </c>
    </row>
    <row r="203" spans="1:6">
      <c r="A203" s="29" t="s">
        <v>207</v>
      </c>
      <c r="B203" s="18">
        <v>3610000</v>
      </c>
      <c r="C203" s="18">
        <v>24</v>
      </c>
      <c r="D203" s="18">
        <v>19</v>
      </c>
      <c r="E203" s="18">
        <v>69</v>
      </c>
      <c r="F203" s="30">
        <v>16</v>
      </c>
    </row>
    <row r="204" spans="1:6">
      <c r="A204" s="29" t="s">
        <v>208</v>
      </c>
      <c r="B204" s="18">
        <v>4633800</v>
      </c>
      <c r="C204" s="18">
        <v>36600</v>
      </c>
      <c r="D204" s="18">
        <v>2786</v>
      </c>
      <c r="E204" s="18">
        <v>5</v>
      </c>
      <c r="F204" s="30">
        <v>1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1147</v>
      </c>
      <c r="C206" s="18">
        <v>0</v>
      </c>
      <c r="D206" s="18">
        <v>0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42400000</v>
      </c>
      <c r="C208" s="18">
        <v>4</v>
      </c>
      <c r="D208" s="18">
        <v>0</v>
      </c>
      <c r="E208" s="18">
        <v>111</v>
      </c>
      <c r="F208" s="30">
        <v>5</v>
      </c>
    </row>
    <row r="209" spans="1:6">
      <c r="A209" s="29" t="s">
        <v>213</v>
      </c>
      <c r="B209" s="18">
        <v>10200000</v>
      </c>
      <c r="C209" s="18">
        <v>200</v>
      </c>
      <c r="D209" s="18">
        <v>18</v>
      </c>
      <c r="E209" s="18">
        <v>2052000</v>
      </c>
      <c r="F209" s="30">
        <v>58787</v>
      </c>
    </row>
    <row r="210" spans="1:6">
      <c r="A210" s="29" t="s">
        <v>214</v>
      </c>
      <c r="B210" s="18">
        <v>18724</v>
      </c>
      <c r="C210" s="18">
        <v>4843</v>
      </c>
      <c r="D210" s="18">
        <v>1223</v>
      </c>
      <c r="E210" s="18">
        <v>172</v>
      </c>
      <c r="F210" s="30">
        <v>86</v>
      </c>
    </row>
    <row r="211" spans="1:6">
      <c r="A211" s="29" t="s">
        <v>215</v>
      </c>
      <c r="B211" s="18">
        <v>1921200</v>
      </c>
      <c r="C211" s="18">
        <v>146346</v>
      </c>
      <c r="D211" s="18">
        <v>25118</v>
      </c>
      <c r="E211" s="18">
        <v>573373</v>
      </c>
      <c r="F211" s="30">
        <v>10327</v>
      </c>
    </row>
    <row r="212" spans="1:6">
      <c r="A212" s="29" t="s">
        <v>216</v>
      </c>
      <c r="B212" s="18">
        <v>24100000</v>
      </c>
      <c r="C212" s="18">
        <v>28</v>
      </c>
      <c r="D212" s="18">
        <v>18</v>
      </c>
      <c r="E212" s="18">
        <v>23</v>
      </c>
      <c r="F212" s="30">
        <v>2</v>
      </c>
    </row>
    <row r="213" spans="1:6">
      <c r="A213" s="29" t="s">
        <v>217</v>
      </c>
      <c r="B213" s="18">
        <v>2777000</v>
      </c>
      <c r="C213" s="18">
        <v>0</v>
      </c>
      <c r="D213" s="18">
        <v>0</v>
      </c>
      <c r="E213" s="18">
        <v>0</v>
      </c>
      <c r="F213" s="30">
        <v>0</v>
      </c>
    </row>
    <row r="214" spans="1:6">
      <c r="A214" s="29" t="s">
        <v>218</v>
      </c>
      <c r="B214" s="18">
        <v>26000</v>
      </c>
      <c r="C214" s="18">
        <v>0</v>
      </c>
      <c r="D214" s="18">
        <v>0</v>
      </c>
      <c r="E214" s="18">
        <v>0</v>
      </c>
      <c r="F214" s="30">
        <v>0</v>
      </c>
    </row>
    <row r="215" spans="1:6">
      <c r="A215" s="29" t="s">
        <v>219</v>
      </c>
      <c r="B215" s="18">
        <v>91000</v>
      </c>
      <c r="C215" s="18">
        <v>0</v>
      </c>
      <c r="D215" s="18">
        <v>0</v>
      </c>
      <c r="E215" s="18">
        <v>596</v>
      </c>
      <c r="F215" s="30">
        <v>15</v>
      </c>
    </row>
    <row r="216" spans="1:6">
      <c r="A216" s="29" t="s">
        <v>220</v>
      </c>
      <c r="B216" s="18">
        <v>4234531</v>
      </c>
      <c r="C216" s="18">
        <v>0</v>
      </c>
      <c r="D216" s="18">
        <v>0</v>
      </c>
      <c r="E216" s="18">
        <v>0</v>
      </c>
      <c r="F216" s="30">
        <v>0</v>
      </c>
    </row>
    <row r="217" spans="1:6">
      <c r="A217" s="29" t="s">
        <v>221</v>
      </c>
      <c r="B217" s="18">
        <v>20000000</v>
      </c>
      <c r="C217" s="18">
        <v>1627</v>
      </c>
      <c r="D217" s="18">
        <v>350</v>
      </c>
      <c r="E217" s="18">
        <v>489</v>
      </c>
      <c r="F217" s="30">
        <v>166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523387</v>
      </c>
      <c r="C220" s="18">
        <v>0</v>
      </c>
      <c r="D220" s="18">
        <v>0</v>
      </c>
      <c r="E220" s="18">
        <v>1</v>
      </c>
      <c r="F220" s="30">
        <v>0</v>
      </c>
    </row>
    <row r="221" spans="1:6">
      <c r="A221" s="29" t="s">
        <v>225</v>
      </c>
      <c r="B221" s="18">
        <v>9799612</v>
      </c>
      <c r="C221" s="18">
        <v>23</v>
      </c>
      <c r="D221" s="18">
        <v>34</v>
      </c>
      <c r="E221" s="18">
        <v>222</v>
      </c>
      <c r="F221" s="30">
        <v>73</v>
      </c>
    </row>
    <row r="222" spans="1:6">
      <c r="A222" s="31" t="s">
        <v>226</v>
      </c>
      <c r="B222" s="19">
        <v>9109386</v>
      </c>
      <c r="C222" s="19">
        <v>20</v>
      </c>
      <c r="D222" s="19">
        <v>7</v>
      </c>
      <c r="E222" s="19">
        <v>20</v>
      </c>
      <c r="F222" s="32">
        <v>10</v>
      </c>
    </row>
    <row r="223" spans="1:6">
      <c r="A223" t="s">
        <v>251</v>
      </c>
      <c r="B223" s="19">
        <v>44345000</v>
      </c>
      <c r="C223" s="19">
        <v>150350</v>
      </c>
      <c r="D223" s="19">
        <v>13451</v>
      </c>
      <c r="E223" s="19">
        <v>370500</v>
      </c>
      <c r="F223" s="19">
        <v>27007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24"/>
  <sheetViews>
    <sheetView topLeftCell="A186" workbookViewId="0">
      <selection activeCell="A192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380000</v>
      </c>
      <c r="C2" s="18">
        <v>168383</v>
      </c>
      <c r="D2" s="18">
        <v>34511</v>
      </c>
      <c r="E2" s="18">
        <v>2</v>
      </c>
      <c r="F2" s="30">
        <v>1</v>
      </c>
    </row>
    <row r="3" spans="1:6">
      <c r="A3" s="29" t="s">
        <v>7</v>
      </c>
      <c r="B3" s="18">
        <v>4000</v>
      </c>
      <c r="C3" s="18">
        <v>70700</v>
      </c>
      <c r="D3" s="18">
        <v>11897</v>
      </c>
      <c r="E3" s="18">
        <v>550</v>
      </c>
      <c r="F3" s="30">
        <v>34</v>
      </c>
    </row>
    <row r="4" spans="1:6">
      <c r="A4" s="29" t="s">
        <v>8</v>
      </c>
      <c r="B4" s="18">
        <v>9400</v>
      </c>
      <c r="C4" s="18">
        <v>2147000</v>
      </c>
      <c r="D4" s="18">
        <v>536056</v>
      </c>
      <c r="E4" s="18">
        <v>197</v>
      </c>
      <c r="F4" s="30">
        <v>33</v>
      </c>
    </row>
    <row r="5" spans="1:6">
      <c r="A5" s="29" t="s">
        <v>9</v>
      </c>
      <c r="B5" s="18">
        <v>0</v>
      </c>
      <c r="C5" s="18">
        <v>639</v>
      </c>
      <c r="D5" s="18">
        <v>169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9193</v>
      </c>
      <c r="D6" s="18">
        <v>2084</v>
      </c>
      <c r="E6" s="18">
        <v>158</v>
      </c>
      <c r="F6" s="30">
        <v>23</v>
      </c>
    </row>
    <row r="7" spans="1:6">
      <c r="A7" s="29" t="s">
        <v>11</v>
      </c>
      <c r="B7" s="18">
        <v>0</v>
      </c>
      <c r="C7" s="18">
        <v>93</v>
      </c>
      <c r="D7" s="18">
        <v>168</v>
      </c>
      <c r="E7" s="18">
        <v>33</v>
      </c>
      <c r="F7" s="30">
        <v>21</v>
      </c>
    </row>
    <row r="8" spans="1:6">
      <c r="A8" s="29" t="s">
        <v>12</v>
      </c>
      <c r="B8" s="18">
        <v>0</v>
      </c>
      <c r="C8" s="18">
        <v>5646</v>
      </c>
      <c r="D8" s="18">
        <v>4992</v>
      </c>
      <c r="E8" s="18">
        <v>45</v>
      </c>
      <c r="F8" s="30">
        <v>11</v>
      </c>
    </row>
    <row r="9" spans="1:6">
      <c r="A9" s="29" t="s">
        <v>13</v>
      </c>
      <c r="B9" s="18">
        <v>1536500</v>
      </c>
      <c r="C9" s="18">
        <v>3000</v>
      </c>
      <c r="D9" s="18">
        <v>1069</v>
      </c>
      <c r="E9" s="18">
        <v>98000</v>
      </c>
      <c r="F9" s="30">
        <v>25696</v>
      </c>
    </row>
    <row r="10" spans="1:6">
      <c r="A10" s="29" t="s">
        <v>14</v>
      </c>
      <c r="B10" s="18">
        <v>0</v>
      </c>
      <c r="C10" s="18">
        <v>14777</v>
      </c>
      <c r="D10" s="18">
        <v>5012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5</v>
      </c>
      <c r="D11" s="18">
        <v>2</v>
      </c>
      <c r="E11" s="18">
        <v>0</v>
      </c>
      <c r="F11" s="30">
        <v>0</v>
      </c>
    </row>
    <row r="12" spans="1:6">
      <c r="A12" s="29" t="s">
        <v>16</v>
      </c>
      <c r="B12" s="18">
        <v>4530000</v>
      </c>
      <c r="C12" s="18">
        <v>696122</v>
      </c>
      <c r="D12" s="18">
        <v>259516</v>
      </c>
      <c r="E12" s="18">
        <v>296333</v>
      </c>
      <c r="F12" s="30">
        <v>62244</v>
      </c>
    </row>
    <row r="13" spans="1:6">
      <c r="A13" s="29" t="s">
        <v>17</v>
      </c>
      <c r="B13" s="18">
        <v>8681000</v>
      </c>
      <c r="C13" s="18">
        <v>1627418</v>
      </c>
      <c r="D13" s="18">
        <v>376729</v>
      </c>
      <c r="E13" s="18">
        <v>5040061</v>
      </c>
      <c r="F13" s="30">
        <v>1138158</v>
      </c>
    </row>
    <row r="14" spans="1:6">
      <c r="A14" s="29" t="s">
        <v>18</v>
      </c>
      <c r="B14" s="18">
        <v>100</v>
      </c>
      <c r="C14" s="18">
        <v>193500</v>
      </c>
      <c r="D14" s="18">
        <v>154854</v>
      </c>
      <c r="E14" s="18">
        <v>800</v>
      </c>
      <c r="F14" s="30">
        <v>0</v>
      </c>
    </row>
    <row r="15" spans="1:6">
      <c r="A15" s="29" t="s">
        <v>19</v>
      </c>
      <c r="B15" s="18">
        <v>1400</v>
      </c>
      <c r="C15" s="18">
        <v>3519</v>
      </c>
      <c r="D15" s="18">
        <v>7474</v>
      </c>
      <c r="E15" s="18">
        <v>1583</v>
      </c>
      <c r="F15" s="30">
        <v>264</v>
      </c>
    </row>
    <row r="16" spans="1:6">
      <c r="A16" s="29" t="s">
        <v>20</v>
      </c>
      <c r="B16" s="18">
        <v>0</v>
      </c>
      <c r="C16" s="18">
        <v>50486</v>
      </c>
      <c r="D16" s="18">
        <v>24326</v>
      </c>
      <c r="E16" s="18">
        <v>111</v>
      </c>
      <c r="F16" s="30">
        <v>32</v>
      </c>
    </row>
    <row r="17" spans="1:6">
      <c r="A17" s="29" t="s">
        <v>21</v>
      </c>
      <c r="B17" s="18">
        <v>0</v>
      </c>
      <c r="C17" s="18">
        <v>3707</v>
      </c>
      <c r="D17" s="18">
        <v>1699</v>
      </c>
      <c r="E17" s="18">
        <v>2</v>
      </c>
      <c r="F17" s="30">
        <v>2</v>
      </c>
    </row>
    <row r="18" spans="1:6">
      <c r="A18" s="29" t="s">
        <v>22</v>
      </c>
      <c r="B18" s="18">
        <v>0</v>
      </c>
      <c r="C18" s="18">
        <v>3149</v>
      </c>
      <c r="D18" s="18">
        <v>2734</v>
      </c>
      <c r="E18" s="18">
        <v>7</v>
      </c>
      <c r="F18" s="30">
        <v>10</v>
      </c>
    </row>
    <row r="19" spans="1:6">
      <c r="A19" s="29" t="s">
        <v>23</v>
      </c>
      <c r="B19" s="18">
        <v>2300000</v>
      </c>
      <c r="C19" s="18">
        <v>6300</v>
      </c>
      <c r="D19" s="18">
        <v>806</v>
      </c>
      <c r="E19" s="18">
        <v>1097546</v>
      </c>
      <c r="F19" s="30">
        <v>128325</v>
      </c>
    </row>
    <row r="20" spans="1:6">
      <c r="A20" s="29" t="s">
        <v>24</v>
      </c>
      <c r="B20" s="18">
        <v>1520000</v>
      </c>
      <c r="C20" s="18">
        <v>1600000</v>
      </c>
      <c r="D20" s="18">
        <v>426771</v>
      </c>
      <c r="E20" s="18">
        <v>1050000</v>
      </c>
      <c r="F20" s="30">
        <v>253623</v>
      </c>
    </row>
    <row r="21" spans="1:6">
      <c r="A21" s="29" t="s">
        <v>25</v>
      </c>
      <c r="B21" s="18">
        <v>5300</v>
      </c>
      <c r="C21" s="18">
        <v>17014</v>
      </c>
      <c r="D21" s="18">
        <v>4126</v>
      </c>
      <c r="E21" s="18">
        <v>47</v>
      </c>
      <c r="F21" s="30">
        <v>31</v>
      </c>
    </row>
    <row r="22" spans="1:6">
      <c r="A22" s="29" t="s">
        <v>26</v>
      </c>
      <c r="B22" s="18">
        <v>3000</v>
      </c>
      <c r="C22" s="18">
        <v>0</v>
      </c>
      <c r="D22" s="18">
        <v>0</v>
      </c>
      <c r="E22" s="18">
        <v>678</v>
      </c>
      <c r="F22" s="30">
        <v>438</v>
      </c>
    </row>
    <row r="23" spans="1:6">
      <c r="A23" s="29" t="s">
        <v>27</v>
      </c>
      <c r="B23" s="18">
        <v>4014</v>
      </c>
      <c r="C23" s="18">
        <v>31</v>
      </c>
      <c r="D23" s="18">
        <v>12</v>
      </c>
      <c r="E23" s="18">
        <v>11</v>
      </c>
      <c r="F23" s="30">
        <v>5</v>
      </c>
    </row>
    <row r="24" spans="1:6">
      <c r="A24" s="29" t="s">
        <v>28</v>
      </c>
      <c r="B24" s="18">
        <v>7000</v>
      </c>
      <c r="C24" s="18">
        <v>186</v>
      </c>
      <c r="D24" s="18">
        <v>173</v>
      </c>
      <c r="E24" s="18">
        <v>243</v>
      </c>
      <c r="F24" s="30">
        <v>174</v>
      </c>
    </row>
    <row r="25" spans="1:6">
      <c r="A25" s="29" t="s">
        <v>29</v>
      </c>
      <c r="B25" s="18">
        <v>660000</v>
      </c>
      <c r="C25" s="18">
        <v>5170</v>
      </c>
      <c r="D25" s="18">
        <v>1591</v>
      </c>
      <c r="E25" s="18">
        <v>636630</v>
      </c>
      <c r="F25" s="30">
        <v>87676</v>
      </c>
    </row>
    <row r="26" spans="1:6">
      <c r="A26" s="29" t="s">
        <v>30</v>
      </c>
      <c r="B26" s="18">
        <v>0</v>
      </c>
      <c r="C26" s="18">
        <v>58039</v>
      </c>
      <c r="D26" s="18">
        <v>16725</v>
      </c>
      <c r="E26" s="18">
        <v>188</v>
      </c>
      <c r="F26" s="30">
        <v>2</v>
      </c>
    </row>
    <row r="27" spans="1:6">
      <c r="A27" s="29" t="s">
        <v>31</v>
      </c>
      <c r="B27" s="18">
        <v>9230000</v>
      </c>
      <c r="C27" s="18">
        <v>7196</v>
      </c>
      <c r="D27" s="18">
        <v>2636</v>
      </c>
      <c r="E27" s="18">
        <v>1475100</v>
      </c>
      <c r="F27" s="30">
        <v>289140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5309</v>
      </c>
      <c r="D29" s="18">
        <v>2234</v>
      </c>
      <c r="E29" s="18">
        <v>87</v>
      </c>
      <c r="F29" s="30">
        <v>48</v>
      </c>
    </row>
    <row r="30" spans="1:6">
      <c r="A30" s="29" t="s">
        <v>34</v>
      </c>
      <c r="B30" s="18">
        <v>0</v>
      </c>
      <c r="C30" s="18">
        <v>132</v>
      </c>
      <c r="D30" s="18">
        <v>68</v>
      </c>
      <c r="E30" s="18">
        <v>47</v>
      </c>
      <c r="F30" s="30">
        <v>25</v>
      </c>
    </row>
    <row r="31" spans="1:6">
      <c r="A31" s="29" t="s">
        <v>35</v>
      </c>
      <c r="B31" s="18">
        <v>699832</v>
      </c>
      <c r="C31" s="18">
        <v>15909</v>
      </c>
      <c r="D31" s="18">
        <v>2836</v>
      </c>
      <c r="E31" s="18">
        <v>327242</v>
      </c>
      <c r="F31" s="30">
        <v>50599</v>
      </c>
    </row>
    <row r="32" spans="1:6">
      <c r="A32" s="29" t="s">
        <v>36</v>
      </c>
      <c r="B32" s="18">
        <v>0</v>
      </c>
      <c r="C32" s="18">
        <v>21</v>
      </c>
      <c r="D32" s="18">
        <v>14</v>
      </c>
      <c r="E32" s="18">
        <v>1356</v>
      </c>
      <c r="F32" s="30">
        <v>60</v>
      </c>
    </row>
    <row r="33" spans="1:6">
      <c r="A33" s="29" t="s">
        <v>37</v>
      </c>
      <c r="B33" s="18">
        <v>20923</v>
      </c>
      <c r="C33" s="18">
        <v>2</v>
      </c>
      <c r="D33" s="18">
        <v>2</v>
      </c>
      <c r="E33" s="18">
        <v>36</v>
      </c>
      <c r="F33" s="30">
        <v>6</v>
      </c>
    </row>
    <row r="34" spans="1:6">
      <c r="A34" s="29" t="s">
        <v>38</v>
      </c>
      <c r="B34" s="18">
        <v>0</v>
      </c>
      <c r="C34" s="18">
        <v>2030</v>
      </c>
      <c r="D34" s="18">
        <v>1137</v>
      </c>
      <c r="E34" s="18">
        <v>4</v>
      </c>
      <c r="F34" s="30">
        <v>16</v>
      </c>
    </row>
    <row r="35" spans="1:6">
      <c r="A35" s="29" t="s">
        <v>39</v>
      </c>
      <c r="B35" s="18">
        <v>2000</v>
      </c>
      <c r="C35" s="18">
        <v>391</v>
      </c>
      <c r="D35" s="18">
        <v>186</v>
      </c>
      <c r="E35" s="18">
        <v>1080</v>
      </c>
      <c r="F35" s="30">
        <v>1842</v>
      </c>
    </row>
    <row r="36" spans="1:6">
      <c r="A36" s="29" t="s">
        <v>40</v>
      </c>
      <c r="B36" s="18">
        <v>22000</v>
      </c>
      <c r="C36" s="18">
        <v>6</v>
      </c>
      <c r="D36" s="18">
        <v>4</v>
      </c>
      <c r="E36" s="18">
        <v>1210</v>
      </c>
      <c r="F36" s="30">
        <v>339</v>
      </c>
    </row>
    <row r="37" spans="1:6">
      <c r="A37" s="29" t="s">
        <v>41</v>
      </c>
      <c r="B37" s="18">
        <v>45400000</v>
      </c>
      <c r="C37" s="18">
        <v>700000</v>
      </c>
      <c r="D37" s="18">
        <v>205786</v>
      </c>
      <c r="E37" s="18">
        <v>30300000</v>
      </c>
      <c r="F37" s="30">
        <v>6725394</v>
      </c>
    </row>
    <row r="38" spans="1:6">
      <c r="A38" s="29" t="s">
        <v>42</v>
      </c>
      <c r="B38" s="18">
        <v>0</v>
      </c>
      <c r="C38" s="18">
        <v>9164</v>
      </c>
      <c r="D38" s="18">
        <v>3827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0</v>
      </c>
      <c r="D39" s="18">
        <v>0</v>
      </c>
      <c r="E39" s="18">
        <v>101</v>
      </c>
      <c r="F39" s="30">
        <v>89</v>
      </c>
    </row>
    <row r="40" spans="1:6">
      <c r="A40" s="29" t="s">
        <v>44</v>
      </c>
      <c r="B40" s="18">
        <v>0</v>
      </c>
      <c r="C40" s="18">
        <v>243</v>
      </c>
      <c r="D40" s="18">
        <v>54</v>
      </c>
      <c r="E40" s="18">
        <v>0</v>
      </c>
      <c r="F40" s="30">
        <v>0</v>
      </c>
    </row>
    <row r="41" spans="1:6">
      <c r="A41" s="29" t="s">
        <v>45</v>
      </c>
      <c r="B41" s="18">
        <v>8209000</v>
      </c>
      <c r="C41" s="18">
        <v>16261</v>
      </c>
      <c r="D41" s="18">
        <v>2829</v>
      </c>
      <c r="E41" s="18">
        <v>2978100</v>
      </c>
      <c r="F41" s="30">
        <v>729600</v>
      </c>
    </row>
    <row r="42" spans="1:6">
      <c r="A42" s="29" t="s">
        <v>46</v>
      </c>
      <c r="B42" s="18">
        <v>33100000</v>
      </c>
      <c r="C42" s="18">
        <v>15200000</v>
      </c>
      <c r="D42" s="18">
        <v>2981878</v>
      </c>
      <c r="E42" s="18">
        <v>90413</v>
      </c>
      <c r="F42" s="30">
        <v>62224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316000</v>
      </c>
      <c r="C45" s="18">
        <v>16925</v>
      </c>
      <c r="D45" s="18">
        <v>11817</v>
      </c>
      <c r="E45" s="18">
        <v>348</v>
      </c>
      <c r="F45" s="30">
        <v>200</v>
      </c>
    </row>
    <row r="46" spans="1:6">
      <c r="A46" s="29" t="s">
        <v>50</v>
      </c>
      <c r="B46" s="18">
        <v>0</v>
      </c>
      <c r="C46" s="18">
        <v>500</v>
      </c>
      <c r="D46" s="18">
        <v>105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19</v>
      </c>
      <c r="D47" s="18">
        <v>10</v>
      </c>
      <c r="E47" s="18">
        <v>188</v>
      </c>
      <c r="F47" s="30">
        <v>196</v>
      </c>
    </row>
    <row r="48" spans="1:6">
      <c r="A48" s="29" t="s">
        <v>52</v>
      </c>
      <c r="B48" s="18">
        <v>0</v>
      </c>
      <c r="C48" s="18">
        <v>4000</v>
      </c>
      <c r="D48" s="18">
        <v>1396</v>
      </c>
      <c r="E48" s="18">
        <v>0</v>
      </c>
      <c r="F48" s="30">
        <v>0</v>
      </c>
    </row>
    <row r="49" spans="1:6">
      <c r="A49" s="29" t="s">
        <v>53</v>
      </c>
      <c r="B49" s="18">
        <v>0</v>
      </c>
      <c r="C49" s="18">
        <v>55836</v>
      </c>
      <c r="D49" s="18">
        <v>35768</v>
      </c>
      <c r="E49" s="18">
        <v>949</v>
      </c>
      <c r="F49" s="30">
        <v>587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266893</v>
      </c>
      <c r="C51" s="18">
        <v>363167</v>
      </c>
      <c r="D51" s="18">
        <v>74268</v>
      </c>
      <c r="E51" s="18">
        <v>396221</v>
      </c>
      <c r="F51" s="30">
        <v>70930</v>
      </c>
    </row>
    <row r="52" spans="1:6">
      <c r="A52" s="29" t="s">
        <v>56</v>
      </c>
      <c r="B52" s="18">
        <v>91000</v>
      </c>
      <c r="C52" s="18">
        <v>26359</v>
      </c>
      <c r="D52" s="18">
        <v>11849</v>
      </c>
      <c r="E52" s="18">
        <v>1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1630</v>
      </c>
      <c r="C54" s="18">
        <v>25899</v>
      </c>
      <c r="D54" s="18">
        <v>8288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185000</v>
      </c>
      <c r="C56" s="18">
        <v>2427</v>
      </c>
      <c r="D56" s="18">
        <v>643</v>
      </c>
      <c r="E56" s="18">
        <v>6811</v>
      </c>
      <c r="F56" s="30">
        <v>1444</v>
      </c>
    </row>
    <row r="57" spans="1:6">
      <c r="A57" s="29" t="s">
        <v>61</v>
      </c>
      <c r="B57" s="18">
        <v>0</v>
      </c>
      <c r="C57" s="18">
        <v>199</v>
      </c>
      <c r="D57" s="18">
        <v>84</v>
      </c>
      <c r="E57" s="18">
        <v>2544</v>
      </c>
      <c r="F57" s="30">
        <v>2351</v>
      </c>
    </row>
    <row r="58" spans="1:6">
      <c r="A58" s="29" t="s">
        <v>62</v>
      </c>
      <c r="B58" s="18">
        <v>290715</v>
      </c>
      <c r="C58" s="18">
        <v>2100000</v>
      </c>
      <c r="D58" s="18">
        <v>314896</v>
      </c>
      <c r="E58" s="18">
        <v>190000</v>
      </c>
      <c r="F58" s="30">
        <v>30482</v>
      </c>
    </row>
    <row r="59" spans="1:6">
      <c r="A59" s="29" t="s">
        <v>63</v>
      </c>
      <c r="B59" s="18">
        <v>0</v>
      </c>
      <c r="C59" s="18">
        <v>6858</v>
      </c>
      <c r="D59" s="18">
        <v>3165</v>
      </c>
      <c r="E59" s="18">
        <v>108</v>
      </c>
      <c r="F59" s="30">
        <v>40</v>
      </c>
    </row>
    <row r="60" spans="1:6">
      <c r="A60" s="29" t="s">
        <v>64</v>
      </c>
      <c r="B60" s="18">
        <v>0</v>
      </c>
      <c r="C60" s="18">
        <v>2472</v>
      </c>
      <c r="D60" s="18">
        <v>1134</v>
      </c>
      <c r="E60" s="18">
        <v>202</v>
      </c>
      <c r="F60" s="30">
        <v>114</v>
      </c>
    </row>
    <row r="61" spans="1:6">
      <c r="A61" s="29" t="s">
        <v>65</v>
      </c>
      <c r="B61" s="18">
        <v>34000</v>
      </c>
      <c r="C61" s="18">
        <v>84196</v>
      </c>
      <c r="D61" s="18">
        <v>54429</v>
      </c>
      <c r="E61" s="18">
        <v>411</v>
      </c>
      <c r="F61" s="30">
        <v>188</v>
      </c>
    </row>
    <row r="62" spans="1:6">
      <c r="A62" s="29" t="s">
        <v>66</v>
      </c>
      <c r="B62" s="18">
        <v>111000</v>
      </c>
      <c r="C62" s="18">
        <v>809</v>
      </c>
      <c r="D62" s="18">
        <v>620</v>
      </c>
      <c r="E62" s="18">
        <v>60</v>
      </c>
      <c r="F62" s="30">
        <v>72</v>
      </c>
    </row>
    <row r="63" spans="1:6">
      <c r="A63" s="29" t="s">
        <v>67</v>
      </c>
      <c r="B63" s="18">
        <v>11000</v>
      </c>
      <c r="C63" s="18">
        <v>5150000</v>
      </c>
      <c r="D63" s="18">
        <v>958323</v>
      </c>
      <c r="E63" s="18">
        <v>137</v>
      </c>
      <c r="F63" s="30">
        <v>71</v>
      </c>
    </row>
    <row r="64" spans="1:6">
      <c r="A64" s="29" t="s">
        <v>68</v>
      </c>
      <c r="B64" s="18">
        <v>0</v>
      </c>
      <c r="C64" s="18">
        <v>41023</v>
      </c>
      <c r="D64" s="18">
        <v>12560</v>
      </c>
      <c r="E64" s="18">
        <v>357</v>
      </c>
      <c r="F64" s="30">
        <v>90</v>
      </c>
    </row>
    <row r="65" spans="1:6">
      <c r="A65" s="29" t="s">
        <v>69</v>
      </c>
      <c r="B65" s="18">
        <v>0</v>
      </c>
      <c r="C65" s="18">
        <v>38</v>
      </c>
      <c r="D65" s="18">
        <v>38</v>
      </c>
      <c r="E65" s="18">
        <v>37</v>
      </c>
      <c r="F65" s="30">
        <v>24</v>
      </c>
    </row>
    <row r="66" spans="1:6">
      <c r="A66" s="29" t="s">
        <v>70</v>
      </c>
      <c r="B66" s="18">
        <v>0</v>
      </c>
      <c r="C66" s="18">
        <v>38</v>
      </c>
      <c r="D66" s="18">
        <v>16</v>
      </c>
      <c r="E66" s="18">
        <v>63</v>
      </c>
      <c r="F66" s="30">
        <v>37</v>
      </c>
    </row>
    <row r="67" spans="1:6">
      <c r="A67" s="29" t="s">
        <v>71</v>
      </c>
      <c r="B67" s="18">
        <v>1600000</v>
      </c>
      <c r="C67" s="18">
        <v>974136</v>
      </c>
      <c r="D67" s="18">
        <v>195870</v>
      </c>
      <c r="E67" s="18">
        <v>778367</v>
      </c>
      <c r="F67" s="30">
        <v>206763</v>
      </c>
    </row>
    <row r="68" spans="1:6">
      <c r="A68" s="29" t="s">
        <v>72</v>
      </c>
      <c r="B68" s="18">
        <v>500</v>
      </c>
      <c r="C68" s="18">
        <v>65414</v>
      </c>
      <c r="D68" s="18">
        <v>82155</v>
      </c>
      <c r="E68" s="18">
        <v>27</v>
      </c>
      <c r="F68" s="30">
        <v>3</v>
      </c>
    </row>
    <row r="69" spans="1:6">
      <c r="A69" s="29" t="s">
        <v>73</v>
      </c>
      <c r="B69" s="18">
        <v>0</v>
      </c>
      <c r="C69" s="18">
        <v>142</v>
      </c>
      <c r="D69" s="18">
        <v>79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3486</v>
      </c>
      <c r="D70" s="18">
        <v>941</v>
      </c>
      <c r="E70" s="18">
        <v>89</v>
      </c>
      <c r="F70" s="30">
        <v>26</v>
      </c>
    </row>
    <row r="71" spans="1:6">
      <c r="A71" s="29" t="s">
        <v>75</v>
      </c>
      <c r="B71" s="18">
        <v>65000</v>
      </c>
      <c r="C71" s="18">
        <v>655</v>
      </c>
      <c r="D71" s="18">
        <v>424</v>
      </c>
      <c r="E71" s="18">
        <v>1075</v>
      </c>
      <c r="F71" s="30">
        <v>499</v>
      </c>
    </row>
    <row r="72" spans="1:6">
      <c r="A72" s="29" t="s">
        <v>76</v>
      </c>
      <c r="B72" s="18">
        <v>10600000</v>
      </c>
      <c r="C72" s="18">
        <v>404317</v>
      </c>
      <c r="D72" s="18">
        <v>69850</v>
      </c>
      <c r="E72" s="18">
        <v>7866917</v>
      </c>
      <c r="F72" s="30">
        <v>1717294</v>
      </c>
    </row>
    <row r="73" spans="1:6">
      <c r="A73" s="29" t="s">
        <v>77</v>
      </c>
      <c r="B73" s="18">
        <v>6213860</v>
      </c>
      <c r="C73" s="18">
        <v>2146323</v>
      </c>
      <c r="D73" s="18">
        <v>612047</v>
      </c>
      <c r="E73" s="18">
        <v>871187</v>
      </c>
      <c r="F73" s="30">
        <v>142164</v>
      </c>
    </row>
    <row r="74" spans="1:6">
      <c r="A74" s="29" t="s">
        <v>78</v>
      </c>
      <c r="B74" s="18">
        <v>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14858</v>
      </c>
      <c r="D75" s="18">
        <v>10474</v>
      </c>
      <c r="E75" s="18">
        <v>90</v>
      </c>
      <c r="F75" s="30">
        <v>31</v>
      </c>
    </row>
    <row r="76" spans="1:6">
      <c r="A76" s="29" t="s">
        <v>80</v>
      </c>
      <c r="B76" s="18">
        <v>0</v>
      </c>
      <c r="C76" s="18">
        <v>109</v>
      </c>
      <c r="D76" s="18">
        <v>62</v>
      </c>
      <c r="E76" s="18">
        <v>3753</v>
      </c>
      <c r="F76" s="30">
        <v>3030</v>
      </c>
    </row>
    <row r="77" spans="1:6">
      <c r="A77" s="29" t="s">
        <v>81</v>
      </c>
      <c r="B77" s="18">
        <v>0</v>
      </c>
      <c r="C77" s="18">
        <v>418</v>
      </c>
      <c r="D77" s="18">
        <v>197</v>
      </c>
      <c r="E77" s="18">
        <v>28</v>
      </c>
      <c r="F77" s="30">
        <v>10</v>
      </c>
    </row>
    <row r="78" spans="1:6">
      <c r="A78" s="29" t="s">
        <v>82</v>
      </c>
      <c r="B78" s="18">
        <v>21429</v>
      </c>
      <c r="C78" s="18">
        <v>8000</v>
      </c>
      <c r="D78" s="18">
        <v>1258</v>
      </c>
      <c r="E78" s="18">
        <v>5000</v>
      </c>
      <c r="F78" s="30">
        <v>997</v>
      </c>
    </row>
    <row r="79" spans="1:6">
      <c r="A79" s="29" t="s">
        <v>83</v>
      </c>
      <c r="B79" s="18">
        <v>20400000</v>
      </c>
      <c r="C79" s="18">
        <v>4541000</v>
      </c>
      <c r="D79" s="18">
        <v>981004</v>
      </c>
      <c r="E79" s="18">
        <v>6488000</v>
      </c>
      <c r="F79" s="30">
        <v>1366846</v>
      </c>
    </row>
    <row r="80" spans="1:6">
      <c r="A80" s="29" t="s">
        <v>84</v>
      </c>
      <c r="B80" s="18">
        <v>10000</v>
      </c>
      <c r="C80" s="18">
        <v>861</v>
      </c>
      <c r="D80" s="18">
        <v>409</v>
      </c>
      <c r="E80" s="18">
        <v>644</v>
      </c>
      <c r="F80" s="30">
        <v>353</v>
      </c>
    </row>
    <row r="81" spans="1:6">
      <c r="A81" s="29" t="s">
        <v>85</v>
      </c>
      <c r="B81" s="18">
        <v>0</v>
      </c>
      <c r="C81" s="18">
        <v>372</v>
      </c>
      <c r="D81" s="18">
        <v>131</v>
      </c>
      <c r="E81" s="18">
        <v>70</v>
      </c>
      <c r="F81" s="30">
        <v>35</v>
      </c>
    </row>
    <row r="82" spans="1:6">
      <c r="A82" s="29" t="s">
        <v>86</v>
      </c>
      <c r="B82" s="18">
        <v>64000</v>
      </c>
      <c r="C82" s="18">
        <v>250000</v>
      </c>
      <c r="D82" s="18">
        <v>52850</v>
      </c>
      <c r="E82" s="18">
        <v>4000</v>
      </c>
      <c r="F82" s="30">
        <v>1301</v>
      </c>
    </row>
    <row r="83" spans="1:6">
      <c r="A83" s="29" t="s">
        <v>87</v>
      </c>
      <c r="B83" s="18">
        <v>0</v>
      </c>
      <c r="C83" s="18">
        <v>10248</v>
      </c>
      <c r="D83" s="18">
        <v>3053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1800</v>
      </c>
      <c r="D84" s="18">
        <v>1584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37994</v>
      </c>
      <c r="D85" s="18">
        <v>9597</v>
      </c>
      <c r="E85" s="18">
        <v>2</v>
      </c>
      <c r="F85" s="30">
        <v>2</v>
      </c>
    </row>
    <row r="86" spans="1:6">
      <c r="A86" s="29" t="s">
        <v>90</v>
      </c>
      <c r="B86" s="18">
        <v>38994</v>
      </c>
      <c r="C86" s="18">
        <v>33418</v>
      </c>
      <c r="D86" s="18">
        <v>19498</v>
      </c>
      <c r="E86" s="18">
        <v>18101</v>
      </c>
      <c r="F86" s="30">
        <v>8019</v>
      </c>
    </row>
    <row r="87" spans="1:6">
      <c r="A87" s="29" t="s">
        <v>91</v>
      </c>
      <c r="B87" s="18">
        <v>0</v>
      </c>
      <c r="C87" s="18">
        <v>174</v>
      </c>
      <c r="D87" s="18">
        <v>106</v>
      </c>
      <c r="E87" s="18">
        <v>177</v>
      </c>
      <c r="F87" s="30">
        <v>87</v>
      </c>
    </row>
    <row r="88" spans="1:6">
      <c r="A88" s="29" t="s">
        <v>92</v>
      </c>
      <c r="B88" s="18">
        <v>0</v>
      </c>
      <c r="C88" s="18">
        <v>362</v>
      </c>
      <c r="D88" s="18">
        <v>136</v>
      </c>
      <c r="E88" s="18">
        <v>18</v>
      </c>
      <c r="F88" s="30">
        <v>10</v>
      </c>
    </row>
    <row r="89" spans="1:6">
      <c r="A89" s="29" t="s">
        <v>93</v>
      </c>
      <c r="B89" s="18">
        <v>0</v>
      </c>
      <c r="C89" s="18">
        <v>484</v>
      </c>
      <c r="D89" s="18">
        <v>342</v>
      </c>
      <c r="E89" s="18">
        <v>528</v>
      </c>
      <c r="F89" s="30">
        <v>259</v>
      </c>
    </row>
    <row r="90" spans="1:6">
      <c r="A90" s="29" t="s">
        <v>94</v>
      </c>
      <c r="B90" s="18">
        <v>7900</v>
      </c>
      <c r="C90" s="18">
        <v>34020</v>
      </c>
      <c r="D90" s="18">
        <v>15632</v>
      </c>
      <c r="E90" s="18">
        <v>0</v>
      </c>
      <c r="F90" s="30">
        <v>0</v>
      </c>
    </row>
    <row r="91" spans="1:6">
      <c r="A91" s="29" t="s">
        <v>95</v>
      </c>
      <c r="B91" s="18">
        <v>295207</v>
      </c>
      <c r="C91" s="18">
        <v>5644</v>
      </c>
      <c r="D91" s="18">
        <v>3119</v>
      </c>
      <c r="E91" s="18">
        <v>94617</v>
      </c>
      <c r="F91" s="30">
        <v>21851</v>
      </c>
    </row>
    <row r="92" spans="1:6">
      <c r="A92" s="29" t="s">
        <v>96</v>
      </c>
      <c r="B92" s="18">
        <v>36392</v>
      </c>
      <c r="C92" s="18">
        <v>622800</v>
      </c>
      <c r="D92" s="18">
        <v>80686</v>
      </c>
      <c r="E92" s="18">
        <v>29400</v>
      </c>
      <c r="F92" s="30">
        <v>4551</v>
      </c>
    </row>
    <row r="93" spans="1:6">
      <c r="A93" s="29" t="s">
        <v>97</v>
      </c>
      <c r="B93" s="18">
        <v>0</v>
      </c>
      <c r="C93" s="18">
        <v>92000</v>
      </c>
      <c r="D93" s="18">
        <v>20573</v>
      </c>
      <c r="E93" s="18">
        <v>10</v>
      </c>
      <c r="F93" s="30">
        <v>2</v>
      </c>
    </row>
    <row r="94" spans="1:6">
      <c r="A94" s="29" t="s">
        <v>98</v>
      </c>
      <c r="B94" s="18">
        <v>2000000</v>
      </c>
      <c r="C94" s="18">
        <v>376000</v>
      </c>
      <c r="D94" s="18">
        <v>85585</v>
      </c>
      <c r="E94" s="18">
        <v>1060</v>
      </c>
      <c r="F94" s="30">
        <v>703</v>
      </c>
    </row>
    <row r="95" spans="1:6">
      <c r="A95" s="29" t="s">
        <v>99</v>
      </c>
      <c r="B95" s="18">
        <v>0</v>
      </c>
      <c r="C95" s="18">
        <v>101714</v>
      </c>
      <c r="D95" s="18">
        <v>41781</v>
      </c>
      <c r="E95" s="18">
        <v>5089</v>
      </c>
      <c r="F95" s="30">
        <v>3241</v>
      </c>
    </row>
    <row r="96" spans="1:6">
      <c r="A96" s="29" t="s">
        <v>100</v>
      </c>
      <c r="B96" s="18">
        <v>0</v>
      </c>
      <c r="C96" s="18">
        <v>782000</v>
      </c>
      <c r="D96" s="18">
        <v>352995</v>
      </c>
      <c r="E96" s="18">
        <v>72</v>
      </c>
      <c r="F96" s="30">
        <v>25</v>
      </c>
    </row>
    <row r="97" spans="1:6">
      <c r="A97" s="29" t="s">
        <v>101</v>
      </c>
      <c r="B97" s="18">
        <v>0</v>
      </c>
      <c r="C97" s="18">
        <v>256736</v>
      </c>
      <c r="D97" s="18">
        <v>44934</v>
      </c>
      <c r="E97" s="18">
        <v>0</v>
      </c>
      <c r="F97" s="30">
        <v>0</v>
      </c>
    </row>
    <row r="98" spans="1:6">
      <c r="A98" s="29" t="s">
        <v>102</v>
      </c>
      <c r="B98" s="18">
        <v>903720</v>
      </c>
      <c r="C98" s="18">
        <v>193696</v>
      </c>
      <c r="D98" s="18">
        <v>59993</v>
      </c>
      <c r="E98" s="18">
        <v>699942</v>
      </c>
      <c r="F98" s="30">
        <v>133487</v>
      </c>
    </row>
    <row r="99" spans="1:6">
      <c r="A99" s="29" t="s">
        <v>103</v>
      </c>
      <c r="B99" s="18">
        <v>0</v>
      </c>
      <c r="C99" s="18">
        <v>337275</v>
      </c>
      <c r="D99" s="18">
        <v>109052</v>
      </c>
      <c r="E99" s="18">
        <v>24</v>
      </c>
      <c r="F99" s="30">
        <v>6</v>
      </c>
    </row>
    <row r="100" spans="1:6">
      <c r="A100" s="29" t="s">
        <v>104</v>
      </c>
      <c r="B100" s="18">
        <v>920000</v>
      </c>
      <c r="C100" s="18">
        <v>3873087</v>
      </c>
      <c r="D100" s="18">
        <v>816744</v>
      </c>
      <c r="E100" s="18">
        <v>150766</v>
      </c>
      <c r="F100" s="30">
        <v>50956</v>
      </c>
    </row>
    <row r="101" spans="1:6">
      <c r="A101" s="29" t="s">
        <v>105</v>
      </c>
      <c r="B101" s="18">
        <v>3200</v>
      </c>
      <c r="C101" s="18">
        <v>49633</v>
      </c>
      <c r="D101" s="18">
        <v>30468</v>
      </c>
      <c r="E101" s="18">
        <v>5</v>
      </c>
      <c r="F101" s="30">
        <v>25</v>
      </c>
    </row>
    <row r="102" spans="1:6">
      <c r="A102" s="29" t="s">
        <v>106</v>
      </c>
      <c r="B102" s="18">
        <v>8622000</v>
      </c>
      <c r="C102" s="18">
        <v>5770000</v>
      </c>
      <c r="D102" s="18">
        <v>1850293</v>
      </c>
      <c r="E102" s="18">
        <v>57000</v>
      </c>
      <c r="F102" s="30">
        <v>23789</v>
      </c>
    </row>
    <row r="103" spans="1:6">
      <c r="A103" s="29" t="s">
        <v>107</v>
      </c>
      <c r="B103" s="18">
        <v>0</v>
      </c>
      <c r="C103" s="18">
        <v>259000</v>
      </c>
      <c r="D103" s="18">
        <v>50314</v>
      </c>
      <c r="E103" s="18">
        <v>475</v>
      </c>
      <c r="F103" s="30">
        <v>281</v>
      </c>
    </row>
    <row r="104" spans="1:6">
      <c r="A104" s="29" t="s">
        <v>108</v>
      </c>
      <c r="B104" s="18">
        <v>211000</v>
      </c>
      <c r="C104" s="18">
        <v>402000</v>
      </c>
      <c r="D104" s="18">
        <v>28311</v>
      </c>
      <c r="E104" s="18">
        <v>138</v>
      </c>
      <c r="F104" s="30">
        <v>19</v>
      </c>
    </row>
    <row r="105" spans="1:6">
      <c r="A105" s="29" t="s">
        <v>109</v>
      </c>
      <c r="B105" s="18">
        <v>266000</v>
      </c>
      <c r="C105" s="18">
        <v>123</v>
      </c>
      <c r="D105" s="18">
        <v>78</v>
      </c>
      <c r="E105" s="18">
        <v>38</v>
      </c>
      <c r="F105" s="30">
        <v>61</v>
      </c>
    </row>
    <row r="106" spans="1:6">
      <c r="A106" s="29" t="s">
        <v>110</v>
      </c>
      <c r="B106" s="18">
        <v>0</v>
      </c>
      <c r="C106" s="18">
        <v>2058</v>
      </c>
      <c r="D106" s="18">
        <v>585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91767</v>
      </c>
      <c r="D107" s="18">
        <v>49277</v>
      </c>
      <c r="E107" s="18">
        <v>108</v>
      </c>
      <c r="F107" s="30">
        <v>57</v>
      </c>
    </row>
    <row r="108" spans="1:6">
      <c r="A108" s="29" t="s">
        <v>112</v>
      </c>
      <c r="B108" s="18">
        <v>124500</v>
      </c>
      <c r="C108" s="18">
        <v>734400</v>
      </c>
      <c r="D108" s="18">
        <v>73930</v>
      </c>
      <c r="E108" s="18">
        <v>93</v>
      </c>
      <c r="F108" s="30">
        <v>2</v>
      </c>
    </row>
    <row r="109" spans="1:6">
      <c r="A109" s="29" t="s">
        <v>113</v>
      </c>
      <c r="B109" s="18">
        <v>0</v>
      </c>
      <c r="C109" s="18">
        <v>0</v>
      </c>
      <c r="D109" s="18">
        <v>0</v>
      </c>
      <c r="E109" s="18">
        <v>1072</v>
      </c>
      <c r="F109" s="30">
        <v>679</v>
      </c>
    </row>
    <row r="110" spans="1:6">
      <c r="A110" s="29" t="s">
        <v>114</v>
      </c>
      <c r="B110" s="18">
        <v>2809157</v>
      </c>
      <c r="C110" s="18">
        <v>565869</v>
      </c>
      <c r="D110" s="18">
        <v>91693</v>
      </c>
      <c r="E110" s="18">
        <v>2446820</v>
      </c>
      <c r="F110" s="30">
        <v>540902</v>
      </c>
    </row>
    <row r="111" spans="1:6">
      <c r="A111" s="29" t="s">
        <v>115</v>
      </c>
      <c r="B111" s="18">
        <v>9100</v>
      </c>
      <c r="C111" s="18">
        <v>274000</v>
      </c>
      <c r="D111" s="18">
        <v>49274</v>
      </c>
      <c r="E111" s="18">
        <v>164</v>
      </c>
      <c r="F111" s="30">
        <v>103</v>
      </c>
    </row>
    <row r="112" spans="1:6">
      <c r="A112" s="29" t="s">
        <v>116</v>
      </c>
      <c r="B112" s="18">
        <v>0</v>
      </c>
      <c r="C112" s="18">
        <v>7561</v>
      </c>
      <c r="D112" s="18">
        <v>3158</v>
      </c>
      <c r="E112" s="18">
        <v>34</v>
      </c>
      <c r="F112" s="30">
        <v>19</v>
      </c>
    </row>
    <row r="113" spans="1:6">
      <c r="A113" s="29" t="s">
        <v>117</v>
      </c>
      <c r="B113" s="18">
        <v>0</v>
      </c>
      <c r="C113" s="18">
        <v>1</v>
      </c>
      <c r="D113" s="18">
        <v>2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126000</v>
      </c>
      <c r="D114" s="18">
        <v>33909</v>
      </c>
      <c r="E114" s="18">
        <v>2200</v>
      </c>
      <c r="F114" s="30">
        <v>1080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783000</v>
      </c>
      <c r="C116" s="18">
        <v>456707</v>
      </c>
      <c r="D116" s="18">
        <v>82856</v>
      </c>
      <c r="E116" s="18">
        <v>540174</v>
      </c>
      <c r="F116" s="30">
        <v>117727</v>
      </c>
    </row>
    <row r="117" spans="1:6">
      <c r="A117" s="29" t="s">
        <v>121</v>
      </c>
      <c r="B117" s="18">
        <v>39230</v>
      </c>
      <c r="C117" s="18">
        <v>56400</v>
      </c>
      <c r="D117" s="18">
        <v>15881</v>
      </c>
      <c r="E117" s="18">
        <v>30900</v>
      </c>
      <c r="F117" s="30">
        <v>7407</v>
      </c>
    </row>
    <row r="118" spans="1:6">
      <c r="A118" s="29" t="s">
        <v>122</v>
      </c>
      <c r="B118" s="18">
        <v>50000</v>
      </c>
      <c r="C118" s="18">
        <v>34</v>
      </c>
      <c r="D118" s="18">
        <v>15</v>
      </c>
      <c r="E118" s="18">
        <v>47363</v>
      </c>
      <c r="F118" s="30">
        <v>6585</v>
      </c>
    </row>
    <row r="119" spans="1:6">
      <c r="A119" s="29" t="s">
        <v>123</v>
      </c>
      <c r="B119" s="18">
        <v>37968</v>
      </c>
      <c r="C119" s="18">
        <v>27</v>
      </c>
      <c r="D119" s="18">
        <v>27</v>
      </c>
      <c r="E119" s="18">
        <v>135</v>
      </c>
      <c r="F119" s="30">
        <v>11</v>
      </c>
    </row>
    <row r="120" spans="1:6">
      <c r="A120" s="29" t="s">
        <v>124</v>
      </c>
      <c r="B120" s="18">
        <v>20000</v>
      </c>
      <c r="C120" s="18">
        <v>50350</v>
      </c>
      <c r="D120" s="18">
        <v>19389</v>
      </c>
      <c r="E120" s="18">
        <v>8761</v>
      </c>
      <c r="F120" s="30">
        <v>3018</v>
      </c>
    </row>
    <row r="121" spans="1:6">
      <c r="A121" s="29" t="s">
        <v>125</v>
      </c>
      <c r="B121" s="18">
        <v>0</v>
      </c>
      <c r="C121" s="18">
        <v>232</v>
      </c>
      <c r="D121" s="18">
        <v>165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63000</v>
      </c>
      <c r="D122" s="18">
        <v>23275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8765</v>
      </c>
      <c r="D123" s="18">
        <v>2536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5534</v>
      </c>
      <c r="D124" s="18">
        <v>1163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17100</v>
      </c>
      <c r="D125" s="18">
        <v>5159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145</v>
      </c>
      <c r="D126" s="18">
        <v>86</v>
      </c>
      <c r="E126" s="18">
        <v>0</v>
      </c>
      <c r="F126" s="30">
        <v>0</v>
      </c>
    </row>
    <row r="127" spans="1:6">
      <c r="A127" s="29" t="s">
        <v>131</v>
      </c>
      <c r="B127" s="18">
        <v>400</v>
      </c>
      <c r="C127" s="18">
        <v>4834</v>
      </c>
      <c r="D127" s="18">
        <v>3115</v>
      </c>
      <c r="E127" s="18">
        <v>1</v>
      </c>
      <c r="F127" s="30">
        <v>1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2248000</v>
      </c>
      <c r="C129" s="18">
        <v>1350000</v>
      </c>
      <c r="D129" s="18">
        <v>364704</v>
      </c>
      <c r="E129" s="18">
        <v>12821</v>
      </c>
      <c r="F129" s="30">
        <v>6063</v>
      </c>
    </row>
    <row r="130" spans="1:6">
      <c r="A130" s="29" t="s">
        <v>134</v>
      </c>
      <c r="B130" s="18">
        <v>0</v>
      </c>
      <c r="C130" s="18">
        <v>3123</v>
      </c>
      <c r="D130" s="18">
        <v>879</v>
      </c>
      <c r="E130" s="18">
        <v>0</v>
      </c>
      <c r="F130" s="30">
        <v>0</v>
      </c>
    </row>
    <row r="131" spans="1:6">
      <c r="A131" s="29" t="s">
        <v>135</v>
      </c>
      <c r="B131" s="18">
        <v>22000</v>
      </c>
      <c r="C131" s="18">
        <v>9495</v>
      </c>
      <c r="D131" s="18">
        <v>1827</v>
      </c>
      <c r="E131" s="18">
        <v>80</v>
      </c>
      <c r="F131" s="30">
        <v>18</v>
      </c>
    </row>
    <row r="132" spans="1:6">
      <c r="A132" s="29" t="s">
        <v>136</v>
      </c>
      <c r="B132" s="18">
        <v>46000</v>
      </c>
      <c r="C132" s="18">
        <v>1100</v>
      </c>
      <c r="D132" s="18">
        <v>783</v>
      </c>
      <c r="E132" s="18">
        <v>82000</v>
      </c>
      <c r="F132" s="30">
        <v>13329</v>
      </c>
    </row>
    <row r="133" spans="1:6">
      <c r="A133" s="29" t="s">
        <v>137</v>
      </c>
      <c r="B133" s="18">
        <v>0</v>
      </c>
      <c r="C133" s="18">
        <v>4091</v>
      </c>
      <c r="D133" s="18">
        <v>658</v>
      </c>
      <c r="E133" s="18">
        <v>0</v>
      </c>
      <c r="F133" s="30">
        <v>0</v>
      </c>
    </row>
    <row r="134" spans="1:6">
      <c r="A134" s="29" t="s">
        <v>138</v>
      </c>
      <c r="B134" s="18">
        <v>43000</v>
      </c>
      <c r="C134" s="18">
        <v>1011000</v>
      </c>
      <c r="D134" s="18">
        <v>234225</v>
      </c>
      <c r="E134" s="18">
        <v>11</v>
      </c>
      <c r="F134" s="30">
        <v>7</v>
      </c>
    </row>
    <row r="135" spans="1:6">
      <c r="A135" s="29" t="s">
        <v>139</v>
      </c>
      <c r="B135" s="18">
        <v>6000</v>
      </c>
      <c r="C135" s="18">
        <v>9783</v>
      </c>
      <c r="D135" s="18">
        <v>6315</v>
      </c>
      <c r="E135" s="18">
        <v>25412</v>
      </c>
      <c r="F135" s="30">
        <v>9340</v>
      </c>
    </row>
    <row r="136" spans="1:6">
      <c r="A136" s="29" t="s">
        <v>140</v>
      </c>
      <c r="B136" s="18">
        <v>80000</v>
      </c>
      <c r="C136" s="18">
        <v>75</v>
      </c>
      <c r="D136" s="18">
        <v>70</v>
      </c>
      <c r="E136" s="18">
        <v>1842</v>
      </c>
      <c r="F136" s="30">
        <v>1454</v>
      </c>
    </row>
    <row r="137" spans="1:6">
      <c r="A137" s="29" t="s">
        <v>141</v>
      </c>
      <c r="B137" s="18">
        <v>0</v>
      </c>
      <c r="C137" s="18">
        <v>21497</v>
      </c>
      <c r="D137" s="18">
        <v>6051</v>
      </c>
      <c r="E137" s="18">
        <v>1907</v>
      </c>
      <c r="F137" s="30">
        <v>459</v>
      </c>
    </row>
    <row r="138" spans="1:6">
      <c r="A138" s="29" t="s">
        <v>142</v>
      </c>
      <c r="B138" s="18">
        <v>0</v>
      </c>
      <c r="C138" s="18">
        <v>377</v>
      </c>
      <c r="D138" s="18">
        <v>139</v>
      </c>
      <c r="E138" s="18">
        <v>0</v>
      </c>
      <c r="F138" s="30">
        <v>0</v>
      </c>
    </row>
    <row r="139" spans="1:6">
      <c r="A139" s="29" t="s">
        <v>143</v>
      </c>
      <c r="B139" s="18">
        <v>20000</v>
      </c>
      <c r="C139" s="18">
        <v>537</v>
      </c>
      <c r="D139" s="18">
        <v>346</v>
      </c>
      <c r="E139" s="18">
        <v>6</v>
      </c>
      <c r="F139" s="30">
        <v>17</v>
      </c>
    </row>
    <row r="140" spans="1:6">
      <c r="A140" s="29" t="s">
        <v>144</v>
      </c>
      <c r="B140" s="18">
        <v>129074</v>
      </c>
      <c r="C140" s="18">
        <v>2316000</v>
      </c>
      <c r="D140" s="18">
        <v>451273</v>
      </c>
      <c r="E140" s="18">
        <v>426000</v>
      </c>
      <c r="F140" s="30">
        <v>106294</v>
      </c>
    </row>
    <row r="141" spans="1:6">
      <c r="A141" s="29" t="s">
        <v>145</v>
      </c>
      <c r="B141" s="18">
        <v>0</v>
      </c>
      <c r="C141" s="18">
        <v>9735</v>
      </c>
      <c r="D141" s="18">
        <v>8380</v>
      </c>
      <c r="E141" s="18">
        <v>367</v>
      </c>
      <c r="F141" s="30">
        <v>194</v>
      </c>
    </row>
    <row r="142" spans="1:6">
      <c r="A142" s="29" t="s">
        <v>146</v>
      </c>
      <c r="B142" s="18">
        <v>4058000</v>
      </c>
      <c r="C142" s="18">
        <v>214428</v>
      </c>
      <c r="D142" s="18">
        <v>37310</v>
      </c>
      <c r="E142" s="18">
        <v>1774000</v>
      </c>
      <c r="F142" s="30">
        <v>571044</v>
      </c>
    </row>
    <row r="143" spans="1:6">
      <c r="A143" s="29" t="s">
        <v>147</v>
      </c>
      <c r="B143" s="18">
        <v>29000</v>
      </c>
      <c r="C143" s="18">
        <v>3533</v>
      </c>
      <c r="D143" s="18">
        <v>1924</v>
      </c>
      <c r="E143" s="18">
        <v>20</v>
      </c>
      <c r="F143" s="30">
        <v>2</v>
      </c>
    </row>
    <row r="144" spans="1:6">
      <c r="A144" s="29" t="s">
        <v>148</v>
      </c>
      <c r="B144" s="18">
        <v>0</v>
      </c>
      <c r="C144" s="18">
        <v>757</v>
      </c>
      <c r="D144" s="18">
        <v>134</v>
      </c>
      <c r="E144" s="18">
        <v>22</v>
      </c>
      <c r="F144" s="30">
        <v>20</v>
      </c>
    </row>
    <row r="145" spans="1:6">
      <c r="A145" s="29" t="s">
        <v>149</v>
      </c>
      <c r="B145" s="18">
        <v>2000</v>
      </c>
      <c r="C145" s="18">
        <v>172</v>
      </c>
      <c r="D145" s="18">
        <v>120</v>
      </c>
      <c r="E145" s="18">
        <v>143</v>
      </c>
      <c r="F145" s="30">
        <v>74</v>
      </c>
    </row>
    <row r="146" spans="1:6">
      <c r="A146" s="29" t="s">
        <v>150</v>
      </c>
      <c r="B146" s="18">
        <v>0</v>
      </c>
      <c r="C146" s="18">
        <v>315</v>
      </c>
      <c r="D146" s="18">
        <v>103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484</v>
      </c>
      <c r="D147" s="18">
        <v>151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62</v>
      </c>
      <c r="D148" s="18">
        <v>21</v>
      </c>
      <c r="E148" s="18">
        <v>0</v>
      </c>
      <c r="F148" s="30">
        <v>0</v>
      </c>
    </row>
    <row r="149" spans="1:6">
      <c r="A149" s="29" t="s">
        <v>153</v>
      </c>
      <c r="B149" s="18">
        <v>2444000</v>
      </c>
      <c r="C149" s="18">
        <v>976404</v>
      </c>
      <c r="D149" s="18">
        <v>296287</v>
      </c>
      <c r="E149" s="18">
        <v>561991</v>
      </c>
      <c r="F149" s="30">
        <v>113733</v>
      </c>
    </row>
    <row r="150" spans="1:6">
      <c r="A150" s="29" t="s">
        <v>154</v>
      </c>
      <c r="B150" s="18">
        <v>0</v>
      </c>
      <c r="C150" s="18">
        <v>94924</v>
      </c>
      <c r="D150" s="18">
        <v>45637</v>
      </c>
      <c r="E150" s="18">
        <v>227</v>
      </c>
      <c r="F150" s="30">
        <v>73</v>
      </c>
    </row>
    <row r="151" spans="1:6">
      <c r="A151" s="29" t="s">
        <v>155</v>
      </c>
      <c r="B151" s="18">
        <v>462000</v>
      </c>
      <c r="C151" s="18">
        <v>83610</v>
      </c>
      <c r="D151" s="18">
        <v>32113</v>
      </c>
      <c r="E151" s="18">
        <v>600</v>
      </c>
      <c r="F151" s="30">
        <v>274</v>
      </c>
    </row>
    <row r="152" spans="1:6">
      <c r="A152" s="29" t="s">
        <v>156</v>
      </c>
      <c r="B152" s="18">
        <v>0</v>
      </c>
      <c r="C152" s="18">
        <v>2800</v>
      </c>
      <c r="D152" s="18">
        <v>776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26826</v>
      </c>
      <c r="D153" s="18">
        <v>9225</v>
      </c>
      <c r="E153" s="18">
        <v>254</v>
      </c>
      <c r="F153" s="30">
        <v>59</v>
      </c>
    </row>
    <row r="154" spans="1:6">
      <c r="A154" s="29" t="s">
        <v>158</v>
      </c>
      <c r="B154" s="18">
        <v>20000</v>
      </c>
      <c r="C154" s="18">
        <v>2970</v>
      </c>
      <c r="D154" s="18">
        <v>517</v>
      </c>
      <c r="E154" s="18">
        <v>410</v>
      </c>
      <c r="F154" s="30">
        <v>68</v>
      </c>
    </row>
    <row r="155" spans="1:6">
      <c r="A155" s="29" t="s">
        <v>159</v>
      </c>
      <c r="B155" s="18">
        <v>0</v>
      </c>
      <c r="C155" s="18">
        <v>196</v>
      </c>
      <c r="D155" s="18">
        <v>169</v>
      </c>
      <c r="E155" s="18">
        <v>60</v>
      </c>
      <c r="F155" s="30">
        <v>11</v>
      </c>
    </row>
    <row r="156" spans="1:6">
      <c r="A156" s="29" t="s">
        <v>160</v>
      </c>
      <c r="B156" s="18">
        <v>1000</v>
      </c>
      <c r="C156" s="18">
        <v>87765</v>
      </c>
      <c r="D156" s="18">
        <v>30031</v>
      </c>
      <c r="E156" s="18">
        <v>108</v>
      </c>
      <c r="F156" s="30">
        <v>41</v>
      </c>
    </row>
    <row r="157" spans="1:6">
      <c r="A157" s="29" t="s">
        <v>161</v>
      </c>
      <c r="B157" s="18">
        <v>0</v>
      </c>
      <c r="C157" s="18">
        <v>25283</v>
      </c>
      <c r="D157" s="18">
        <v>13785</v>
      </c>
      <c r="E157" s="18">
        <v>7719</v>
      </c>
      <c r="F157" s="30">
        <v>2166</v>
      </c>
    </row>
    <row r="158" spans="1:6">
      <c r="A158" s="29" t="s">
        <v>162</v>
      </c>
      <c r="B158" s="18">
        <v>0</v>
      </c>
      <c r="C158" s="18">
        <v>16</v>
      </c>
      <c r="D158" s="18">
        <v>3</v>
      </c>
      <c r="E158" s="18">
        <v>0</v>
      </c>
      <c r="F158" s="30">
        <v>0</v>
      </c>
    </row>
    <row r="159" spans="1:6">
      <c r="A159" s="29" t="s">
        <v>163</v>
      </c>
      <c r="B159" s="18">
        <v>4400000</v>
      </c>
      <c r="C159" s="18">
        <v>637162</v>
      </c>
      <c r="D159" s="18">
        <v>159317</v>
      </c>
      <c r="E159" s="18">
        <v>699194</v>
      </c>
      <c r="F159" s="30">
        <v>151982</v>
      </c>
    </row>
    <row r="160" spans="1:6">
      <c r="A160" s="29" t="s">
        <v>164</v>
      </c>
      <c r="B160" s="18">
        <v>1101313</v>
      </c>
      <c r="C160" s="18">
        <v>81295</v>
      </c>
      <c r="D160" s="18">
        <v>27462</v>
      </c>
      <c r="E160" s="18">
        <v>319425</v>
      </c>
      <c r="F160" s="30">
        <v>60202</v>
      </c>
    </row>
    <row r="161" spans="1:6">
      <c r="A161" s="29" t="s">
        <v>165</v>
      </c>
      <c r="B161" s="18">
        <v>0</v>
      </c>
      <c r="C161" s="18">
        <v>108515</v>
      </c>
      <c r="D161" s="18">
        <v>55524</v>
      </c>
      <c r="E161" s="18">
        <v>579</v>
      </c>
      <c r="F161" s="30">
        <v>335</v>
      </c>
    </row>
    <row r="162" spans="1:6">
      <c r="A162" s="29" t="s">
        <v>166</v>
      </c>
      <c r="B162" s="18">
        <v>2320000</v>
      </c>
      <c r="C162" s="18">
        <v>1892000</v>
      </c>
      <c r="D162" s="18">
        <v>525481</v>
      </c>
      <c r="E162" s="18">
        <v>18719</v>
      </c>
      <c r="F162" s="30">
        <v>17111</v>
      </c>
    </row>
    <row r="163" spans="1:6">
      <c r="A163" s="29" t="s">
        <v>167</v>
      </c>
      <c r="B163" s="18">
        <v>8117</v>
      </c>
      <c r="C163" s="18">
        <v>136887</v>
      </c>
      <c r="D163" s="18">
        <v>20768</v>
      </c>
      <c r="E163" s="18">
        <v>8</v>
      </c>
      <c r="F163" s="30">
        <v>5</v>
      </c>
    </row>
    <row r="164" spans="1:6">
      <c r="A164" s="29" t="s">
        <v>168</v>
      </c>
      <c r="B164" s="18">
        <v>3941000</v>
      </c>
      <c r="C164" s="18">
        <v>88667</v>
      </c>
      <c r="D164" s="18">
        <v>14727</v>
      </c>
      <c r="E164" s="18">
        <v>1935700</v>
      </c>
      <c r="F164" s="30">
        <v>418285</v>
      </c>
    </row>
    <row r="165" spans="1:6">
      <c r="A165" s="29" t="s">
        <v>169</v>
      </c>
      <c r="B165" s="18">
        <v>32200000</v>
      </c>
      <c r="C165" s="18">
        <v>51258</v>
      </c>
      <c r="D165" s="18">
        <v>4142</v>
      </c>
      <c r="E165" s="18">
        <v>22400000</v>
      </c>
      <c r="F165" s="30">
        <v>2786189</v>
      </c>
    </row>
    <row r="166" spans="1:6">
      <c r="A166" s="29" t="s">
        <v>170</v>
      </c>
      <c r="B166" s="18">
        <v>50000</v>
      </c>
      <c r="C166" s="18">
        <v>85</v>
      </c>
      <c r="D166" s="18">
        <v>55</v>
      </c>
      <c r="E166" s="18">
        <v>51</v>
      </c>
      <c r="F166" s="30">
        <v>23</v>
      </c>
    </row>
    <row r="167" spans="1:6">
      <c r="A167" s="29" t="s">
        <v>171</v>
      </c>
      <c r="B167" s="18">
        <v>0</v>
      </c>
      <c r="C167" s="18">
        <v>47</v>
      </c>
      <c r="D167" s="18">
        <v>37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1911</v>
      </c>
      <c r="D168" s="18">
        <v>971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15371</v>
      </c>
      <c r="D169" s="18">
        <v>4580</v>
      </c>
      <c r="E169" s="18">
        <v>387</v>
      </c>
      <c r="F169" s="30">
        <v>97</v>
      </c>
    </row>
    <row r="170" spans="1:6">
      <c r="A170" s="29" t="s">
        <v>174</v>
      </c>
      <c r="B170" s="18">
        <v>0</v>
      </c>
      <c r="C170" s="18">
        <v>1747</v>
      </c>
      <c r="D170" s="18">
        <v>246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1866</v>
      </c>
      <c r="D171" s="18">
        <v>1340</v>
      </c>
      <c r="E171" s="18">
        <v>3</v>
      </c>
      <c r="F171" s="30">
        <v>3</v>
      </c>
    </row>
    <row r="172" spans="1:6">
      <c r="A172" s="29" t="s">
        <v>176</v>
      </c>
      <c r="B172" s="18">
        <v>0</v>
      </c>
      <c r="C172" s="18">
        <v>4544</v>
      </c>
      <c r="D172" s="18">
        <v>1501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6132</v>
      </c>
      <c r="D173" s="18">
        <v>3965</v>
      </c>
      <c r="E173" s="18">
        <v>5</v>
      </c>
      <c r="F173" s="30">
        <v>2</v>
      </c>
    </row>
    <row r="174" spans="1:6">
      <c r="A174" s="29" t="s">
        <v>178</v>
      </c>
      <c r="B174" s="18">
        <v>0</v>
      </c>
      <c r="C174" s="18">
        <v>2</v>
      </c>
      <c r="D174" s="18">
        <v>2</v>
      </c>
      <c r="E174" s="18">
        <v>624</v>
      </c>
      <c r="F174" s="30">
        <v>302</v>
      </c>
    </row>
    <row r="175" spans="1:6">
      <c r="A175" s="29" t="s">
        <v>179</v>
      </c>
      <c r="B175" s="18">
        <v>0</v>
      </c>
      <c r="C175" s="18">
        <v>2144000</v>
      </c>
      <c r="D175" s="18">
        <v>419510</v>
      </c>
      <c r="E175" s="18">
        <v>700</v>
      </c>
      <c r="F175" s="30">
        <v>400</v>
      </c>
    </row>
    <row r="176" spans="1:6">
      <c r="A176" s="29" t="s">
        <v>180</v>
      </c>
      <c r="B176" s="18">
        <v>0</v>
      </c>
      <c r="C176" s="18">
        <v>6178</v>
      </c>
      <c r="D176" s="18">
        <v>2585</v>
      </c>
      <c r="E176" s="18">
        <v>47</v>
      </c>
      <c r="F176" s="30">
        <v>15</v>
      </c>
    </row>
    <row r="177" spans="1:6">
      <c r="A177" s="29" t="s">
        <v>181</v>
      </c>
      <c r="B177" s="18">
        <v>137000</v>
      </c>
      <c r="C177" s="18">
        <v>172000</v>
      </c>
      <c r="D177" s="18">
        <v>30155</v>
      </c>
      <c r="E177" s="18">
        <v>6000</v>
      </c>
      <c r="F177" s="30">
        <v>1097</v>
      </c>
    </row>
    <row r="178" spans="1:6">
      <c r="A178" s="29" t="s">
        <v>182</v>
      </c>
      <c r="B178" s="18">
        <v>1000</v>
      </c>
      <c r="C178" s="18">
        <v>22940</v>
      </c>
      <c r="D178" s="18">
        <v>3124</v>
      </c>
      <c r="E178" s="18">
        <v>76</v>
      </c>
      <c r="F178" s="30">
        <v>75</v>
      </c>
    </row>
    <row r="179" spans="1:6">
      <c r="A179" s="29" t="s">
        <v>183</v>
      </c>
      <c r="B179" s="18">
        <v>0</v>
      </c>
      <c r="C179" s="18">
        <v>7</v>
      </c>
      <c r="D179" s="18">
        <v>7</v>
      </c>
      <c r="E179" s="18">
        <v>1843</v>
      </c>
      <c r="F179" s="30">
        <v>589</v>
      </c>
    </row>
    <row r="180" spans="1:6">
      <c r="A180" s="29" t="s">
        <v>184</v>
      </c>
      <c r="B180" s="18">
        <v>5000</v>
      </c>
      <c r="C180" s="18">
        <v>11072</v>
      </c>
      <c r="D180" s="18">
        <v>2886</v>
      </c>
      <c r="E180" s="18">
        <v>11936</v>
      </c>
      <c r="F180" s="30">
        <v>1993</v>
      </c>
    </row>
    <row r="181" spans="1:6">
      <c r="A181" s="29" t="s">
        <v>185</v>
      </c>
      <c r="B181" s="18">
        <v>1150000</v>
      </c>
      <c r="C181" s="18">
        <v>358000</v>
      </c>
      <c r="D181" s="18">
        <v>71927</v>
      </c>
      <c r="E181" s="18">
        <v>629164</v>
      </c>
      <c r="F181" s="30">
        <v>128441</v>
      </c>
    </row>
    <row r="182" spans="1:6">
      <c r="A182" s="29" t="s">
        <v>186</v>
      </c>
      <c r="B182" s="18">
        <v>625000</v>
      </c>
      <c r="C182" s="18">
        <v>820134</v>
      </c>
      <c r="D182" s="18">
        <v>139312</v>
      </c>
      <c r="E182" s="18">
        <v>896979</v>
      </c>
      <c r="F182" s="30">
        <v>179295</v>
      </c>
    </row>
    <row r="183" spans="1:6">
      <c r="A183" s="29" t="s">
        <v>187</v>
      </c>
      <c r="B183" s="18">
        <v>0</v>
      </c>
      <c r="C183" s="18">
        <v>197</v>
      </c>
      <c r="D183" s="18">
        <v>131</v>
      </c>
      <c r="E183" s="18">
        <v>644</v>
      </c>
      <c r="F183" s="30">
        <v>304</v>
      </c>
    </row>
    <row r="184" spans="1:6">
      <c r="A184" s="29" t="s">
        <v>188</v>
      </c>
      <c r="B184" s="18">
        <v>0</v>
      </c>
      <c r="C184" s="18">
        <v>4488</v>
      </c>
      <c r="D184" s="18">
        <v>2227</v>
      </c>
      <c r="E184" s="18">
        <v>3</v>
      </c>
      <c r="F184" s="30">
        <v>1</v>
      </c>
    </row>
    <row r="185" spans="1:6">
      <c r="A185" s="29" t="s">
        <v>189</v>
      </c>
      <c r="B185" s="18">
        <v>1730393</v>
      </c>
      <c r="C185" s="18">
        <v>80000</v>
      </c>
      <c r="D185" s="18">
        <v>25498</v>
      </c>
      <c r="E185" s="18">
        <v>57600</v>
      </c>
      <c r="F185" s="30">
        <v>31696</v>
      </c>
    </row>
    <row r="186" spans="1:6">
      <c r="A186" s="29" t="s">
        <v>190</v>
      </c>
      <c r="B186" s="18">
        <v>0</v>
      </c>
      <c r="C186" s="18">
        <v>18</v>
      </c>
      <c r="D186" s="18">
        <v>6</v>
      </c>
      <c r="E186" s="18">
        <v>0</v>
      </c>
      <c r="F186" s="30">
        <v>0</v>
      </c>
    </row>
    <row r="187" spans="1:6">
      <c r="A187" s="29" t="s">
        <v>191</v>
      </c>
      <c r="B187" s="18">
        <v>2061498</v>
      </c>
      <c r="C187" s="18">
        <v>863374</v>
      </c>
      <c r="D187" s="18">
        <v>167501</v>
      </c>
      <c r="E187" s="18">
        <v>168432</v>
      </c>
      <c r="F187" s="30">
        <v>34543</v>
      </c>
    </row>
    <row r="188" spans="1:6">
      <c r="A188" s="29" t="s">
        <v>192</v>
      </c>
      <c r="B188" s="18">
        <v>30000</v>
      </c>
      <c r="C188" s="18">
        <v>21168</v>
      </c>
      <c r="D188" s="18">
        <v>1740</v>
      </c>
      <c r="E188" s="18">
        <v>40</v>
      </c>
      <c r="F188" s="30">
        <v>16</v>
      </c>
    </row>
    <row r="189" spans="1:6">
      <c r="A189" s="29" t="s">
        <v>193</v>
      </c>
      <c r="B189" s="18">
        <v>0</v>
      </c>
      <c r="C189" s="18">
        <v>179</v>
      </c>
      <c r="D189" s="18">
        <v>96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69</v>
      </c>
      <c r="D190" s="18">
        <v>17</v>
      </c>
      <c r="E190" s="18">
        <v>0</v>
      </c>
      <c r="F190" s="30">
        <v>0</v>
      </c>
    </row>
    <row r="191" spans="1:6">
      <c r="A191" s="29" t="s">
        <v>195</v>
      </c>
      <c r="B191" s="18">
        <v>102000</v>
      </c>
      <c r="C191" s="18">
        <v>286</v>
      </c>
      <c r="D191" s="18">
        <v>123</v>
      </c>
      <c r="E191" s="18">
        <v>1874</v>
      </c>
      <c r="F191" s="30">
        <v>979</v>
      </c>
    </row>
    <row r="192" spans="1:6">
      <c r="A192" s="29" t="s">
        <v>196</v>
      </c>
      <c r="B192" s="18">
        <v>18100000</v>
      </c>
      <c r="C192" s="18">
        <v>409648</v>
      </c>
      <c r="D192" s="18">
        <v>114750</v>
      </c>
      <c r="E192" s="18">
        <v>12800000</v>
      </c>
      <c r="F192" s="30">
        <v>2989921</v>
      </c>
    </row>
    <row r="193" spans="1:6">
      <c r="A193" s="29" t="s">
        <v>197</v>
      </c>
      <c r="B193" s="18">
        <v>1053081</v>
      </c>
      <c r="C193" s="18">
        <v>344813</v>
      </c>
      <c r="D193" s="18">
        <v>132987</v>
      </c>
      <c r="E193" s="18">
        <v>176419</v>
      </c>
      <c r="F193" s="30">
        <v>35948</v>
      </c>
    </row>
    <row r="194" spans="1:6">
      <c r="A194" s="29" t="s">
        <v>198</v>
      </c>
      <c r="B194" s="18">
        <v>6600</v>
      </c>
      <c r="C194" s="18">
        <v>130000</v>
      </c>
      <c r="D194" s="18">
        <v>22123</v>
      </c>
      <c r="E194" s="18">
        <v>24</v>
      </c>
      <c r="F194" s="30">
        <v>5</v>
      </c>
    </row>
    <row r="195" spans="1:6">
      <c r="A195" s="29" t="s">
        <v>199</v>
      </c>
      <c r="B195" s="18">
        <v>0</v>
      </c>
      <c r="C195" s="18">
        <v>683000</v>
      </c>
      <c r="D195" s="18">
        <v>38400</v>
      </c>
      <c r="E195" s="18">
        <v>6</v>
      </c>
      <c r="F195" s="30">
        <v>2</v>
      </c>
    </row>
    <row r="196" spans="1:6">
      <c r="A196" s="29" t="s">
        <v>200</v>
      </c>
      <c r="B196" s="18">
        <v>0</v>
      </c>
      <c r="C196" s="18">
        <v>244350</v>
      </c>
      <c r="D196" s="18">
        <v>60915</v>
      </c>
      <c r="E196" s="18">
        <v>728</v>
      </c>
      <c r="F196" s="30">
        <v>280</v>
      </c>
    </row>
    <row r="197" spans="1:6">
      <c r="A197" s="29" t="s">
        <v>201</v>
      </c>
      <c r="B197" s="18">
        <v>2000</v>
      </c>
      <c r="C197" s="18">
        <v>43200</v>
      </c>
      <c r="D197" s="18">
        <v>10125</v>
      </c>
      <c r="E197" s="18">
        <v>1170</v>
      </c>
      <c r="F197" s="30">
        <v>255</v>
      </c>
    </row>
    <row r="198" spans="1:6">
      <c r="A198" s="29" t="s">
        <v>202</v>
      </c>
      <c r="B198" s="18">
        <v>0</v>
      </c>
      <c r="C198" s="18">
        <v>24</v>
      </c>
      <c r="D198" s="18">
        <v>15</v>
      </c>
      <c r="E198" s="18">
        <v>0</v>
      </c>
      <c r="F198" s="30">
        <v>0</v>
      </c>
    </row>
    <row r="199" spans="1:6">
      <c r="A199" s="29" t="s">
        <v>203</v>
      </c>
      <c r="B199" s="18">
        <v>0</v>
      </c>
      <c r="C199" s="18">
        <v>8</v>
      </c>
      <c r="D199" s="18">
        <v>2</v>
      </c>
      <c r="E199" s="18">
        <v>0</v>
      </c>
      <c r="F199" s="30">
        <v>0</v>
      </c>
    </row>
    <row r="200" spans="1:6">
      <c r="A200" s="29" t="s">
        <v>204</v>
      </c>
      <c r="B200" s="18">
        <v>0</v>
      </c>
      <c r="C200" s="18">
        <v>2</v>
      </c>
      <c r="D200" s="18">
        <v>1</v>
      </c>
      <c r="E200" s="18">
        <v>0</v>
      </c>
      <c r="F200" s="30">
        <v>0</v>
      </c>
    </row>
    <row r="201" spans="1:6">
      <c r="A201" s="29" t="s">
        <v>205</v>
      </c>
      <c r="B201" s="18">
        <v>609</v>
      </c>
      <c r="C201" s="18">
        <v>15031</v>
      </c>
      <c r="D201" s="18">
        <v>2615</v>
      </c>
      <c r="E201" s="18">
        <v>127</v>
      </c>
      <c r="F201" s="30">
        <v>21</v>
      </c>
    </row>
    <row r="202" spans="1:6">
      <c r="A202" s="29" t="s">
        <v>206</v>
      </c>
      <c r="B202" s="18">
        <v>3000</v>
      </c>
      <c r="C202" s="18">
        <v>38001</v>
      </c>
      <c r="D202" s="18">
        <v>17476</v>
      </c>
      <c r="E202" s="18">
        <v>72</v>
      </c>
      <c r="F202" s="30">
        <v>152</v>
      </c>
    </row>
    <row r="203" spans="1:6">
      <c r="A203" s="29" t="s">
        <v>207</v>
      </c>
      <c r="B203" s="18">
        <v>18000</v>
      </c>
      <c r="C203" s="18">
        <v>384000</v>
      </c>
      <c r="D203" s="18">
        <v>77014</v>
      </c>
      <c r="E203" s="18">
        <v>1250</v>
      </c>
      <c r="F203" s="30">
        <v>652</v>
      </c>
    </row>
    <row r="204" spans="1:6">
      <c r="A204" s="29" t="s">
        <v>208</v>
      </c>
      <c r="B204" s="18">
        <v>4498000</v>
      </c>
      <c r="C204" s="18">
        <v>1177000</v>
      </c>
      <c r="D204" s="18">
        <v>220680</v>
      </c>
      <c r="E204" s="18">
        <v>13000</v>
      </c>
      <c r="F204" s="30">
        <v>3744</v>
      </c>
    </row>
    <row r="205" spans="1:6">
      <c r="A205" s="29" t="s">
        <v>209</v>
      </c>
      <c r="B205" s="18">
        <v>0</v>
      </c>
      <c r="C205" s="18">
        <v>344000</v>
      </c>
      <c r="D205" s="18">
        <v>39200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3462</v>
      </c>
      <c r="D206" s="18">
        <v>1068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395</v>
      </c>
      <c r="D207" s="18">
        <v>113</v>
      </c>
      <c r="E207" s="18">
        <v>0</v>
      </c>
      <c r="F207" s="30">
        <v>0</v>
      </c>
    </row>
    <row r="208" spans="1:6">
      <c r="A208" s="29" t="s">
        <v>212</v>
      </c>
      <c r="B208" s="18">
        <v>132000</v>
      </c>
      <c r="C208" s="18">
        <v>88</v>
      </c>
      <c r="D208" s="18">
        <v>79</v>
      </c>
      <c r="E208" s="18">
        <v>12</v>
      </c>
      <c r="F208" s="30">
        <v>7</v>
      </c>
    </row>
    <row r="209" spans="1:6">
      <c r="A209" s="29" t="s">
        <v>213</v>
      </c>
      <c r="B209" s="18">
        <v>1500000</v>
      </c>
      <c r="C209" s="18">
        <v>4070</v>
      </c>
      <c r="D209" s="18">
        <v>1334</v>
      </c>
      <c r="E209" s="18">
        <v>1162902</v>
      </c>
      <c r="F209" s="30">
        <v>165238</v>
      </c>
    </row>
    <row r="210" spans="1:6">
      <c r="A210" s="29" t="s">
        <v>214</v>
      </c>
      <c r="B210" s="18">
        <v>0</v>
      </c>
      <c r="C210" s="18">
        <v>974000</v>
      </c>
      <c r="D210" s="18">
        <v>186817</v>
      </c>
      <c r="E210" s="18">
        <v>49350</v>
      </c>
      <c r="F210" s="30">
        <v>23962</v>
      </c>
    </row>
    <row r="211" spans="1:6">
      <c r="A211" s="29" t="s">
        <v>215</v>
      </c>
      <c r="B211" s="18">
        <v>3449384</v>
      </c>
      <c r="C211" s="18">
        <v>5887783</v>
      </c>
      <c r="D211" s="18">
        <v>1616982</v>
      </c>
      <c r="E211" s="18">
        <v>166716</v>
      </c>
      <c r="F211" s="30">
        <v>47830</v>
      </c>
    </row>
    <row r="212" spans="1:6">
      <c r="A212" s="29" t="s">
        <v>216</v>
      </c>
      <c r="B212" s="18">
        <v>13000</v>
      </c>
      <c r="C212" s="18">
        <v>308</v>
      </c>
      <c r="D212" s="18">
        <v>80</v>
      </c>
      <c r="E212" s="18">
        <v>6771</v>
      </c>
      <c r="F212" s="30">
        <v>2225</v>
      </c>
    </row>
    <row r="213" spans="1:6">
      <c r="A213" s="29" t="s">
        <v>217</v>
      </c>
      <c r="B213" s="18">
        <v>208906</v>
      </c>
      <c r="C213" s="18">
        <v>2460</v>
      </c>
      <c r="D213" s="18">
        <v>946</v>
      </c>
      <c r="E213" s="18">
        <v>74977</v>
      </c>
      <c r="F213" s="30">
        <v>25265</v>
      </c>
    </row>
    <row r="214" spans="1:6">
      <c r="A214" s="29" t="s">
        <v>218</v>
      </c>
      <c r="B214" s="18">
        <v>0</v>
      </c>
      <c r="C214" s="18">
        <v>2400000</v>
      </c>
      <c r="D214" s="18">
        <v>210803</v>
      </c>
      <c r="E214" s="18">
        <v>10284</v>
      </c>
      <c r="F214" s="30">
        <v>5525</v>
      </c>
    </row>
    <row r="215" spans="1:6">
      <c r="A215" s="29" t="s">
        <v>219</v>
      </c>
      <c r="B215" s="18">
        <v>0</v>
      </c>
      <c r="C215" s="18">
        <v>17182</v>
      </c>
      <c r="D215" s="18">
        <v>2990</v>
      </c>
      <c r="E215" s="18">
        <v>27</v>
      </c>
      <c r="F215" s="30">
        <v>4</v>
      </c>
    </row>
    <row r="216" spans="1:6">
      <c r="A216" s="29" t="s">
        <v>220</v>
      </c>
      <c r="B216" s="18">
        <v>670000</v>
      </c>
      <c r="C216" s="18">
        <v>111</v>
      </c>
      <c r="D216" s="18">
        <v>90</v>
      </c>
      <c r="E216" s="18">
        <v>0</v>
      </c>
      <c r="F216" s="30">
        <v>0</v>
      </c>
    </row>
    <row r="217" spans="1:6">
      <c r="A217" s="29" t="s">
        <v>221</v>
      </c>
      <c r="B217" s="18">
        <v>0</v>
      </c>
      <c r="C217" s="18">
        <v>466000</v>
      </c>
      <c r="D217" s="18">
        <v>150041</v>
      </c>
      <c r="E217" s="18">
        <v>30474</v>
      </c>
      <c r="F217" s="30">
        <v>5089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970</v>
      </c>
      <c r="D219" s="18">
        <v>176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46000</v>
      </c>
      <c r="D220" s="18">
        <v>10835</v>
      </c>
      <c r="E220" s="18">
        <v>0</v>
      </c>
      <c r="F220" s="30">
        <v>0</v>
      </c>
    </row>
    <row r="221" spans="1:6">
      <c r="A221" s="29" t="s">
        <v>225</v>
      </c>
      <c r="B221" s="18">
        <v>145000</v>
      </c>
      <c r="C221" s="18">
        <v>1824</v>
      </c>
      <c r="D221" s="18">
        <v>794</v>
      </c>
      <c r="E221" s="18">
        <v>10952</v>
      </c>
      <c r="F221" s="30">
        <v>3870</v>
      </c>
    </row>
    <row r="222" spans="1:6">
      <c r="A222" s="31" t="s">
        <v>226</v>
      </c>
      <c r="B222" s="19">
        <v>184324</v>
      </c>
      <c r="C222" s="19">
        <v>490</v>
      </c>
      <c r="D222" s="19">
        <v>85</v>
      </c>
      <c r="E222" s="19">
        <v>26121</v>
      </c>
      <c r="F222" s="32">
        <v>4362</v>
      </c>
    </row>
    <row r="223" spans="1:6">
      <c r="A223" t="s">
        <v>251</v>
      </c>
      <c r="B223" s="19">
        <v>53793000</v>
      </c>
      <c r="C223" s="19">
        <v>23311069</v>
      </c>
      <c r="D223">
        <f>(4916422*1000)/(1000)</f>
        <v>4916422</v>
      </c>
      <c r="E223" s="19">
        <v>2732818</v>
      </c>
      <c r="F223">
        <f>(1020991*1000)/(1000)</f>
        <v>1020991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224"/>
  <sheetViews>
    <sheetView topLeftCell="A186" workbookViewId="0">
      <selection activeCell="A194" sqref="A1:F224"/>
    </sheetView>
  </sheetViews>
  <sheetFormatPr defaultColWidth="8.88671875" defaultRowHeight="14.4"/>
  <sheetData>
    <row r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>
      <c r="A2" s="5" t="s">
        <v>6</v>
      </c>
      <c r="B2" s="6">
        <v>20000</v>
      </c>
      <c r="C2" s="6">
        <v>2</v>
      </c>
      <c r="D2" s="6">
        <v>16</v>
      </c>
      <c r="E2" s="6">
        <v>152</v>
      </c>
      <c r="F2" s="7">
        <v>230</v>
      </c>
    </row>
    <row r="3" spans="1:6">
      <c r="A3" s="5" t="s">
        <v>7</v>
      </c>
      <c r="B3" s="6">
        <v>4000</v>
      </c>
      <c r="C3" s="6">
        <v>2400</v>
      </c>
      <c r="D3" s="6">
        <v>1620</v>
      </c>
      <c r="E3" s="6">
        <v>300</v>
      </c>
      <c r="F3" s="7">
        <v>1918</v>
      </c>
    </row>
    <row r="4" spans="1:6">
      <c r="A4" s="5" t="s">
        <v>8</v>
      </c>
      <c r="B4" s="6">
        <v>3400</v>
      </c>
      <c r="C4" s="6">
        <v>52962</v>
      </c>
      <c r="D4" s="6">
        <v>28248</v>
      </c>
      <c r="E4" s="6">
        <v>3</v>
      </c>
      <c r="F4" s="7">
        <v>2</v>
      </c>
    </row>
    <row r="5" spans="1:6">
      <c r="A5" s="5" t="s">
        <v>9</v>
      </c>
      <c r="B5" s="6">
        <v>0</v>
      </c>
      <c r="C5" s="6">
        <v>3</v>
      </c>
      <c r="D5" s="6">
        <v>3</v>
      </c>
      <c r="E5" s="6">
        <v>0</v>
      </c>
      <c r="F5" s="7">
        <v>0</v>
      </c>
    </row>
    <row r="6" spans="1:6">
      <c r="A6" s="5" t="s">
        <v>10</v>
      </c>
      <c r="B6" s="6">
        <v>0</v>
      </c>
      <c r="C6" s="6">
        <v>832</v>
      </c>
      <c r="D6" s="6">
        <v>564</v>
      </c>
      <c r="E6" s="6">
        <v>37</v>
      </c>
      <c r="F6" s="7">
        <v>6</v>
      </c>
    </row>
    <row r="7" spans="1:6">
      <c r="A7" s="5" t="s">
        <v>11</v>
      </c>
      <c r="B7" s="6">
        <v>5000</v>
      </c>
      <c r="C7" s="6">
        <v>1076</v>
      </c>
      <c r="D7" s="6">
        <v>615</v>
      </c>
      <c r="E7" s="6">
        <v>2307</v>
      </c>
      <c r="F7" s="7">
        <v>1648</v>
      </c>
    </row>
    <row r="8" spans="1:6">
      <c r="A8" s="5" t="s">
        <v>12</v>
      </c>
      <c r="B8" s="6">
        <v>0</v>
      </c>
      <c r="C8" s="6">
        <v>308</v>
      </c>
      <c r="D8" s="6">
        <v>472</v>
      </c>
      <c r="E8" s="6">
        <v>0.4</v>
      </c>
      <c r="F8" s="7">
        <v>7</v>
      </c>
    </row>
    <row r="9" spans="1:6">
      <c r="A9" s="5" t="s">
        <v>13</v>
      </c>
      <c r="B9" s="6">
        <v>1226100</v>
      </c>
      <c r="C9" s="6">
        <v>7000</v>
      </c>
      <c r="D9" s="6">
        <v>4672</v>
      </c>
      <c r="E9" s="6">
        <v>3000</v>
      </c>
      <c r="F9" s="7">
        <v>1023</v>
      </c>
    </row>
    <row r="10" spans="1:6">
      <c r="A10" s="5" t="s">
        <v>14</v>
      </c>
      <c r="B10" s="6">
        <v>4000</v>
      </c>
      <c r="C10" s="6">
        <v>441</v>
      </c>
      <c r="D10" s="6">
        <v>317</v>
      </c>
      <c r="E10" s="6">
        <v>2130</v>
      </c>
      <c r="F10" s="7">
        <v>714</v>
      </c>
    </row>
    <row r="11" spans="1:6">
      <c r="A11" s="5" t="s">
        <v>15</v>
      </c>
      <c r="B11" s="6">
        <v>0</v>
      </c>
      <c r="C11" s="6">
        <v>308</v>
      </c>
      <c r="D11" s="6">
        <v>234</v>
      </c>
      <c r="E11" s="6">
        <v>27</v>
      </c>
      <c r="F11" s="7">
        <v>6</v>
      </c>
    </row>
    <row r="12" spans="1:6">
      <c r="A12" s="5" t="s">
        <v>16</v>
      </c>
      <c r="B12" s="6">
        <v>627000</v>
      </c>
      <c r="C12" s="6">
        <v>63084</v>
      </c>
      <c r="D12" s="6">
        <v>65641</v>
      </c>
      <c r="E12" s="6">
        <v>50418</v>
      </c>
      <c r="F12" s="7">
        <v>16342</v>
      </c>
    </row>
    <row r="13" spans="1:6">
      <c r="A13" s="5" t="s">
        <v>17</v>
      </c>
      <c r="B13" s="6">
        <v>126000</v>
      </c>
      <c r="C13" s="6">
        <v>169162</v>
      </c>
      <c r="D13" s="6">
        <v>120449</v>
      </c>
      <c r="E13" s="6">
        <v>143018</v>
      </c>
      <c r="F13" s="7">
        <v>95241</v>
      </c>
    </row>
    <row r="14" spans="1:6">
      <c r="A14" s="5" t="s">
        <v>18</v>
      </c>
      <c r="B14" s="6">
        <v>0</v>
      </c>
      <c r="C14" s="6">
        <v>600</v>
      </c>
      <c r="D14" s="6">
        <v>11759</v>
      </c>
      <c r="E14" s="6">
        <v>800</v>
      </c>
      <c r="F14" s="7">
        <v>1318</v>
      </c>
    </row>
    <row r="15" spans="1:6">
      <c r="A15" s="5" t="s">
        <v>19</v>
      </c>
      <c r="B15" s="6">
        <v>0</v>
      </c>
      <c r="C15" s="6">
        <v>1352</v>
      </c>
      <c r="D15" s="6">
        <v>6026</v>
      </c>
      <c r="E15" s="6">
        <v>5</v>
      </c>
      <c r="F15" s="7">
        <v>2</v>
      </c>
    </row>
    <row r="16" spans="1:6">
      <c r="A16" s="5" t="s">
        <v>20</v>
      </c>
      <c r="B16" s="6">
        <v>0</v>
      </c>
      <c r="C16" s="6">
        <v>40965</v>
      </c>
      <c r="D16" s="6">
        <v>22751</v>
      </c>
      <c r="E16" s="6">
        <v>139</v>
      </c>
      <c r="F16" s="7">
        <v>139</v>
      </c>
    </row>
    <row r="17" spans="1:6">
      <c r="A17" s="5" t="s">
        <v>21</v>
      </c>
      <c r="B17" s="6">
        <v>388000</v>
      </c>
      <c r="C17" s="6">
        <v>5455</v>
      </c>
      <c r="D17" s="6">
        <v>4106</v>
      </c>
      <c r="E17" s="6">
        <v>118</v>
      </c>
      <c r="F17" s="7">
        <v>78</v>
      </c>
    </row>
    <row r="18" spans="1:6">
      <c r="A18" s="5" t="s">
        <v>22</v>
      </c>
      <c r="B18" s="6">
        <v>0</v>
      </c>
      <c r="C18" s="6">
        <v>1455</v>
      </c>
      <c r="D18" s="6">
        <v>2435</v>
      </c>
      <c r="E18" s="6">
        <v>6</v>
      </c>
      <c r="F18" s="7">
        <v>15</v>
      </c>
    </row>
    <row r="19" spans="1:6">
      <c r="A19" s="5" t="s">
        <v>23</v>
      </c>
      <c r="B19" s="6">
        <v>275000</v>
      </c>
      <c r="C19" s="6">
        <v>17900</v>
      </c>
      <c r="D19" s="6">
        <v>4074</v>
      </c>
      <c r="E19" s="6">
        <v>144000</v>
      </c>
      <c r="F19" s="7">
        <v>17981</v>
      </c>
    </row>
    <row r="20" spans="1:6">
      <c r="A20" s="5" t="s">
        <v>24</v>
      </c>
      <c r="B20" s="6">
        <v>300000</v>
      </c>
      <c r="C20" s="6">
        <v>425000</v>
      </c>
      <c r="D20" s="6">
        <v>303378</v>
      </c>
      <c r="E20" s="6">
        <v>353000</v>
      </c>
      <c r="F20" s="7">
        <v>271898</v>
      </c>
    </row>
    <row r="21" spans="1:6">
      <c r="A21" s="5" t="s">
        <v>25</v>
      </c>
      <c r="B21" s="6">
        <v>30000</v>
      </c>
      <c r="C21" s="6">
        <v>171</v>
      </c>
      <c r="D21" s="6">
        <v>34</v>
      </c>
      <c r="E21" s="6">
        <v>4503</v>
      </c>
      <c r="F21" s="7">
        <v>3901</v>
      </c>
    </row>
    <row r="22" spans="1:6">
      <c r="A22" s="5" t="s">
        <v>26</v>
      </c>
      <c r="B22" s="6">
        <v>132000</v>
      </c>
      <c r="C22" s="6">
        <v>8379</v>
      </c>
      <c r="D22" s="6">
        <v>398</v>
      </c>
      <c r="E22" s="6">
        <v>6444</v>
      </c>
      <c r="F22" s="7">
        <v>2002</v>
      </c>
    </row>
    <row r="23" spans="1:6">
      <c r="A23" s="5" t="s">
        <v>27</v>
      </c>
      <c r="B23" s="6">
        <v>18000</v>
      </c>
      <c r="C23" s="6">
        <v>126</v>
      </c>
      <c r="D23" s="6">
        <v>157</v>
      </c>
      <c r="E23" s="6">
        <v>22</v>
      </c>
      <c r="F23" s="7">
        <v>32</v>
      </c>
    </row>
    <row r="24" spans="1:6">
      <c r="A24" s="5" t="s">
        <v>28</v>
      </c>
      <c r="B24" s="6">
        <v>459000</v>
      </c>
      <c r="C24" s="6">
        <v>1856</v>
      </c>
      <c r="D24" s="6">
        <v>534</v>
      </c>
      <c r="E24" s="6">
        <v>21504</v>
      </c>
      <c r="F24" s="7">
        <v>12897</v>
      </c>
    </row>
    <row r="25" spans="1:6">
      <c r="A25" s="5" t="s">
        <v>29</v>
      </c>
      <c r="B25" s="6">
        <v>332000</v>
      </c>
      <c r="C25" s="6">
        <v>105640</v>
      </c>
      <c r="D25" s="6">
        <v>22277</v>
      </c>
      <c r="E25" s="6">
        <v>299460</v>
      </c>
      <c r="F25" s="7">
        <v>94715</v>
      </c>
    </row>
    <row r="26" spans="1:6">
      <c r="A26" s="5" t="s">
        <v>30</v>
      </c>
      <c r="B26" s="6">
        <v>0</v>
      </c>
      <c r="C26" s="6">
        <v>1400</v>
      </c>
      <c r="D26" s="6">
        <v>1085</v>
      </c>
      <c r="E26" s="6">
        <v>98</v>
      </c>
      <c r="F26" s="7">
        <v>5</v>
      </c>
    </row>
    <row r="27" spans="1:6">
      <c r="A27" s="5" t="s">
        <v>31</v>
      </c>
      <c r="B27" s="6">
        <v>5997000</v>
      </c>
      <c r="C27" s="6">
        <v>21194</v>
      </c>
      <c r="D27" s="6">
        <v>27549</v>
      </c>
      <c r="E27" s="6">
        <v>354930</v>
      </c>
      <c r="F27" s="7">
        <v>166488</v>
      </c>
    </row>
    <row r="28" spans="1:6">
      <c r="A28" s="5" t="s">
        <v>32</v>
      </c>
      <c r="B28" s="6">
        <v>0</v>
      </c>
      <c r="C28" s="6">
        <v>0</v>
      </c>
      <c r="D28" s="6">
        <v>0</v>
      </c>
      <c r="E28" s="6">
        <v>0</v>
      </c>
      <c r="F28" s="7">
        <v>0</v>
      </c>
    </row>
    <row r="29" spans="1:6">
      <c r="A29" s="5" t="s">
        <v>33</v>
      </c>
      <c r="B29" s="6">
        <v>0</v>
      </c>
      <c r="C29" s="6">
        <v>1075</v>
      </c>
      <c r="D29" s="6">
        <v>944</v>
      </c>
      <c r="E29" s="6">
        <v>269</v>
      </c>
      <c r="F29" s="7">
        <v>376</v>
      </c>
    </row>
    <row r="30" spans="1:6">
      <c r="A30" s="5" t="s">
        <v>34</v>
      </c>
      <c r="B30" s="6">
        <v>50900</v>
      </c>
      <c r="C30" s="6">
        <v>114</v>
      </c>
      <c r="D30" s="6">
        <v>147</v>
      </c>
      <c r="E30" s="6">
        <v>24</v>
      </c>
      <c r="F30" s="7">
        <v>49</v>
      </c>
    </row>
    <row r="31" spans="1:6">
      <c r="A31" s="5" t="s">
        <v>35</v>
      </c>
      <c r="B31" s="6">
        <v>130738</v>
      </c>
      <c r="C31" s="6">
        <v>15000</v>
      </c>
      <c r="D31" s="6">
        <v>6259</v>
      </c>
      <c r="E31" s="6">
        <v>56701</v>
      </c>
      <c r="F31" s="7">
        <v>12598</v>
      </c>
    </row>
    <row r="32" spans="1:6">
      <c r="A32" s="5" t="s">
        <v>36</v>
      </c>
      <c r="B32" s="6">
        <v>5200</v>
      </c>
      <c r="C32" s="6">
        <v>11575</v>
      </c>
      <c r="D32" s="6">
        <v>551</v>
      </c>
      <c r="E32" s="6">
        <v>35</v>
      </c>
      <c r="F32" s="7">
        <v>47</v>
      </c>
    </row>
    <row r="33" spans="1:6">
      <c r="A33" s="5" t="s">
        <v>37</v>
      </c>
      <c r="B33" s="6">
        <v>13190</v>
      </c>
      <c r="C33" s="6">
        <v>60</v>
      </c>
      <c r="D33" s="6">
        <v>19</v>
      </c>
      <c r="E33" s="6">
        <v>50</v>
      </c>
      <c r="F33" s="7">
        <v>7</v>
      </c>
    </row>
    <row r="34" spans="1:6">
      <c r="A34" s="5" t="s">
        <v>38</v>
      </c>
      <c r="B34" s="6">
        <v>0</v>
      </c>
      <c r="C34" s="6">
        <v>5940</v>
      </c>
      <c r="D34" s="6">
        <v>3597</v>
      </c>
      <c r="E34" s="6">
        <v>21</v>
      </c>
      <c r="F34" s="7">
        <v>19</v>
      </c>
    </row>
    <row r="35" spans="1:6">
      <c r="A35" s="5" t="s">
        <v>39</v>
      </c>
      <c r="B35" s="6">
        <v>100000</v>
      </c>
      <c r="C35" s="6">
        <v>255</v>
      </c>
      <c r="D35" s="6">
        <v>171</v>
      </c>
      <c r="E35" s="6">
        <v>29183</v>
      </c>
      <c r="F35" s="7">
        <v>5889</v>
      </c>
    </row>
    <row r="36" spans="1:6">
      <c r="A36" s="5" t="s">
        <v>40</v>
      </c>
      <c r="B36" s="6">
        <v>1000000</v>
      </c>
      <c r="C36" s="6">
        <v>321</v>
      </c>
      <c r="D36" s="6">
        <v>310</v>
      </c>
      <c r="E36" s="6">
        <v>459000</v>
      </c>
      <c r="F36" s="7">
        <v>406341</v>
      </c>
    </row>
    <row r="37" spans="1:6">
      <c r="A37" s="5" t="s">
        <v>41</v>
      </c>
      <c r="B37" s="6">
        <v>1754000</v>
      </c>
      <c r="C37" s="6">
        <v>580000</v>
      </c>
      <c r="D37" s="6">
        <v>255888</v>
      </c>
      <c r="E37" s="6">
        <v>520642</v>
      </c>
      <c r="F37" s="7">
        <v>269305</v>
      </c>
    </row>
    <row r="38" spans="1:6">
      <c r="A38" s="5" t="s">
        <v>42</v>
      </c>
      <c r="B38" s="6">
        <v>0</v>
      </c>
      <c r="C38" s="6">
        <v>224</v>
      </c>
      <c r="D38" s="6">
        <v>231</v>
      </c>
      <c r="E38" s="6">
        <v>0</v>
      </c>
      <c r="F38" s="7">
        <v>0</v>
      </c>
    </row>
    <row r="39" spans="1:6">
      <c r="A39" s="5" t="s">
        <v>43</v>
      </c>
      <c r="B39" s="6">
        <v>33135</v>
      </c>
      <c r="C39" s="6">
        <v>1</v>
      </c>
      <c r="D39" s="6">
        <v>1</v>
      </c>
      <c r="E39" s="6">
        <v>30436</v>
      </c>
      <c r="F39" s="7">
        <v>16423</v>
      </c>
    </row>
    <row r="40" spans="1:6">
      <c r="A40" s="5" t="s">
        <v>44</v>
      </c>
      <c r="B40" s="6">
        <v>2400</v>
      </c>
      <c r="C40" s="6">
        <v>21</v>
      </c>
      <c r="D40" s="6">
        <v>1113</v>
      </c>
      <c r="E40" s="6">
        <v>6</v>
      </c>
      <c r="F40" s="7">
        <v>6</v>
      </c>
    </row>
    <row r="41" spans="1:6">
      <c r="A41" s="5" t="s">
        <v>45</v>
      </c>
      <c r="B41" s="6">
        <v>163000</v>
      </c>
      <c r="C41" s="6">
        <v>25000</v>
      </c>
      <c r="D41" s="6">
        <v>12762</v>
      </c>
      <c r="E41" s="6">
        <v>9200</v>
      </c>
      <c r="F41" s="7">
        <v>4300</v>
      </c>
    </row>
    <row r="42" spans="1:6">
      <c r="A42" s="5" t="s">
        <v>46</v>
      </c>
      <c r="B42" s="6">
        <v>41200000</v>
      </c>
      <c r="C42" s="6">
        <v>12400000</v>
      </c>
      <c r="D42" s="6">
        <v>4830616</v>
      </c>
      <c r="E42" s="6">
        <v>196094</v>
      </c>
      <c r="F42" s="7">
        <v>243876</v>
      </c>
    </row>
    <row r="43" spans="1:6">
      <c r="A43" s="5" t="s">
        <v>47</v>
      </c>
      <c r="B43" s="6">
        <v>0</v>
      </c>
      <c r="C43" s="6">
        <v>0</v>
      </c>
      <c r="D43" s="6">
        <v>0</v>
      </c>
      <c r="E43" s="6">
        <v>0</v>
      </c>
      <c r="F43" s="7">
        <v>0</v>
      </c>
    </row>
    <row r="44" spans="1:6">
      <c r="A44" s="5" t="s">
        <v>48</v>
      </c>
      <c r="B44" s="6">
        <v>0</v>
      </c>
      <c r="C44" s="6">
        <v>0</v>
      </c>
      <c r="D44" s="6">
        <v>0</v>
      </c>
      <c r="E44" s="6">
        <v>0</v>
      </c>
      <c r="F44" s="7">
        <v>0</v>
      </c>
    </row>
    <row r="45" spans="1:6">
      <c r="A45" s="5" t="s">
        <v>49</v>
      </c>
      <c r="B45" s="6">
        <v>400000</v>
      </c>
      <c r="C45" s="6">
        <v>146</v>
      </c>
      <c r="D45" s="6">
        <v>350</v>
      </c>
      <c r="E45" s="6">
        <v>5946</v>
      </c>
      <c r="F45" s="7">
        <v>3520</v>
      </c>
    </row>
    <row r="46" spans="1:6">
      <c r="A46" s="5" t="s">
        <v>50</v>
      </c>
      <c r="B46" s="6">
        <v>0</v>
      </c>
      <c r="C46" s="6">
        <v>0</v>
      </c>
      <c r="D46" s="6">
        <v>0</v>
      </c>
      <c r="E46" s="6">
        <v>0</v>
      </c>
      <c r="F46" s="7">
        <v>0</v>
      </c>
    </row>
    <row r="47" spans="1:6">
      <c r="A47" s="5" t="s">
        <v>51</v>
      </c>
      <c r="B47" s="6">
        <v>370000</v>
      </c>
      <c r="C47" s="6">
        <v>509</v>
      </c>
      <c r="D47" s="6">
        <v>13</v>
      </c>
      <c r="E47" s="6">
        <v>79620</v>
      </c>
      <c r="F47" s="7">
        <v>77368</v>
      </c>
    </row>
    <row r="48" spans="1:6">
      <c r="A48" s="5" t="s">
        <v>52</v>
      </c>
      <c r="B48" s="6">
        <v>0</v>
      </c>
      <c r="C48" s="6">
        <v>300</v>
      </c>
      <c r="D48" s="6">
        <v>164</v>
      </c>
      <c r="E48" s="6">
        <v>0</v>
      </c>
      <c r="F48" s="7">
        <v>0</v>
      </c>
    </row>
    <row r="49" spans="1:6">
      <c r="A49" s="5" t="s">
        <v>53</v>
      </c>
      <c r="B49" s="6">
        <v>455000</v>
      </c>
      <c r="C49" s="6">
        <v>867</v>
      </c>
      <c r="D49" s="6">
        <v>755</v>
      </c>
      <c r="E49" s="6">
        <v>121698</v>
      </c>
      <c r="F49" s="7">
        <v>26818</v>
      </c>
    </row>
    <row r="50" spans="1:6">
      <c r="A50" s="5" t="s">
        <v>54</v>
      </c>
      <c r="B50" s="6">
        <v>0</v>
      </c>
      <c r="C50" s="6">
        <v>0</v>
      </c>
      <c r="D50" s="6">
        <v>0</v>
      </c>
      <c r="E50" s="6">
        <v>0</v>
      </c>
      <c r="F50" s="7">
        <v>0</v>
      </c>
    </row>
    <row r="51" spans="1:6">
      <c r="A51" s="5" t="s">
        <v>55</v>
      </c>
      <c r="B51" s="6">
        <v>1221460</v>
      </c>
      <c r="C51" s="6">
        <v>51340</v>
      </c>
      <c r="D51" s="6">
        <v>18139</v>
      </c>
      <c r="E51" s="6">
        <v>901595</v>
      </c>
      <c r="F51" s="7">
        <v>311586</v>
      </c>
    </row>
    <row r="52" spans="1:6">
      <c r="A52" s="5" t="s">
        <v>56</v>
      </c>
      <c r="B52" s="6">
        <v>39000</v>
      </c>
      <c r="C52" s="6">
        <v>5680</v>
      </c>
      <c r="D52" s="6">
        <v>3764</v>
      </c>
      <c r="E52" s="6">
        <v>23</v>
      </c>
      <c r="F52" s="7">
        <v>24</v>
      </c>
    </row>
    <row r="53" spans="1:6">
      <c r="A53" s="5" t="s">
        <v>57</v>
      </c>
      <c r="B53" s="6">
        <v>0</v>
      </c>
      <c r="C53" s="6">
        <v>0</v>
      </c>
      <c r="D53" s="6">
        <v>0</v>
      </c>
      <c r="E53" s="6">
        <v>0</v>
      </c>
      <c r="F53" s="7">
        <v>0</v>
      </c>
    </row>
    <row r="54" spans="1:6">
      <c r="A54" s="5" t="s">
        <v>58</v>
      </c>
      <c r="B54" s="6">
        <v>235</v>
      </c>
      <c r="C54" s="6">
        <v>7481</v>
      </c>
      <c r="D54" s="6">
        <v>3491</v>
      </c>
      <c r="E54" s="6">
        <v>0</v>
      </c>
      <c r="F54" s="7">
        <v>0</v>
      </c>
    </row>
    <row r="55" spans="1:6">
      <c r="A55" s="5" t="s">
        <v>59</v>
      </c>
      <c r="B55" s="6">
        <v>0</v>
      </c>
      <c r="C55" s="6">
        <v>0</v>
      </c>
      <c r="D55" s="6">
        <v>0</v>
      </c>
      <c r="E55" s="6">
        <v>0</v>
      </c>
      <c r="F55" s="7">
        <v>0</v>
      </c>
    </row>
    <row r="56" spans="1:6">
      <c r="A56" s="5" t="s">
        <v>60</v>
      </c>
      <c r="B56" s="6">
        <v>95000</v>
      </c>
      <c r="C56" s="6">
        <v>142</v>
      </c>
      <c r="D56" s="6">
        <v>111</v>
      </c>
      <c r="E56" s="6">
        <v>1802</v>
      </c>
      <c r="F56" s="7">
        <v>391</v>
      </c>
    </row>
    <row r="57" spans="1:6">
      <c r="A57" s="5" t="s">
        <v>61</v>
      </c>
      <c r="B57" s="6">
        <v>150000</v>
      </c>
      <c r="C57" s="6">
        <v>880</v>
      </c>
      <c r="D57" s="6">
        <v>342</v>
      </c>
      <c r="E57" s="6">
        <v>24181</v>
      </c>
      <c r="F57" s="7">
        <v>17414</v>
      </c>
    </row>
    <row r="58" spans="1:6">
      <c r="A58" s="5" t="s">
        <v>62</v>
      </c>
      <c r="B58" s="6">
        <v>66887</v>
      </c>
      <c r="C58" s="6">
        <v>99000</v>
      </c>
      <c r="D58" s="6">
        <v>75657</v>
      </c>
      <c r="E58" s="6">
        <v>43000</v>
      </c>
      <c r="F58" s="7">
        <v>32886</v>
      </c>
    </row>
    <row r="59" spans="1:6">
      <c r="A59" s="5" t="s">
        <v>63</v>
      </c>
      <c r="B59" s="6">
        <v>0</v>
      </c>
      <c r="C59" s="6">
        <v>106</v>
      </c>
      <c r="D59" s="6">
        <v>79</v>
      </c>
      <c r="E59" s="6">
        <v>14</v>
      </c>
      <c r="F59" s="7">
        <v>36</v>
      </c>
    </row>
    <row r="60" spans="1:6">
      <c r="A60" s="5" t="s">
        <v>64</v>
      </c>
      <c r="B60" s="6">
        <v>0</v>
      </c>
      <c r="C60" s="6">
        <v>99</v>
      </c>
      <c r="D60" s="6">
        <v>131</v>
      </c>
      <c r="E60" s="6">
        <v>4</v>
      </c>
      <c r="F60" s="7">
        <v>29</v>
      </c>
    </row>
    <row r="61" spans="1:6">
      <c r="A61" s="5" t="s">
        <v>65</v>
      </c>
      <c r="B61" s="6">
        <v>2000</v>
      </c>
      <c r="C61" s="6">
        <v>19474</v>
      </c>
      <c r="D61" s="6">
        <v>24837</v>
      </c>
      <c r="E61" s="6">
        <v>437</v>
      </c>
      <c r="F61" s="7">
        <v>405</v>
      </c>
    </row>
    <row r="62" spans="1:6">
      <c r="A62" s="5" t="s">
        <v>66</v>
      </c>
      <c r="B62" s="6">
        <v>401000</v>
      </c>
      <c r="C62" s="6">
        <v>1505</v>
      </c>
      <c r="D62" s="6">
        <v>1579</v>
      </c>
      <c r="E62" s="6">
        <v>43239</v>
      </c>
      <c r="F62" s="7">
        <v>170720</v>
      </c>
    </row>
    <row r="63" spans="1:6">
      <c r="A63" s="5" t="s">
        <v>67</v>
      </c>
      <c r="B63" s="6">
        <v>1000</v>
      </c>
      <c r="C63" s="6">
        <v>801340</v>
      </c>
      <c r="D63" s="6">
        <v>213958</v>
      </c>
      <c r="E63" s="6">
        <v>26</v>
      </c>
      <c r="F63" s="7">
        <v>10</v>
      </c>
    </row>
    <row r="64" spans="1:6">
      <c r="A64" s="5" t="s">
        <v>68</v>
      </c>
      <c r="B64" s="6">
        <v>16300</v>
      </c>
      <c r="C64" s="6">
        <v>718</v>
      </c>
      <c r="D64" s="6">
        <v>359</v>
      </c>
      <c r="E64" s="6">
        <v>20</v>
      </c>
      <c r="F64" s="7">
        <v>12</v>
      </c>
    </row>
    <row r="65" spans="1:6">
      <c r="A65" s="5" t="s">
        <v>69</v>
      </c>
      <c r="B65" s="6">
        <v>5576</v>
      </c>
      <c r="C65" s="6">
        <v>47</v>
      </c>
      <c r="D65" s="6">
        <v>27</v>
      </c>
      <c r="E65" s="6">
        <v>1146</v>
      </c>
      <c r="F65" s="7">
        <v>762</v>
      </c>
    </row>
    <row r="66" spans="1:6">
      <c r="A66" s="5" t="s">
        <v>70</v>
      </c>
      <c r="B66" s="6">
        <v>0</v>
      </c>
      <c r="C66" s="6">
        <v>0</v>
      </c>
      <c r="D66" s="6">
        <v>0</v>
      </c>
      <c r="E66" s="6">
        <v>24</v>
      </c>
      <c r="F66" s="7">
        <v>33</v>
      </c>
    </row>
    <row r="67" spans="1:6">
      <c r="A67" s="5" t="s">
        <v>71</v>
      </c>
      <c r="B67" s="6">
        <v>185000</v>
      </c>
      <c r="C67" s="6">
        <v>102296</v>
      </c>
      <c r="D67" s="6">
        <v>34933</v>
      </c>
      <c r="E67" s="6">
        <v>134851</v>
      </c>
      <c r="F67" s="7">
        <v>61111</v>
      </c>
    </row>
    <row r="68" spans="1:6">
      <c r="A68" s="5" t="s">
        <v>72</v>
      </c>
      <c r="B68" s="6">
        <v>17400</v>
      </c>
      <c r="C68" s="6">
        <v>19677</v>
      </c>
      <c r="D68" s="6">
        <v>49400</v>
      </c>
      <c r="E68" s="6">
        <v>2716</v>
      </c>
      <c r="F68" s="7">
        <v>3395</v>
      </c>
    </row>
    <row r="69" spans="1:6">
      <c r="A69" s="5" t="s">
        <v>73</v>
      </c>
      <c r="B69" s="6">
        <v>0</v>
      </c>
      <c r="C69" s="6">
        <v>144</v>
      </c>
      <c r="D69" s="6">
        <v>76</v>
      </c>
      <c r="E69" s="6">
        <v>13</v>
      </c>
      <c r="F69" s="7">
        <v>3</v>
      </c>
    </row>
    <row r="70" spans="1:6">
      <c r="A70" s="5" t="s">
        <v>74</v>
      </c>
      <c r="B70" s="6">
        <v>0</v>
      </c>
      <c r="C70" s="6">
        <v>124</v>
      </c>
      <c r="D70" s="6">
        <v>150</v>
      </c>
      <c r="E70" s="6">
        <v>0</v>
      </c>
      <c r="F70" s="7">
        <v>0</v>
      </c>
    </row>
    <row r="71" spans="1:6">
      <c r="A71" s="5" t="s">
        <v>75</v>
      </c>
      <c r="B71" s="6">
        <v>65000</v>
      </c>
      <c r="C71" s="6">
        <v>745</v>
      </c>
      <c r="D71" s="6">
        <v>759</v>
      </c>
      <c r="E71" s="6">
        <v>9975</v>
      </c>
      <c r="F71" s="7">
        <v>19701</v>
      </c>
    </row>
    <row r="72" spans="1:6">
      <c r="A72" s="5" t="s">
        <v>76</v>
      </c>
      <c r="B72" s="6">
        <v>40000</v>
      </c>
      <c r="C72" s="6">
        <v>22373</v>
      </c>
      <c r="D72" s="6">
        <v>17988</v>
      </c>
      <c r="E72" s="6">
        <v>13938</v>
      </c>
      <c r="F72" s="7">
        <v>6417</v>
      </c>
    </row>
    <row r="73" spans="1:6">
      <c r="A73" s="5" t="s">
        <v>77</v>
      </c>
      <c r="B73" s="6">
        <v>1346951</v>
      </c>
      <c r="C73" s="6">
        <v>284382</v>
      </c>
      <c r="D73" s="6">
        <v>202957</v>
      </c>
      <c r="E73" s="6">
        <v>424472</v>
      </c>
      <c r="F73" s="7">
        <v>192155</v>
      </c>
    </row>
    <row r="74" spans="1:6">
      <c r="A74" s="5" t="s">
        <v>78</v>
      </c>
      <c r="B74" s="6">
        <v>31500</v>
      </c>
      <c r="C74" s="6">
        <v>752</v>
      </c>
      <c r="D74" s="6">
        <v>846</v>
      </c>
      <c r="E74" s="6">
        <v>5620</v>
      </c>
      <c r="F74" s="7">
        <v>4164</v>
      </c>
    </row>
    <row r="75" spans="1:6">
      <c r="A75" s="5" t="s">
        <v>79</v>
      </c>
      <c r="B75" s="6">
        <v>0</v>
      </c>
      <c r="C75" s="6">
        <v>754</v>
      </c>
      <c r="D75" s="6">
        <v>1272</v>
      </c>
      <c r="E75" s="6">
        <v>1</v>
      </c>
      <c r="F75" s="7">
        <v>4</v>
      </c>
    </row>
    <row r="76" spans="1:6">
      <c r="A76" s="5" t="s">
        <v>80</v>
      </c>
      <c r="B76" s="6">
        <v>650000</v>
      </c>
      <c r="C76" s="6">
        <v>46</v>
      </c>
      <c r="D76" s="6">
        <v>123</v>
      </c>
      <c r="E76" s="6">
        <v>370913</v>
      </c>
      <c r="F76" s="7">
        <v>292123</v>
      </c>
    </row>
    <row r="77" spans="1:6">
      <c r="A77" s="5" t="s">
        <v>81</v>
      </c>
      <c r="B77" s="6">
        <v>1000</v>
      </c>
      <c r="C77" s="6">
        <v>29</v>
      </c>
      <c r="D77" s="6">
        <v>14</v>
      </c>
      <c r="E77" s="6">
        <v>26</v>
      </c>
      <c r="F77" s="7">
        <v>12</v>
      </c>
    </row>
    <row r="78" spans="1:6">
      <c r="A78" s="5" t="s">
        <v>82</v>
      </c>
      <c r="B78" s="6">
        <v>40000</v>
      </c>
      <c r="C78" s="6">
        <v>4000</v>
      </c>
      <c r="D78" s="6">
        <v>1101</v>
      </c>
      <c r="E78" s="6">
        <v>41000</v>
      </c>
      <c r="F78" s="7">
        <v>9940</v>
      </c>
    </row>
    <row r="79" spans="1:6">
      <c r="A79" s="5" t="s">
        <v>83</v>
      </c>
      <c r="B79" s="6">
        <v>1032000</v>
      </c>
      <c r="C79" s="6">
        <v>430000</v>
      </c>
      <c r="D79" s="6">
        <v>258560</v>
      </c>
      <c r="E79" s="6">
        <v>691387</v>
      </c>
      <c r="F79" s="7">
        <v>368053</v>
      </c>
    </row>
    <row r="80" spans="1:6">
      <c r="A80" s="5" t="s">
        <v>84</v>
      </c>
      <c r="B80" s="6">
        <v>524000</v>
      </c>
      <c r="C80" s="6">
        <v>750</v>
      </c>
      <c r="D80" s="6">
        <v>413</v>
      </c>
      <c r="E80" s="6">
        <v>219430</v>
      </c>
      <c r="F80" s="7">
        <v>124097</v>
      </c>
    </row>
    <row r="81" spans="1:6">
      <c r="A81" s="5" t="s">
        <v>85</v>
      </c>
      <c r="B81" s="6">
        <v>0</v>
      </c>
      <c r="C81" s="6">
        <v>257</v>
      </c>
      <c r="D81" s="6">
        <v>176</v>
      </c>
      <c r="E81" s="6">
        <v>0</v>
      </c>
      <c r="F81" s="7">
        <v>0</v>
      </c>
    </row>
    <row r="82" spans="1:6">
      <c r="A82" s="5" t="s">
        <v>86</v>
      </c>
      <c r="B82" s="6">
        <v>44000</v>
      </c>
      <c r="C82" s="6">
        <v>40000</v>
      </c>
      <c r="D82" s="6">
        <v>18200</v>
      </c>
      <c r="E82" s="6">
        <v>9000</v>
      </c>
      <c r="F82" s="7">
        <v>2800</v>
      </c>
    </row>
    <row r="83" spans="1:6">
      <c r="A83" s="5" t="s">
        <v>87</v>
      </c>
      <c r="B83" s="6">
        <v>0</v>
      </c>
      <c r="C83" s="6">
        <v>299</v>
      </c>
      <c r="D83" s="6">
        <v>290</v>
      </c>
      <c r="E83" s="6">
        <v>0</v>
      </c>
      <c r="F83" s="7">
        <v>0</v>
      </c>
    </row>
    <row r="84" spans="1:6">
      <c r="A84" s="5" t="s">
        <v>88</v>
      </c>
      <c r="B84" s="6">
        <v>0</v>
      </c>
      <c r="C84" s="6">
        <v>16</v>
      </c>
      <c r="D84" s="6">
        <v>12</v>
      </c>
      <c r="E84" s="6">
        <v>0</v>
      </c>
      <c r="F84" s="7">
        <v>0</v>
      </c>
    </row>
    <row r="85" spans="1:6">
      <c r="A85" s="5" t="s">
        <v>89</v>
      </c>
      <c r="B85" s="6">
        <v>1000</v>
      </c>
      <c r="C85" s="6">
        <v>8000</v>
      </c>
      <c r="D85" s="6">
        <v>3500</v>
      </c>
      <c r="E85" s="6">
        <v>70</v>
      </c>
      <c r="F85" s="7">
        <v>13</v>
      </c>
    </row>
    <row r="86" spans="1:6">
      <c r="A86" s="5" t="s">
        <v>90</v>
      </c>
      <c r="B86" s="6">
        <v>146000</v>
      </c>
      <c r="C86" s="6">
        <v>3598</v>
      </c>
      <c r="D86" s="6">
        <v>3639</v>
      </c>
      <c r="E86" s="6">
        <v>12432</v>
      </c>
      <c r="F86" s="7">
        <v>10823</v>
      </c>
    </row>
    <row r="87" spans="1:6">
      <c r="A87" s="5" t="s">
        <v>91</v>
      </c>
      <c r="B87" s="6">
        <v>30000</v>
      </c>
      <c r="C87" s="6">
        <v>46</v>
      </c>
      <c r="D87" s="6">
        <v>38</v>
      </c>
      <c r="E87" s="6">
        <v>15676</v>
      </c>
      <c r="F87" s="7">
        <v>8354</v>
      </c>
    </row>
    <row r="88" spans="1:6">
      <c r="A88" s="5" t="s">
        <v>92</v>
      </c>
      <c r="B88" s="6">
        <v>15700</v>
      </c>
      <c r="C88" s="6">
        <v>96</v>
      </c>
      <c r="D88" s="6">
        <v>76</v>
      </c>
      <c r="E88" s="6">
        <v>89</v>
      </c>
      <c r="F88" s="7">
        <v>50</v>
      </c>
    </row>
    <row r="89" spans="1:6">
      <c r="A89" s="5" t="s">
        <v>93</v>
      </c>
      <c r="B89" s="6">
        <v>70952</v>
      </c>
      <c r="C89" s="6">
        <v>45</v>
      </c>
      <c r="D89" s="6">
        <v>14</v>
      </c>
      <c r="E89" s="6">
        <v>18723</v>
      </c>
      <c r="F89" s="7">
        <v>18013</v>
      </c>
    </row>
    <row r="90" spans="1:6">
      <c r="A90" s="5" t="s">
        <v>94</v>
      </c>
      <c r="B90" s="6">
        <v>5900</v>
      </c>
      <c r="C90" s="6">
        <v>1248</v>
      </c>
      <c r="D90" s="6">
        <v>1120</v>
      </c>
      <c r="E90" s="6">
        <v>4.3</v>
      </c>
      <c r="F90" s="7">
        <v>12.3</v>
      </c>
    </row>
    <row r="91" spans="1:6">
      <c r="A91" s="5" t="s">
        <v>95</v>
      </c>
      <c r="B91" s="6">
        <v>3778</v>
      </c>
      <c r="C91" s="6">
        <v>3766</v>
      </c>
      <c r="D91" s="6">
        <v>2328</v>
      </c>
      <c r="E91" s="6">
        <v>350</v>
      </c>
      <c r="F91" s="7">
        <v>128</v>
      </c>
    </row>
    <row r="92" spans="1:6">
      <c r="A92" s="5" t="s">
        <v>96</v>
      </c>
      <c r="B92" s="6">
        <v>234000</v>
      </c>
      <c r="C92" s="6">
        <v>52000</v>
      </c>
      <c r="D92" s="6">
        <v>31766</v>
      </c>
      <c r="E92" s="6">
        <v>158000</v>
      </c>
      <c r="F92" s="7">
        <v>68860</v>
      </c>
    </row>
    <row r="93" spans="1:6">
      <c r="A93" s="5" t="s">
        <v>97</v>
      </c>
      <c r="B93" s="6">
        <v>0</v>
      </c>
      <c r="C93" s="6">
        <v>2200</v>
      </c>
      <c r="D93" s="6">
        <v>2573</v>
      </c>
      <c r="E93" s="6">
        <v>10</v>
      </c>
      <c r="F93" s="7">
        <v>3</v>
      </c>
    </row>
    <row r="94" spans="1:6">
      <c r="A94" s="5" t="s">
        <v>98</v>
      </c>
      <c r="B94" s="6">
        <v>4889000</v>
      </c>
      <c r="C94" s="6">
        <v>359000</v>
      </c>
      <c r="D94" s="6">
        <v>214760</v>
      </c>
      <c r="E94" s="6">
        <v>34442</v>
      </c>
      <c r="F94" s="7">
        <v>37874</v>
      </c>
    </row>
    <row r="95" spans="1:6">
      <c r="A95" s="5" t="s">
        <v>99</v>
      </c>
      <c r="B95" s="6">
        <v>4169000</v>
      </c>
      <c r="C95" s="6">
        <v>64281</v>
      </c>
      <c r="D95" s="6">
        <v>41066</v>
      </c>
      <c r="E95" s="6">
        <v>398220</v>
      </c>
      <c r="F95" s="7">
        <v>317193</v>
      </c>
    </row>
    <row r="96" spans="1:6">
      <c r="A96" s="5" t="s">
        <v>100</v>
      </c>
      <c r="B96" s="6">
        <v>33000</v>
      </c>
      <c r="C96" s="6">
        <v>21761</v>
      </c>
      <c r="D96" s="6">
        <v>8741</v>
      </c>
      <c r="E96" s="6">
        <v>371</v>
      </c>
      <c r="F96" s="7">
        <v>827</v>
      </c>
    </row>
    <row r="97" spans="1:6">
      <c r="A97" s="5" t="s">
        <v>101</v>
      </c>
      <c r="B97" s="6">
        <v>12000</v>
      </c>
      <c r="C97" s="6">
        <v>16864</v>
      </c>
      <c r="D97" s="6">
        <v>12666</v>
      </c>
      <c r="E97" s="6">
        <v>1</v>
      </c>
      <c r="F97" s="7">
        <v>1</v>
      </c>
    </row>
    <row r="98" spans="1:6">
      <c r="A98" s="5" t="s">
        <v>102</v>
      </c>
      <c r="B98" s="6">
        <v>1611</v>
      </c>
      <c r="C98" s="6">
        <v>33346</v>
      </c>
      <c r="D98" s="6">
        <v>32658</v>
      </c>
      <c r="E98" s="6">
        <v>849</v>
      </c>
      <c r="F98" s="7">
        <v>1121</v>
      </c>
    </row>
    <row r="99" spans="1:6">
      <c r="A99" s="5" t="s">
        <v>103</v>
      </c>
      <c r="B99" s="6">
        <v>0</v>
      </c>
      <c r="C99" s="6">
        <v>113000</v>
      </c>
      <c r="D99" s="6">
        <v>51000</v>
      </c>
      <c r="E99" s="6">
        <v>156</v>
      </c>
      <c r="F99" s="7">
        <v>168</v>
      </c>
    </row>
    <row r="100" spans="1:6">
      <c r="A100" s="5" t="s">
        <v>104</v>
      </c>
      <c r="B100" s="6">
        <v>550000</v>
      </c>
      <c r="C100" s="6">
        <v>758000</v>
      </c>
      <c r="D100" s="6">
        <v>303449</v>
      </c>
      <c r="E100" s="6">
        <v>193000</v>
      </c>
      <c r="F100" s="7">
        <v>143257</v>
      </c>
    </row>
    <row r="101" spans="1:6">
      <c r="A101" s="5" t="s">
        <v>105</v>
      </c>
      <c r="B101" s="6">
        <v>63000</v>
      </c>
      <c r="C101" s="6">
        <v>1179</v>
      </c>
      <c r="D101" s="6">
        <v>1645</v>
      </c>
      <c r="E101" s="6">
        <v>203</v>
      </c>
      <c r="F101" s="7">
        <v>955</v>
      </c>
    </row>
    <row r="102" spans="1:6">
      <c r="A102" s="5" t="s">
        <v>106</v>
      </c>
      <c r="B102" s="6">
        <v>947000</v>
      </c>
      <c r="C102" s="6">
        <v>227000</v>
      </c>
      <c r="D102" s="6">
        <v>237331</v>
      </c>
      <c r="E102" s="6">
        <v>3000</v>
      </c>
      <c r="F102" s="7">
        <v>3198</v>
      </c>
    </row>
    <row r="103" spans="1:6">
      <c r="A103" s="5" t="s">
        <v>107</v>
      </c>
      <c r="B103" s="6">
        <v>0</v>
      </c>
      <c r="C103" s="6">
        <v>37261</v>
      </c>
      <c r="D103" s="6">
        <v>36550</v>
      </c>
      <c r="E103" s="6">
        <v>1286</v>
      </c>
      <c r="F103" s="7">
        <v>837</v>
      </c>
    </row>
    <row r="104" spans="1:6">
      <c r="A104" s="5" t="s">
        <v>108</v>
      </c>
      <c r="B104" s="6">
        <v>21000</v>
      </c>
      <c r="C104" s="6">
        <v>22181</v>
      </c>
      <c r="D104" s="6">
        <v>2366</v>
      </c>
      <c r="E104" s="6">
        <v>0</v>
      </c>
      <c r="F104" s="7">
        <v>0</v>
      </c>
    </row>
    <row r="105" spans="1:6">
      <c r="A105" s="5" t="s">
        <v>109</v>
      </c>
      <c r="B105" s="6">
        <v>30000</v>
      </c>
      <c r="C105" s="6">
        <v>2139</v>
      </c>
      <c r="D105" s="6">
        <v>2296</v>
      </c>
      <c r="E105" s="6">
        <v>102</v>
      </c>
      <c r="F105" s="7">
        <v>65</v>
      </c>
    </row>
    <row r="106" spans="1:6">
      <c r="A106" s="5" t="s">
        <v>110</v>
      </c>
      <c r="B106" s="6">
        <v>0</v>
      </c>
      <c r="C106" s="6">
        <v>137</v>
      </c>
      <c r="D106" s="6">
        <v>54</v>
      </c>
      <c r="E106" s="6">
        <v>0</v>
      </c>
      <c r="F106" s="7">
        <v>0</v>
      </c>
    </row>
    <row r="107" spans="1:6">
      <c r="A107" s="5" t="s">
        <v>111</v>
      </c>
      <c r="B107" s="6">
        <v>0</v>
      </c>
      <c r="C107" s="6">
        <v>38619</v>
      </c>
      <c r="D107" s="6">
        <v>26332</v>
      </c>
      <c r="E107" s="6">
        <v>172</v>
      </c>
      <c r="F107" s="7">
        <v>412</v>
      </c>
    </row>
    <row r="108" spans="1:6">
      <c r="A108" s="5" t="s">
        <v>112</v>
      </c>
      <c r="B108" s="6">
        <v>0</v>
      </c>
      <c r="C108" s="6">
        <v>6500</v>
      </c>
      <c r="D108" s="6">
        <v>150</v>
      </c>
      <c r="E108" s="6">
        <v>0</v>
      </c>
      <c r="F108" s="7">
        <v>0</v>
      </c>
    </row>
    <row r="109" spans="1:6">
      <c r="A109" s="5" t="s">
        <v>113</v>
      </c>
      <c r="B109" s="6">
        <v>1200000</v>
      </c>
      <c r="C109" s="6">
        <v>5</v>
      </c>
      <c r="D109" s="6">
        <v>10</v>
      </c>
      <c r="E109" s="6">
        <v>1128000</v>
      </c>
      <c r="F109" s="7">
        <v>717235</v>
      </c>
    </row>
    <row r="110" spans="1:6">
      <c r="A110" s="5" t="s">
        <v>114</v>
      </c>
      <c r="B110" s="6">
        <v>670212</v>
      </c>
      <c r="C110" s="6">
        <v>25279</v>
      </c>
      <c r="D110" s="6">
        <v>7111</v>
      </c>
      <c r="E110" s="6">
        <v>556516</v>
      </c>
      <c r="F110" s="7">
        <v>104280</v>
      </c>
    </row>
    <row r="111" spans="1:6">
      <c r="A111" s="5" t="s">
        <v>115</v>
      </c>
      <c r="B111" s="6">
        <v>0</v>
      </c>
      <c r="C111" s="6">
        <v>12556</v>
      </c>
      <c r="D111" s="6">
        <v>13452</v>
      </c>
      <c r="E111" s="6">
        <v>45</v>
      </c>
      <c r="F111" s="7">
        <v>78</v>
      </c>
    </row>
    <row r="112" spans="1:6">
      <c r="A112" s="5" t="s">
        <v>116</v>
      </c>
      <c r="B112" s="6">
        <v>0</v>
      </c>
      <c r="C112" s="6">
        <v>1878</v>
      </c>
      <c r="D112" s="6">
        <v>3619</v>
      </c>
      <c r="E112" s="6">
        <v>6</v>
      </c>
      <c r="F112" s="7">
        <v>13</v>
      </c>
    </row>
    <row r="113" spans="1:6">
      <c r="A113" s="5" t="s">
        <v>117</v>
      </c>
      <c r="B113" s="6">
        <v>62000</v>
      </c>
      <c r="C113" s="6">
        <v>80</v>
      </c>
      <c r="D113" s="6">
        <v>7</v>
      </c>
      <c r="E113" s="6">
        <v>391</v>
      </c>
      <c r="F113" s="7">
        <v>248</v>
      </c>
    </row>
    <row r="114" spans="1:6">
      <c r="A114" s="5" t="s">
        <v>118</v>
      </c>
      <c r="B114" s="6">
        <v>31000</v>
      </c>
      <c r="C114" s="6">
        <v>343</v>
      </c>
      <c r="D114" s="6">
        <v>455</v>
      </c>
      <c r="E114" s="6">
        <v>4</v>
      </c>
      <c r="F114" s="7">
        <v>1</v>
      </c>
    </row>
    <row r="115" spans="1:6">
      <c r="A115" s="5" t="s">
        <v>119</v>
      </c>
      <c r="B115" s="6">
        <v>0</v>
      </c>
      <c r="C115" s="6">
        <v>0</v>
      </c>
      <c r="D115" s="6">
        <v>0</v>
      </c>
      <c r="E115" s="6">
        <v>0</v>
      </c>
      <c r="F115" s="7">
        <v>0</v>
      </c>
    </row>
    <row r="116" spans="1:6">
      <c r="A116" s="5" t="s">
        <v>120</v>
      </c>
      <c r="B116" s="6">
        <v>465146</v>
      </c>
      <c r="C116" s="6">
        <v>148352</v>
      </c>
      <c r="D116" s="6">
        <v>69346</v>
      </c>
      <c r="E116" s="6">
        <v>277835</v>
      </c>
      <c r="F116" s="7">
        <v>68719</v>
      </c>
    </row>
    <row r="117" spans="1:6">
      <c r="A117" s="5" t="s">
        <v>121</v>
      </c>
      <c r="B117" s="6">
        <v>39100</v>
      </c>
      <c r="C117" s="6">
        <v>15000</v>
      </c>
      <c r="D117" s="6">
        <v>12344</v>
      </c>
      <c r="E117" s="6">
        <v>12000</v>
      </c>
      <c r="F117" s="7">
        <v>7443</v>
      </c>
    </row>
    <row r="118" spans="1:6">
      <c r="A118" s="5" t="s">
        <v>122</v>
      </c>
      <c r="B118" s="6">
        <v>24760</v>
      </c>
      <c r="C118" s="6">
        <v>13</v>
      </c>
      <c r="D118" s="6">
        <v>96</v>
      </c>
      <c r="E118" s="6">
        <v>2128</v>
      </c>
      <c r="F118" s="7">
        <v>1121</v>
      </c>
    </row>
    <row r="119" spans="1:6">
      <c r="A119" s="5" t="s">
        <v>123</v>
      </c>
      <c r="B119" s="6">
        <v>15000</v>
      </c>
      <c r="C119" s="6">
        <v>25</v>
      </c>
      <c r="D119" s="6">
        <v>4</v>
      </c>
      <c r="E119" s="6">
        <v>21333</v>
      </c>
      <c r="F119" s="7">
        <v>4286</v>
      </c>
    </row>
    <row r="120" spans="1:6">
      <c r="A120" s="5" t="s">
        <v>124</v>
      </c>
      <c r="B120" s="6">
        <v>4443000</v>
      </c>
      <c r="C120" s="6">
        <v>100936</v>
      </c>
      <c r="D120" s="6">
        <v>108252</v>
      </c>
      <c r="E120" s="6">
        <v>1976816</v>
      </c>
      <c r="F120" s="7">
        <v>807458</v>
      </c>
    </row>
    <row r="121" spans="1:6">
      <c r="A121" s="5" t="s">
        <v>125</v>
      </c>
      <c r="B121" s="6">
        <v>0</v>
      </c>
      <c r="C121" s="6">
        <v>24878</v>
      </c>
      <c r="D121" s="6">
        <v>17502</v>
      </c>
      <c r="E121" s="6">
        <v>0</v>
      </c>
      <c r="F121" s="7">
        <v>0</v>
      </c>
    </row>
    <row r="122" spans="1:6">
      <c r="A122" s="5" t="s">
        <v>126</v>
      </c>
      <c r="B122" s="6">
        <v>200000</v>
      </c>
      <c r="C122" s="6">
        <v>550</v>
      </c>
      <c r="D122" s="6">
        <v>450</v>
      </c>
      <c r="E122" s="6">
        <v>260</v>
      </c>
      <c r="F122" s="7">
        <v>600</v>
      </c>
    </row>
    <row r="123" spans="1:6">
      <c r="A123" s="5" t="s">
        <v>127</v>
      </c>
      <c r="B123" s="6">
        <v>0</v>
      </c>
      <c r="C123" s="6">
        <v>4983</v>
      </c>
      <c r="D123" s="6">
        <v>3732</v>
      </c>
      <c r="E123" s="6">
        <v>2</v>
      </c>
      <c r="F123" s="7">
        <v>1</v>
      </c>
    </row>
    <row r="124" spans="1:6">
      <c r="A124" s="5" t="s">
        <v>128</v>
      </c>
      <c r="B124" s="6">
        <v>0</v>
      </c>
      <c r="C124" s="6">
        <v>33</v>
      </c>
      <c r="D124" s="6">
        <v>18</v>
      </c>
      <c r="E124" s="6">
        <v>0</v>
      </c>
      <c r="F124" s="7">
        <v>0</v>
      </c>
    </row>
    <row r="125" spans="1:6">
      <c r="A125" s="5" t="s">
        <v>129</v>
      </c>
      <c r="B125" s="6">
        <v>1000</v>
      </c>
      <c r="C125" s="6">
        <v>12229</v>
      </c>
      <c r="D125" s="6">
        <v>5671</v>
      </c>
      <c r="E125" s="6">
        <v>0</v>
      </c>
      <c r="F125" s="7">
        <v>0</v>
      </c>
    </row>
    <row r="126" spans="1:6">
      <c r="A126" s="5" t="s">
        <v>130</v>
      </c>
      <c r="B126" s="6">
        <v>14000</v>
      </c>
      <c r="C126" s="6">
        <v>2262</v>
      </c>
      <c r="D126" s="6">
        <v>525</v>
      </c>
      <c r="E126" s="6">
        <v>4</v>
      </c>
      <c r="F126" s="7">
        <v>4</v>
      </c>
    </row>
    <row r="127" spans="1:6">
      <c r="A127" s="5" t="s">
        <v>131</v>
      </c>
      <c r="B127" s="6">
        <v>200</v>
      </c>
      <c r="C127" s="6">
        <v>7799</v>
      </c>
      <c r="D127" s="6">
        <v>10100</v>
      </c>
      <c r="E127" s="6">
        <v>42</v>
      </c>
      <c r="F127" s="7">
        <v>38</v>
      </c>
    </row>
    <row r="128" spans="1:6">
      <c r="A128" s="5" t="s">
        <v>132</v>
      </c>
      <c r="B128" s="6">
        <v>0</v>
      </c>
      <c r="C128" s="6">
        <v>0</v>
      </c>
      <c r="D128" s="6">
        <v>0</v>
      </c>
      <c r="E128" s="6">
        <v>0</v>
      </c>
      <c r="F128" s="7">
        <v>0</v>
      </c>
    </row>
    <row r="129" spans="1:6">
      <c r="A129" s="5" t="s">
        <v>133</v>
      </c>
      <c r="B129" s="6">
        <v>223000</v>
      </c>
      <c r="C129" s="6">
        <v>426000</v>
      </c>
      <c r="D129" s="6">
        <v>180098</v>
      </c>
      <c r="E129" s="6">
        <v>4815</v>
      </c>
      <c r="F129" s="7">
        <v>4422</v>
      </c>
    </row>
    <row r="130" spans="1:6">
      <c r="A130" s="5" t="s">
        <v>134</v>
      </c>
      <c r="B130" s="6">
        <v>0</v>
      </c>
      <c r="C130" s="6">
        <v>94</v>
      </c>
      <c r="D130" s="6">
        <v>75</v>
      </c>
      <c r="E130" s="6">
        <v>0</v>
      </c>
      <c r="F130" s="7">
        <v>0</v>
      </c>
    </row>
    <row r="131" spans="1:6">
      <c r="A131" s="5" t="s">
        <v>135</v>
      </c>
      <c r="B131" s="6">
        <v>0</v>
      </c>
      <c r="C131" s="6">
        <v>306</v>
      </c>
      <c r="D131" s="6">
        <v>219</v>
      </c>
      <c r="E131" s="6">
        <v>27</v>
      </c>
      <c r="F131" s="7">
        <v>30</v>
      </c>
    </row>
    <row r="132" spans="1:6">
      <c r="A132" s="5" t="s">
        <v>136</v>
      </c>
      <c r="B132" s="6">
        <v>40000</v>
      </c>
      <c r="C132" s="6">
        <v>1000</v>
      </c>
      <c r="D132" s="6">
        <v>594</v>
      </c>
      <c r="E132" s="6">
        <v>34000</v>
      </c>
      <c r="F132" s="7">
        <v>5218</v>
      </c>
    </row>
    <row r="133" spans="1:6">
      <c r="A133" s="5" t="s">
        <v>137</v>
      </c>
      <c r="B133" s="6">
        <v>0</v>
      </c>
      <c r="C133" s="6">
        <v>0</v>
      </c>
      <c r="D133" s="6">
        <v>0</v>
      </c>
      <c r="E133" s="6">
        <v>0</v>
      </c>
      <c r="F133" s="7">
        <v>0</v>
      </c>
    </row>
    <row r="134" spans="1:6">
      <c r="A134" s="5" t="s">
        <v>138</v>
      </c>
      <c r="B134" s="6">
        <v>40000</v>
      </c>
      <c r="C134" s="6">
        <v>88705</v>
      </c>
      <c r="D134" s="6">
        <v>46497</v>
      </c>
      <c r="E134" s="6">
        <v>100</v>
      </c>
      <c r="F134" s="7">
        <v>158</v>
      </c>
    </row>
    <row r="135" spans="1:6">
      <c r="A135" s="5" t="s">
        <v>139</v>
      </c>
      <c r="B135" s="6">
        <v>396512</v>
      </c>
      <c r="C135" s="6">
        <v>15838</v>
      </c>
      <c r="D135" s="6">
        <v>4830</v>
      </c>
      <c r="E135" s="6">
        <v>76477</v>
      </c>
      <c r="F135" s="7">
        <v>23249</v>
      </c>
    </row>
    <row r="136" spans="1:6">
      <c r="A136" s="5" t="s">
        <v>140</v>
      </c>
      <c r="B136" s="6">
        <v>1530400</v>
      </c>
      <c r="C136" s="6">
        <v>87</v>
      </c>
      <c r="D136" s="6">
        <v>74</v>
      </c>
      <c r="E136" s="6">
        <v>112676</v>
      </c>
      <c r="F136" s="7">
        <v>135748</v>
      </c>
    </row>
    <row r="137" spans="1:6">
      <c r="A137" s="5" t="s">
        <v>141</v>
      </c>
      <c r="B137" s="6">
        <v>0</v>
      </c>
      <c r="C137" s="6">
        <v>7206</v>
      </c>
      <c r="D137" s="6">
        <v>5436</v>
      </c>
      <c r="E137" s="6">
        <v>192</v>
      </c>
      <c r="F137" s="7">
        <v>108</v>
      </c>
    </row>
    <row r="138" spans="1:6">
      <c r="A138" s="5" t="s">
        <v>142</v>
      </c>
      <c r="B138" s="6">
        <v>0</v>
      </c>
      <c r="C138" s="6">
        <v>26</v>
      </c>
      <c r="D138" s="6">
        <v>8</v>
      </c>
      <c r="E138" s="6">
        <v>16</v>
      </c>
      <c r="F138" s="7">
        <v>23</v>
      </c>
    </row>
    <row r="139" spans="1:6">
      <c r="A139" s="5" t="s">
        <v>143</v>
      </c>
      <c r="B139" s="6">
        <v>610000</v>
      </c>
      <c r="C139" s="6">
        <v>6649</v>
      </c>
      <c r="D139" s="6">
        <v>7956</v>
      </c>
      <c r="E139" s="6">
        <v>2</v>
      </c>
      <c r="F139" s="7">
        <v>1</v>
      </c>
    </row>
    <row r="140" spans="1:6">
      <c r="A140" s="5" t="s">
        <v>144</v>
      </c>
      <c r="B140" s="6">
        <v>55982</v>
      </c>
      <c r="C140" s="6">
        <v>345100</v>
      </c>
      <c r="D140" s="6">
        <v>211063</v>
      </c>
      <c r="E140" s="6">
        <v>51200</v>
      </c>
      <c r="F140" s="7">
        <v>47031</v>
      </c>
    </row>
    <row r="141" spans="1:6">
      <c r="A141" s="5" t="s">
        <v>145</v>
      </c>
      <c r="B141" s="6">
        <v>3300</v>
      </c>
      <c r="C141" s="6">
        <v>1373</v>
      </c>
      <c r="D141" s="6">
        <v>2213</v>
      </c>
      <c r="E141" s="6">
        <v>45</v>
      </c>
      <c r="F141" s="7">
        <v>53</v>
      </c>
    </row>
    <row r="142" spans="1:6">
      <c r="A142" s="5" t="s">
        <v>146</v>
      </c>
      <c r="B142" s="6">
        <v>9000</v>
      </c>
      <c r="C142" s="6">
        <v>77743</v>
      </c>
      <c r="D142" s="6">
        <v>23712</v>
      </c>
      <c r="E142" s="6">
        <v>13342</v>
      </c>
      <c r="F142" s="7">
        <v>3884</v>
      </c>
    </row>
    <row r="143" spans="1:6">
      <c r="A143" s="5" t="s">
        <v>147</v>
      </c>
      <c r="B143" s="6">
        <v>33000</v>
      </c>
      <c r="C143" s="6">
        <v>394</v>
      </c>
      <c r="D143" s="6">
        <v>632</v>
      </c>
      <c r="E143" s="6">
        <v>11640</v>
      </c>
      <c r="F143" s="7">
        <v>8887</v>
      </c>
    </row>
    <row r="144" spans="1:6">
      <c r="A144" s="5" t="s">
        <v>148</v>
      </c>
      <c r="B144" s="6">
        <v>4000</v>
      </c>
      <c r="C144" s="6">
        <v>21307</v>
      </c>
      <c r="D144" s="6">
        <v>5863</v>
      </c>
      <c r="E144" s="6">
        <v>22</v>
      </c>
      <c r="F144" s="7">
        <v>3</v>
      </c>
    </row>
    <row r="145" spans="1:6">
      <c r="A145" s="5" t="s">
        <v>149</v>
      </c>
      <c r="B145" s="6">
        <v>2000000</v>
      </c>
      <c r="C145" s="6">
        <v>266</v>
      </c>
      <c r="D145" s="6">
        <v>197</v>
      </c>
      <c r="E145" s="6">
        <v>13189</v>
      </c>
      <c r="F145" s="7">
        <v>3458</v>
      </c>
    </row>
    <row r="146" spans="1:6">
      <c r="A146" s="5" t="s">
        <v>150</v>
      </c>
      <c r="B146" s="6">
        <v>0</v>
      </c>
      <c r="C146" s="6">
        <v>6</v>
      </c>
      <c r="D146" s="6">
        <v>2</v>
      </c>
      <c r="E146" s="6">
        <v>0</v>
      </c>
      <c r="F146" s="7">
        <v>0</v>
      </c>
    </row>
    <row r="147" spans="1:6">
      <c r="A147" s="5" t="s">
        <v>151</v>
      </c>
      <c r="B147" s="6">
        <v>0</v>
      </c>
      <c r="C147" s="6">
        <v>56</v>
      </c>
      <c r="D147" s="6">
        <v>34</v>
      </c>
      <c r="E147" s="6">
        <v>0</v>
      </c>
      <c r="F147" s="7">
        <v>0</v>
      </c>
    </row>
    <row r="148" spans="1:6">
      <c r="A148" s="5" t="s">
        <v>152</v>
      </c>
      <c r="B148" s="6">
        <v>0</v>
      </c>
      <c r="C148" s="6">
        <v>0</v>
      </c>
      <c r="D148" s="6">
        <v>0</v>
      </c>
      <c r="E148" s="6">
        <v>0</v>
      </c>
      <c r="F148" s="7">
        <v>0</v>
      </c>
    </row>
    <row r="149" spans="1:6">
      <c r="A149" s="5" t="s">
        <v>153</v>
      </c>
      <c r="B149" s="6">
        <v>0</v>
      </c>
      <c r="C149" s="6">
        <v>43335</v>
      </c>
      <c r="D149" s="6">
        <v>25724</v>
      </c>
      <c r="E149" s="6">
        <v>3531</v>
      </c>
      <c r="F149" s="7">
        <v>1356</v>
      </c>
    </row>
    <row r="150" spans="1:6">
      <c r="A150" s="5" t="s">
        <v>154</v>
      </c>
      <c r="B150" s="6">
        <v>0</v>
      </c>
      <c r="C150" s="6">
        <v>56694</v>
      </c>
      <c r="D150" s="6">
        <v>43015</v>
      </c>
      <c r="E150" s="6">
        <v>1319</v>
      </c>
      <c r="F150" s="7">
        <v>1444</v>
      </c>
    </row>
    <row r="151" spans="1:6">
      <c r="A151" s="5" t="s">
        <v>155</v>
      </c>
      <c r="B151" s="6">
        <v>919000</v>
      </c>
      <c r="C151" s="6">
        <v>67436</v>
      </c>
      <c r="D151" s="6">
        <v>81880</v>
      </c>
      <c r="E151" s="6">
        <v>69</v>
      </c>
      <c r="F151" s="7">
        <v>123</v>
      </c>
    </row>
    <row r="152" spans="1:6">
      <c r="A152" s="5" t="s">
        <v>156</v>
      </c>
      <c r="B152" s="6">
        <v>0</v>
      </c>
      <c r="C152" s="6">
        <v>330</v>
      </c>
      <c r="D152" s="6">
        <v>290</v>
      </c>
      <c r="E152" s="6">
        <v>3984</v>
      </c>
      <c r="F152" s="7">
        <v>156</v>
      </c>
    </row>
    <row r="153" spans="1:6">
      <c r="A153" s="5" t="s">
        <v>157</v>
      </c>
      <c r="B153" s="6">
        <v>33000</v>
      </c>
      <c r="C153" s="6">
        <v>289</v>
      </c>
      <c r="D153" s="6">
        <v>176</v>
      </c>
      <c r="E153" s="6">
        <v>25067</v>
      </c>
      <c r="F153" s="7">
        <v>4515</v>
      </c>
    </row>
    <row r="154" spans="1:6">
      <c r="A154" s="5" t="s">
        <v>158</v>
      </c>
      <c r="B154" s="6">
        <v>62000</v>
      </c>
      <c r="C154" s="6">
        <v>123</v>
      </c>
      <c r="D154" s="6">
        <v>38</v>
      </c>
      <c r="E154" s="6">
        <v>33866</v>
      </c>
      <c r="F154" s="7">
        <v>10295</v>
      </c>
    </row>
    <row r="155" spans="1:6">
      <c r="A155" s="5" t="s">
        <v>159</v>
      </c>
      <c r="B155" s="6">
        <v>550000</v>
      </c>
      <c r="C155" s="6">
        <v>1445</v>
      </c>
      <c r="D155" s="6">
        <v>1121</v>
      </c>
      <c r="E155" s="6">
        <v>14989</v>
      </c>
      <c r="F155" s="7">
        <v>9181</v>
      </c>
    </row>
    <row r="156" spans="1:6">
      <c r="A156" s="5" t="s">
        <v>160</v>
      </c>
      <c r="B156" s="6">
        <v>577744</v>
      </c>
      <c r="C156" s="6">
        <v>591</v>
      </c>
      <c r="D156" s="6">
        <v>988</v>
      </c>
      <c r="E156" s="6">
        <v>226986</v>
      </c>
      <c r="F156" s="7">
        <v>48385</v>
      </c>
    </row>
    <row r="157" spans="1:6">
      <c r="A157" s="5" t="s">
        <v>161</v>
      </c>
      <c r="B157" s="6">
        <v>700000</v>
      </c>
      <c r="C157" s="6">
        <v>119408</v>
      </c>
      <c r="D157" s="6">
        <v>67098</v>
      </c>
      <c r="E157" s="6">
        <v>345000</v>
      </c>
      <c r="F157" s="7">
        <v>57615</v>
      </c>
    </row>
    <row r="158" spans="1:6">
      <c r="A158" s="5" t="s">
        <v>162</v>
      </c>
      <c r="B158" s="6">
        <v>0</v>
      </c>
      <c r="C158" s="6">
        <v>0</v>
      </c>
      <c r="D158" s="6">
        <v>0</v>
      </c>
      <c r="E158" s="6">
        <v>0</v>
      </c>
      <c r="F158" s="7">
        <v>0</v>
      </c>
    </row>
    <row r="159" spans="1:6">
      <c r="A159" s="5" t="s">
        <v>163</v>
      </c>
      <c r="B159" s="6">
        <v>500000</v>
      </c>
      <c r="C159" s="6">
        <v>295896</v>
      </c>
      <c r="D159" s="6">
        <v>95772</v>
      </c>
      <c r="E159" s="6">
        <v>93968</v>
      </c>
      <c r="F159" s="7">
        <v>56587</v>
      </c>
    </row>
    <row r="160" spans="1:6">
      <c r="A160" s="5" t="s">
        <v>164</v>
      </c>
      <c r="B160" s="6">
        <v>32942</v>
      </c>
      <c r="C160" s="6">
        <v>84000</v>
      </c>
      <c r="D160" s="6">
        <v>53219</v>
      </c>
      <c r="E160" s="6">
        <v>27192</v>
      </c>
      <c r="F160" s="7">
        <v>11200</v>
      </c>
    </row>
    <row r="161" spans="1:6">
      <c r="A161" s="5" t="s">
        <v>165</v>
      </c>
      <c r="B161" s="6">
        <v>0</v>
      </c>
      <c r="C161" s="6">
        <v>21090</v>
      </c>
      <c r="D161" s="6">
        <v>17676</v>
      </c>
      <c r="E161" s="6">
        <v>51</v>
      </c>
      <c r="F161" s="7">
        <v>18</v>
      </c>
    </row>
    <row r="162" spans="1:6">
      <c r="A162" s="5" t="s">
        <v>166</v>
      </c>
      <c r="B162" s="6">
        <v>86000</v>
      </c>
      <c r="C162" s="6">
        <v>159581</v>
      </c>
      <c r="D162" s="6">
        <v>127888</v>
      </c>
      <c r="E162" s="6">
        <v>912</v>
      </c>
      <c r="F162" s="7">
        <v>1213</v>
      </c>
    </row>
    <row r="163" spans="1:6">
      <c r="A163" s="5" t="s">
        <v>167</v>
      </c>
      <c r="B163" s="6">
        <v>8400</v>
      </c>
      <c r="C163" s="6">
        <v>4900</v>
      </c>
      <c r="D163" s="6">
        <v>1059</v>
      </c>
      <c r="E163" s="6">
        <v>2073</v>
      </c>
      <c r="F163" s="7">
        <v>994</v>
      </c>
    </row>
    <row r="164" spans="1:6">
      <c r="A164" s="5" t="s">
        <v>168</v>
      </c>
      <c r="B164" s="6">
        <v>1700000</v>
      </c>
      <c r="C164" s="6">
        <v>53487</v>
      </c>
      <c r="D164" s="6">
        <v>29129</v>
      </c>
      <c r="E164" s="6">
        <v>805697</v>
      </c>
      <c r="F164" s="7">
        <v>280625</v>
      </c>
    </row>
    <row r="165" spans="1:6">
      <c r="A165" s="5" t="s">
        <v>169</v>
      </c>
      <c r="B165" s="6">
        <v>2500000</v>
      </c>
      <c r="C165" s="6">
        <v>10390</v>
      </c>
      <c r="D165" s="6">
        <v>5523</v>
      </c>
      <c r="E165" s="6">
        <v>1372368</v>
      </c>
      <c r="F165" s="7">
        <v>230300</v>
      </c>
    </row>
    <row r="166" spans="1:6">
      <c r="A166" s="5" t="s">
        <v>170</v>
      </c>
      <c r="B166" s="6">
        <v>85000</v>
      </c>
      <c r="C166" s="6">
        <v>2194</v>
      </c>
      <c r="D166" s="6">
        <v>2977</v>
      </c>
      <c r="E166" s="6">
        <v>23</v>
      </c>
      <c r="F166" s="7">
        <v>16</v>
      </c>
    </row>
    <row r="167" spans="1:6">
      <c r="A167" s="5" t="s">
        <v>171</v>
      </c>
      <c r="B167" s="6">
        <v>0</v>
      </c>
      <c r="C167" s="6">
        <v>185</v>
      </c>
      <c r="D167" s="6">
        <v>95</v>
      </c>
      <c r="E167" s="6">
        <v>34</v>
      </c>
      <c r="F167" s="7">
        <v>6</v>
      </c>
    </row>
    <row r="168" spans="1:6">
      <c r="A168" s="5" t="s">
        <v>172</v>
      </c>
      <c r="B168" s="6">
        <v>0</v>
      </c>
      <c r="C168" s="6">
        <v>265</v>
      </c>
      <c r="D168" s="6">
        <v>242</v>
      </c>
      <c r="E168" s="6">
        <v>0</v>
      </c>
      <c r="F168" s="7">
        <v>0</v>
      </c>
    </row>
    <row r="169" spans="1:6">
      <c r="A169" s="5" t="s">
        <v>173</v>
      </c>
      <c r="B169" s="6">
        <v>0</v>
      </c>
      <c r="C169" s="6">
        <v>1323</v>
      </c>
      <c r="D169" s="6">
        <v>1147</v>
      </c>
      <c r="E169" s="6">
        <v>0</v>
      </c>
      <c r="F169" s="7">
        <v>0</v>
      </c>
    </row>
    <row r="170" spans="1:6">
      <c r="A170" s="5" t="s">
        <v>174</v>
      </c>
      <c r="B170" s="6">
        <v>0</v>
      </c>
      <c r="C170" s="6">
        <v>56</v>
      </c>
      <c r="D170" s="6">
        <v>29</v>
      </c>
      <c r="E170" s="6">
        <v>0</v>
      </c>
      <c r="F170" s="7">
        <v>0</v>
      </c>
    </row>
    <row r="171" spans="1:6">
      <c r="A171" s="5" t="s">
        <v>175</v>
      </c>
      <c r="B171" s="6">
        <v>0</v>
      </c>
      <c r="C171" s="6">
        <v>290</v>
      </c>
      <c r="D171" s="6">
        <v>1116</v>
      </c>
      <c r="E171" s="6">
        <v>2</v>
      </c>
      <c r="F171" s="7">
        <v>2</v>
      </c>
    </row>
    <row r="172" spans="1:6">
      <c r="A172" s="5" t="s">
        <v>176</v>
      </c>
      <c r="B172" s="6">
        <v>0</v>
      </c>
      <c r="C172" s="6">
        <v>985</v>
      </c>
      <c r="D172" s="6">
        <v>701</v>
      </c>
      <c r="E172" s="6">
        <v>0</v>
      </c>
      <c r="F172" s="7">
        <v>0</v>
      </c>
    </row>
    <row r="173" spans="1:6">
      <c r="A173" s="5" t="s">
        <v>177</v>
      </c>
      <c r="B173" s="6">
        <v>1000</v>
      </c>
      <c r="C173" s="6">
        <v>301</v>
      </c>
      <c r="D173" s="6">
        <v>354</v>
      </c>
      <c r="E173" s="6">
        <v>27</v>
      </c>
      <c r="F173" s="7">
        <v>18</v>
      </c>
    </row>
    <row r="174" spans="1:6">
      <c r="A174" s="5" t="s">
        <v>178</v>
      </c>
      <c r="B174" s="6">
        <v>5400</v>
      </c>
      <c r="C174" s="6">
        <v>9</v>
      </c>
      <c r="D174" s="6">
        <v>6</v>
      </c>
      <c r="E174" s="6">
        <v>72</v>
      </c>
      <c r="F174" s="7">
        <v>22</v>
      </c>
    </row>
    <row r="175" spans="1:6">
      <c r="A175" s="5" t="s">
        <v>179</v>
      </c>
      <c r="B175" s="6">
        <v>0</v>
      </c>
      <c r="C175" s="6">
        <v>143000</v>
      </c>
      <c r="D175" s="6">
        <v>48970</v>
      </c>
      <c r="E175" s="6">
        <v>2754</v>
      </c>
      <c r="F175" s="7">
        <v>1619</v>
      </c>
    </row>
    <row r="176" spans="1:6">
      <c r="A176" s="5" t="s">
        <v>180</v>
      </c>
      <c r="B176" s="6">
        <v>31000</v>
      </c>
      <c r="C176" s="6">
        <v>65812</v>
      </c>
      <c r="D176" s="6">
        <v>28007</v>
      </c>
      <c r="E176" s="6">
        <v>3043</v>
      </c>
      <c r="F176" s="7">
        <v>1085</v>
      </c>
    </row>
    <row r="177" spans="1:6">
      <c r="A177" s="5" t="s">
        <v>181</v>
      </c>
      <c r="B177" s="6">
        <v>369000</v>
      </c>
      <c r="C177" s="6">
        <v>38000</v>
      </c>
      <c r="D177" s="6">
        <v>11622</v>
      </c>
      <c r="E177" s="6">
        <v>161000</v>
      </c>
      <c r="F177" s="7">
        <v>46831</v>
      </c>
    </row>
    <row r="178" spans="1:6">
      <c r="A178" s="5" t="s">
        <v>182</v>
      </c>
      <c r="B178" s="6">
        <v>0</v>
      </c>
      <c r="C178" s="6">
        <v>1417</v>
      </c>
      <c r="D178" s="6">
        <v>947</v>
      </c>
      <c r="E178" s="6">
        <v>0</v>
      </c>
      <c r="F178" s="7">
        <v>0</v>
      </c>
    </row>
    <row r="179" spans="1:6">
      <c r="A179" s="5" t="s">
        <v>183</v>
      </c>
      <c r="B179" s="6">
        <v>5300</v>
      </c>
      <c r="C179" s="6">
        <v>29</v>
      </c>
      <c r="D179" s="6">
        <v>36</v>
      </c>
      <c r="E179" s="6">
        <v>548</v>
      </c>
      <c r="F179" s="7">
        <v>757</v>
      </c>
    </row>
    <row r="180" spans="1:6">
      <c r="A180" s="5" t="s">
        <v>184</v>
      </c>
      <c r="B180" s="6">
        <v>20000</v>
      </c>
      <c r="C180" s="6">
        <v>182000</v>
      </c>
      <c r="D180" s="6">
        <v>75375</v>
      </c>
      <c r="E180" s="6">
        <v>15516</v>
      </c>
      <c r="F180" s="7">
        <v>14602</v>
      </c>
    </row>
    <row r="181" spans="1:6">
      <c r="A181" s="5" t="s">
        <v>185</v>
      </c>
      <c r="B181" s="6">
        <v>550000</v>
      </c>
      <c r="C181" s="6">
        <v>22814</v>
      </c>
      <c r="D181" s="6">
        <v>8370</v>
      </c>
      <c r="E181" s="6">
        <v>155305</v>
      </c>
      <c r="F181" s="7">
        <v>59590</v>
      </c>
    </row>
    <row r="182" spans="1:6">
      <c r="A182" s="5" t="s">
        <v>186</v>
      </c>
      <c r="B182" s="6">
        <v>95000</v>
      </c>
      <c r="C182" s="6">
        <v>107508</v>
      </c>
      <c r="D182" s="6">
        <v>39882</v>
      </c>
      <c r="E182" s="6">
        <v>97812</v>
      </c>
      <c r="F182" s="7">
        <v>43294</v>
      </c>
    </row>
    <row r="183" spans="1:6">
      <c r="A183" s="5" t="s">
        <v>187</v>
      </c>
      <c r="B183" s="6">
        <v>40000</v>
      </c>
      <c r="C183" s="6">
        <v>165</v>
      </c>
      <c r="D183" s="6">
        <v>50</v>
      </c>
      <c r="E183" s="6">
        <v>11326</v>
      </c>
      <c r="F183" s="7">
        <v>3443</v>
      </c>
    </row>
    <row r="184" spans="1:6">
      <c r="A184" s="5" t="s">
        <v>188</v>
      </c>
      <c r="B184" s="6">
        <v>14000</v>
      </c>
      <c r="C184" s="6">
        <v>124</v>
      </c>
      <c r="D184" s="6">
        <v>49</v>
      </c>
      <c r="E184" s="6">
        <v>20</v>
      </c>
      <c r="F184" s="7">
        <v>20</v>
      </c>
    </row>
    <row r="185" spans="1:6">
      <c r="A185" s="5" t="s">
        <v>189</v>
      </c>
      <c r="B185" s="6">
        <v>135565</v>
      </c>
      <c r="C185" s="6">
        <v>261270</v>
      </c>
      <c r="D185" s="6">
        <v>79203</v>
      </c>
      <c r="E185" s="6">
        <v>35000</v>
      </c>
      <c r="F185" s="7">
        <v>12265</v>
      </c>
    </row>
    <row r="186" spans="1:6">
      <c r="A186" s="5" t="s">
        <v>190</v>
      </c>
      <c r="B186" s="6">
        <v>0</v>
      </c>
      <c r="C186" s="6">
        <v>0</v>
      </c>
      <c r="D186" s="6">
        <v>0</v>
      </c>
      <c r="E186" s="6">
        <v>18</v>
      </c>
      <c r="F186" s="7">
        <v>32</v>
      </c>
    </row>
    <row r="187" spans="1:6">
      <c r="A187" s="5" t="s">
        <v>191</v>
      </c>
      <c r="B187" s="6">
        <v>391677</v>
      </c>
      <c r="C187" s="6">
        <v>154393</v>
      </c>
      <c r="D187" s="6">
        <v>121206</v>
      </c>
      <c r="E187" s="6">
        <v>31749</v>
      </c>
      <c r="F187" s="7">
        <v>31270</v>
      </c>
    </row>
    <row r="188" spans="1:6">
      <c r="A188" s="5" t="s">
        <v>192</v>
      </c>
      <c r="B188" s="6">
        <v>31000</v>
      </c>
      <c r="C188" s="6">
        <v>30895</v>
      </c>
      <c r="D188" s="6">
        <v>41902</v>
      </c>
      <c r="E188" s="6">
        <v>1972</v>
      </c>
      <c r="F188" s="7">
        <v>1451</v>
      </c>
    </row>
    <row r="189" spans="1:6">
      <c r="A189" s="5" t="s">
        <v>193</v>
      </c>
      <c r="B189" s="6">
        <v>11000</v>
      </c>
      <c r="C189" s="6">
        <v>73820</v>
      </c>
      <c r="D189" s="6">
        <v>29463</v>
      </c>
      <c r="E189" s="6">
        <v>17</v>
      </c>
      <c r="F189" s="7">
        <v>8</v>
      </c>
    </row>
    <row r="190" spans="1:6">
      <c r="A190" s="5" t="s">
        <v>194</v>
      </c>
      <c r="B190" s="6">
        <v>148742</v>
      </c>
      <c r="C190" s="6">
        <v>21</v>
      </c>
      <c r="D190" s="6">
        <v>13</v>
      </c>
      <c r="E190" s="6">
        <v>19890</v>
      </c>
      <c r="F190" s="7">
        <v>6402</v>
      </c>
    </row>
    <row r="191" spans="1:6">
      <c r="A191" s="5" t="s">
        <v>195</v>
      </c>
      <c r="B191" s="6">
        <v>20000</v>
      </c>
      <c r="C191" s="6">
        <v>590</v>
      </c>
      <c r="D191" s="6">
        <v>579</v>
      </c>
      <c r="E191" s="6">
        <v>18940</v>
      </c>
      <c r="F191" s="7">
        <v>24198</v>
      </c>
    </row>
    <row r="192" spans="1:6">
      <c r="A192" s="5" t="s">
        <v>196</v>
      </c>
      <c r="B192" s="6">
        <v>100000</v>
      </c>
      <c r="C192" s="6">
        <v>28436</v>
      </c>
      <c r="D192" s="6">
        <v>25944</v>
      </c>
      <c r="E192" s="6">
        <v>4732</v>
      </c>
      <c r="F192" s="7">
        <v>1526</v>
      </c>
    </row>
    <row r="193" spans="1:6">
      <c r="A193" s="5" t="s">
        <v>197</v>
      </c>
      <c r="B193" s="6">
        <v>69064</v>
      </c>
      <c r="C193" s="6">
        <v>49705</v>
      </c>
      <c r="D193" s="6">
        <v>56623</v>
      </c>
      <c r="E193" s="6">
        <v>15193</v>
      </c>
      <c r="F193" s="7">
        <v>5714</v>
      </c>
    </row>
    <row r="194" spans="1:6">
      <c r="A194" s="5" t="s">
        <v>198</v>
      </c>
      <c r="B194" s="6">
        <v>2400</v>
      </c>
      <c r="C194" s="6">
        <v>9830</v>
      </c>
      <c r="D194" s="6">
        <v>3712</v>
      </c>
      <c r="E194" s="6">
        <v>1</v>
      </c>
      <c r="F194" s="7">
        <v>3</v>
      </c>
    </row>
    <row r="195" spans="1:6">
      <c r="A195" s="5" t="s">
        <v>199</v>
      </c>
      <c r="B195" s="6">
        <v>0</v>
      </c>
      <c r="C195" s="6">
        <v>2100</v>
      </c>
      <c r="D195" s="6">
        <v>182</v>
      </c>
      <c r="E195" s="6">
        <v>29</v>
      </c>
      <c r="F195" s="7">
        <v>8</v>
      </c>
    </row>
    <row r="196" spans="1:6">
      <c r="A196" s="5" t="s">
        <v>200</v>
      </c>
      <c r="B196" s="6">
        <v>2850000</v>
      </c>
      <c r="C196" s="6">
        <v>440000</v>
      </c>
      <c r="D196" s="6">
        <v>190008</v>
      </c>
      <c r="E196" s="6">
        <v>2300000</v>
      </c>
      <c r="F196" s="7">
        <v>844002</v>
      </c>
    </row>
    <row r="197" spans="1:6">
      <c r="A197" s="5" t="s">
        <v>201</v>
      </c>
      <c r="B197" s="6">
        <v>6000</v>
      </c>
      <c r="C197" s="6">
        <v>1530</v>
      </c>
      <c r="D197" s="6">
        <v>891</v>
      </c>
      <c r="E197" s="6">
        <v>5890</v>
      </c>
      <c r="F197" s="7">
        <v>1628</v>
      </c>
    </row>
    <row r="198" spans="1:6">
      <c r="A198" s="5" t="s">
        <v>202</v>
      </c>
      <c r="B198" s="6">
        <v>0</v>
      </c>
      <c r="C198" s="6">
        <v>2</v>
      </c>
      <c r="D198" s="6">
        <v>5</v>
      </c>
      <c r="E198" s="6">
        <v>34</v>
      </c>
      <c r="F198" s="7">
        <v>46</v>
      </c>
    </row>
    <row r="199" spans="1:6">
      <c r="A199" s="5" t="s">
        <v>203</v>
      </c>
      <c r="B199" s="6">
        <v>48000</v>
      </c>
      <c r="C199" s="6">
        <v>3</v>
      </c>
      <c r="D199" s="6">
        <v>0</v>
      </c>
      <c r="E199" s="6">
        <v>996</v>
      </c>
      <c r="F199" s="7">
        <v>434</v>
      </c>
    </row>
    <row r="200" spans="1:6">
      <c r="A200" s="5" t="s">
        <v>204</v>
      </c>
      <c r="B200" s="6">
        <v>0</v>
      </c>
      <c r="C200" s="6">
        <v>0</v>
      </c>
      <c r="D200" s="6">
        <v>0</v>
      </c>
      <c r="E200" s="6">
        <v>0</v>
      </c>
      <c r="F200" s="7">
        <v>0</v>
      </c>
    </row>
    <row r="201" spans="1:6">
      <c r="A201" s="5" t="s">
        <v>205</v>
      </c>
      <c r="B201" s="6">
        <v>1400</v>
      </c>
      <c r="C201" s="6">
        <v>62</v>
      </c>
      <c r="D201" s="6">
        <v>19</v>
      </c>
      <c r="E201" s="6">
        <v>50</v>
      </c>
      <c r="F201" s="7">
        <v>15</v>
      </c>
    </row>
    <row r="202" spans="1:6">
      <c r="A202" s="5" t="s">
        <v>206</v>
      </c>
      <c r="B202" s="6">
        <v>28000</v>
      </c>
      <c r="C202" s="6">
        <v>1672</v>
      </c>
      <c r="D202" s="6">
        <v>1454</v>
      </c>
      <c r="E202" s="6">
        <v>738</v>
      </c>
      <c r="F202" s="7">
        <v>1034</v>
      </c>
    </row>
    <row r="203" spans="1:6">
      <c r="A203" s="5" t="s">
        <v>207</v>
      </c>
      <c r="B203" s="6">
        <v>2000</v>
      </c>
      <c r="C203" s="6">
        <v>72835</v>
      </c>
      <c r="D203" s="6">
        <v>35824</v>
      </c>
      <c r="E203" s="6">
        <v>171</v>
      </c>
      <c r="F203" s="7">
        <v>307</v>
      </c>
    </row>
    <row r="204" spans="1:6">
      <c r="A204" s="5" t="s">
        <v>208</v>
      </c>
      <c r="B204" s="6">
        <v>1951000</v>
      </c>
      <c r="C204" s="6">
        <v>107000</v>
      </c>
      <c r="D204" s="6">
        <v>60737</v>
      </c>
      <c r="E204" s="6">
        <v>8929</v>
      </c>
      <c r="F204" s="7">
        <v>5909</v>
      </c>
    </row>
    <row r="205" spans="1:6">
      <c r="A205" s="5" t="s">
        <v>209</v>
      </c>
      <c r="B205" s="6">
        <v>0</v>
      </c>
      <c r="C205" s="6">
        <v>2100</v>
      </c>
      <c r="D205" s="6">
        <v>1130</v>
      </c>
      <c r="E205" s="6">
        <v>0</v>
      </c>
      <c r="F205" s="7">
        <v>0</v>
      </c>
    </row>
    <row r="206" spans="1:6">
      <c r="A206" s="5" t="s">
        <v>210</v>
      </c>
      <c r="B206" s="6">
        <v>0</v>
      </c>
      <c r="C206" s="6">
        <v>846</v>
      </c>
      <c r="D206" s="6">
        <v>438</v>
      </c>
      <c r="E206" s="6">
        <v>10</v>
      </c>
      <c r="F206" s="7">
        <v>5</v>
      </c>
    </row>
    <row r="207" spans="1:6">
      <c r="A207" s="5" t="s">
        <v>211</v>
      </c>
      <c r="B207" s="6">
        <v>0</v>
      </c>
      <c r="C207" s="6">
        <v>337</v>
      </c>
      <c r="D207" s="6">
        <v>122</v>
      </c>
      <c r="E207" s="6">
        <v>0</v>
      </c>
      <c r="F207" s="7">
        <v>0</v>
      </c>
    </row>
    <row r="208" spans="1:6">
      <c r="A208" s="5" t="s">
        <v>212</v>
      </c>
      <c r="B208" s="6">
        <v>308000</v>
      </c>
      <c r="C208" s="6">
        <v>7200</v>
      </c>
      <c r="D208" s="6">
        <v>721</v>
      </c>
      <c r="E208" s="6">
        <v>413</v>
      </c>
      <c r="F208" s="7">
        <v>443</v>
      </c>
    </row>
    <row r="209" spans="1:6">
      <c r="A209" s="5" t="s">
        <v>213</v>
      </c>
      <c r="B209" s="6">
        <v>500000</v>
      </c>
      <c r="C209" s="6">
        <v>2890</v>
      </c>
      <c r="D209" s="6">
        <v>1163</v>
      </c>
      <c r="E209" s="6">
        <v>437000</v>
      </c>
      <c r="F209" s="7">
        <v>127493</v>
      </c>
    </row>
    <row r="210" spans="1:6">
      <c r="A210" s="5" t="s">
        <v>214</v>
      </c>
      <c r="B210" s="6">
        <v>0</v>
      </c>
      <c r="C210" s="6">
        <v>219000</v>
      </c>
      <c r="D210" s="6">
        <v>84555</v>
      </c>
      <c r="E210" s="6">
        <v>25428</v>
      </c>
      <c r="F210" s="7">
        <v>19447</v>
      </c>
    </row>
    <row r="211" spans="1:6">
      <c r="A211" s="5" t="s">
        <v>215</v>
      </c>
      <c r="B211" s="6">
        <v>44030</v>
      </c>
      <c r="C211" s="6">
        <v>434766</v>
      </c>
      <c r="D211" s="6">
        <v>386627</v>
      </c>
      <c r="E211" s="6">
        <v>19854</v>
      </c>
      <c r="F211" s="7">
        <v>19816</v>
      </c>
    </row>
    <row r="212" spans="1:6">
      <c r="A212" s="5" t="s">
        <v>216</v>
      </c>
      <c r="B212" s="6">
        <v>35000</v>
      </c>
      <c r="C212" s="6">
        <v>15221</v>
      </c>
      <c r="D212" s="6">
        <v>3133</v>
      </c>
      <c r="E212" s="6">
        <v>45118</v>
      </c>
      <c r="F212" s="7">
        <v>43359</v>
      </c>
    </row>
    <row r="213" spans="1:6">
      <c r="A213" s="5" t="s">
        <v>217</v>
      </c>
      <c r="B213" s="6">
        <v>278130</v>
      </c>
      <c r="C213" s="6">
        <v>7853</v>
      </c>
      <c r="D213" s="6">
        <v>4191</v>
      </c>
      <c r="E213" s="6">
        <v>118171</v>
      </c>
      <c r="F213" s="7">
        <v>42273</v>
      </c>
    </row>
    <row r="214" spans="1:6">
      <c r="A214" s="5" t="s">
        <v>218</v>
      </c>
      <c r="B214" s="6">
        <v>25400</v>
      </c>
      <c r="C214" s="6">
        <v>12118</v>
      </c>
      <c r="D214" s="6">
        <v>4500</v>
      </c>
      <c r="E214" s="6">
        <v>0</v>
      </c>
      <c r="F214" s="7">
        <v>0</v>
      </c>
    </row>
    <row r="215" spans="1:6">
      <c r="A215" s="5" t="s">
        <v>219</v>
      </c>
      <c r="B215" s="6">
        <v>14000</v>
      </c>
      <c r="C215" s="6">
        <v>102</v>
      </c>
      <c r="D215" s="6">
        <v>84</v>
      </c>
      <c r="E215" s="6">
        <v>856</v>
      </c>
      <c r="F215" s="7">
        <v>847</v>
      </c>
    </row>
    <row r="216" spans="1:6">
      <c r="A216" s="5" t="s">
        <v>220</v>
      </c>
      <c r="B216" s="6">
        <v>280000</v>
      </c>
      <c r="C216" s="6">
        <v>153</v>
      </c>
      <c r="D216" s="6">
        <v>190</v>
      </c>
      <c r="E216" s="6">
        <v>4</v>
      </c>
      <c r="F216" s="7">
        <v>5</v>
      </c>
    </row>
    <row r="217" spans="1:6">
      <c r="A217" s="5" t="s">
        <v>221</v>
      </c>
      <c r="B217" s="6">
        <v>6000000</v>
      </c>
      <c r="C217" s="6">
        <v>881000</v>
      </c>
      <c r="D217" s="6">
        <v>508182</v>
      </c>
      <c r="E217" s="6">
        <v>246757</v>
      </c>
      <c r="F217" s="7">
        <v>128752</v>
      </c>
    </row>
    <row r="218" spans="1:6">
      <c r="A218" s="5" t="s">
        <v>222</v>
      </c>
      <c r="B218" s="6">
        <v>0</v>
      </c>
      <c r="C218" s="6">
        <v>0</v>
      </c>
      <c r="D218" s="6">
        <v>0</v>
      </c>
      <c r="E218" s="6">
        <v>0</v>
      </c>
      <c r="F218" s="7">
        <v>0</v>
      </c>
    </row>
    <row r="219" spans="1:6">
      <c r="A219" s="5" t="s">
        <v>223</v>
      </c>
      <c r="B219" s="6">
        <v>170</v>
      </c>
      <c r="C219" s="6">
        <v>14</v>
      </c>
      <c r="D219" s="6">
        <v>3</v>
      </c>
      <c r="E219" s="6">
        <v>0</v>
      </c>
      <c r="F219" s="7">
        <v>0</v>
      </c>
    </row>
    <row r="220" spans="1:6">
      <c r="A220" s="5" t="s">
        <v>224</v>
      </c>
      <c r="B220" s="6">
        <v>0</v>
      </c>
      <c r="C220" s="6">
        <v>94351</v>
      </c>
      <c r="D220" s="6">
        <v>40433</v>
      </c>
      <c r="E220" s="6">
        <v>0</v>
      </c>
      <c r="F220" s="7">
        <v>0</v>
      </c>
    </row>
    <row r="221" spans="1:6">
      <c r="A221" s="5" t="s">
        <v>225</v>
      </c>
      <c r="B221" s="6">
        <v>12000</v>
      </c>
      <c r="C221" s="6">
        <v>3947</v>
      </c>
      <c r="D221" s="6">
        <v>1249</v>
      </c>
      <c r="E221" s="6">
        <v>10447</v>
      </c>
      <c r="F221" s="7">
        <v>4419</v>
      </c>
    </row>
    <row r="222" spans="1:6">
      <c r="A222" s="5" t="s">
        <v>226</v>
      </c>
      <c r="B222" s="6">
        <v>14000</v>
      </c>
      <c r="C222" s="6">
        <v>1495</v>
      </c>
      <c r="D222" s="6">
        <v>456</v>
      </c>
      <c r="E222" s="6">
        <v>629</v>
      </c>
      <c r="F222" s="7">
        <v>191</v>
      </c>
    </row>
    <row r="223" spans="1:6">
      <c r="A223" t="s">
        <v>251</v>
      </c>
      <c r="B223" s="6">
        <v>22569000</v>
      </c>
      <c r="C223" s="6">
        <v>1138000</v>
      </c>
      <c r="D223">
        <f>(1000*557229)/(1000)</f>
        <v>557229</v>
      </c>
      <c r="E223" s="6">
        <v>3565000</v>
      </c>
      <c r="F223">
        <f>(1000*2083325)/(1000)</f>
        <v>2083325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24"/>
  <sheetViews>
    <sheetView topLeftCell="A178" workbookViewId="0">
      <selection activeCell="A183" sqref="A1:F224"/>
    </sheetView>
  </sheetViews>
  <sheetFormatPr defaultColWidth="8.88671875" defaultRowHeight="14.4"/>
  <sheetData>
    <row r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>
      <c r="A2" s="5" t="s">
        <v>6</v>
      </c>
      <c r="B2" s="6">
        <v>0</v>
      </c>
      <c r="C2" s="6">
        <v>7</v>
      </c>
      <c r="D2" s="6">
        <v>84</v>
      </c>
      <c r="E2" s="6">
        <v>15</v>
      </c>
      <c r="F2" s="7">
        <v>51</v>
      </c>
    </row>
    <row r="3" spans="1:6">
      <c r="A3" s="5" t="s">
        <v>7</v>
      </c>
      <c r="B3" s="6">
        <v>0</v>
      </c>
      <c r="C3" s="6">
        <v>1290</v>
      </c>
      <c r="D3" s="6">
        <v>846</v>
      </c>
      <c r="E3" s="6">
        <v>0</v>
      </c>
      <c r="F3" s="7">
        <v>50</v>
      </c>
    </row>
    <row r="4" spans="1:6">
      <c r="A4" s="5" t="s">
        <v>8</v>
      </c>
      <c r="B4" s="6">
        <v>2300</v>
      </c>
      <c r="C4" s="6">
        <v>690</v>
      </c>
      <c r="D4" s="6">
        <v>1081</v>
      </c>
      <c r="E4" s="6">
        <v>154</v>
      </c>
      <c r="F4" s="7">
        <v>121</v>
      </c>
    </row>
    <row r="5" spans="1:6">
      <c r="A5" s="5" t="s">
        <v>9</v>
      </c>
      <c r="B5" s="6">
        <v>0</v>
      </c>
      <c r="C5" s="6">
        <v>14</v>
      </c>
      <c r="D5" s="6">
        <v>4</v>
      </c>
      <c r="E5" s="6">
        <v>0</v>
      </c>
      <c r="F5" s="7">
        <v>0</v>
      </c>
    </row>
    <row r="6" spans="1:6">
      <c r="A6" s="5" t="s">
        <v>10</v>
      </c>
      <c r="B6" s="6">
        <v>0</v>
      </c>
      <c r="C6" s="6">
        <v>4</v>
      </c>
      <c r="D6" s="6">
        <v>23</v>
      </c>
      <c r="E6" s="6">
        <v>0</v>
      </c>
      <c r="F6" s="7">
        <v>0</v>
      </c>
    </row>
    <row r="7" spans="1:6">
      <c r="A7" s="5" t="s">
        <v>11</v>
      </c>
      <c r="B7" s="6">
        <v>1000</v>
      </c>
      <c r="C7" s="6">
        <v>339</v>
      </c>
      <c r="D7" s="6">
        <v>791</v>
      </c>
      <c r="E7" s="6">
        <v>101</v>
      </c>
      <c r="F7" s="7">
        <v>267</v>
      </c>
    </row>
    <row r="8" spans="1:6">
      <c r="A8" s="5" t="s">
        <v>12</v>
      </c>
      <c r="B8" s="6">
        <v>0</v>
      </c>
      <c r="C8" s="6">
        <v>2</v>
      </c>
      <c r="D8" s="6">
        <v>16</v>
      </c>
      <c r="E8" s="6">
        <v>0</v>
      </c>
      <c r="F8" s="7">
        <v>0</v>
      </c>
    </row>
    <row r="9" spans="1:6">
      <c r="A9" s="5" t="s">
        <v>13</v>
      </c>
      <c r="B9" s="6">
        <v>810</v>
      </c>
      <c r="C9" s="6">
        <v>1093</v>
      </c>
      <c r="D9" s="6">
        <v>4468</v>
      </c>
      <c r="E9" s="6">
        <v>365</v>
      </c>
      <c r="F9" s="7">
        <v>598</v>
      </c>
    </row>
    <row r="10" spans="1:6">
      <c r="A10" s="5" t="s">
        <v>14</v>
      </c>
      <c r="B10" s="6">
        <v>0</v>
      </c>
      <c r="C10" s="6">
        <v>61</v>
      </c>
      <c r="D10" s="6">
        <v>140</v>
      </c>
      <c r="E10" s="6">
        <v>0</v>
      </c>
      <c r="F10" s="7">
        <v>0</v>
      </c>
    </row>
    <row r="11" spans="1:6">
      <c r="A11" s="5" t="s">
        <v>15</v>
      </c>
      <c r="B11" s="6">
        <v>0</v>
      </c>
      <c r="C11" s="6">
        <v>28</v>
      </c>
      <c r="D11" s="6">
        <v>92</v>
      </c>
      <c r="E11" s="6">
        <v>0</v>
      </c>
      <c r="F11" s="7">
        <v>0</v>
      </c>
    </row>
    <row r="12" spans="1:6">
      <c r="A12" s="5" t="s">
        <v>16</v>
      </c>
      <c r="B12" s="6">
        <v>125000</v>
      </c>
      <c r="C12" s="6">
        <v>27348</v>
      </c>
      <c r="D12" s="6">
        <v>21300</v>
      </c>
      <c r="E12" s="6">
        <v>25947</v>
      </c>
      <c r="F12" s="7">
        <v>20448</v>
      </c>
    </row>
    <row r="13" spans="1:6">
      <c r="A13" s="5" t="s">
        <v>17</v>
      </c>
      <c r="B13" s="6">
        <v>8040</v>
      </c>
      <c r="C13" s="6">
        <v>50093</v>
      </c>
      <c r="D13" s="6">
        <v>90366</v>
      </c>
      <c r="E13" s="6">
        <v>16876</v>
      </c>
      <c r="F13" s="7">
        <v>49250</v>
      </c>
    </row>
    <row r="14" spans="1:6">
      <c r="A14" s="5" t="s">
        <v>18</v>
      </c>
      <c r="B14" s="6">
        <v>0</v>
      </c>
      <c r="C14" s="6">
        <v>496</v>
      </c>
      <c r="D14" s="6">
        <v>184</v>
      </c>
      <c r="E14" s="6">
        <v>0</v>
      </c>
      <c r="F14" s="7">
        <v>0</v>
      </c>
    </row>
    <row r="15" spans="1:6">
      <c r="A15" s="5" t="s">
        <v>19</v>
      </c>
      <c r="B15" s="6">
        <v>0</v>
      </c>
      <c r="C15" s="6">
        <v>15</v>
      </c>
      <c r="D15" s="6">
        <v>73</v>
      </c>
      <c r="E15" s="6">
        <v>0</v>
      </c>
      <c r="F15" s="7">
        <v>0</v>
      </c>
    </row>
    <row r="16" spans="1:6">
      <c r="A16" s="5" t="s">
        <v>20</v>
      </c>
      <c r="B16" s="6">
        <v>0</v>
      </c>
      <c r="C16" s="6">
        <v>1693</v>
      </c>
      <c r="D16" s="6">
        <v>2868</v>
      </c>
      <c r="E16" s="6">
        <v>105</v>
      </c>
      <c r="F16" s="7">
        <v>112</v>
      </c>
    </row>
    <row r="17" spans="1:6">
      <c r="A17" s="5" t="s">
        <v>21</v>
      </c>
      <c r="B17" s="6">
        <v>1000</v>
      </c>
      <c r="C17" s="6">
        <v>2209</v>
      </c>
      <c r="D17" s="6">
        <v>3508</v>
      </c>
      <c r="E17" s="6">
        <v>4</v>
      </c>
      <c r="F17" s="7">
        <v>6</v>
      </c>
    </row>
    <row r="18" spans="1:6">
      <c r="A18" s="5" t="s">
        <v>22</v>
      </c>
      <c r="B18" s="6">
        <v>0</v>
      </c>
      <c r="C18" s="6">
        <v>65</v>
      </c>
      <c r="D18" s="6">
        <v>155</v>
      </c>
      <c r="E18" s="6">
        <v>2</v>
      </c>
      <c r="F18" s="7">
        <v>2</v>
      </c>
    </row>
    <row r="19" spans="1:6">
      <c r="A19" s="5" t="s">
        <v>23</v>
      </c>
      <c r="B19" s="6">
        <v>1400</v>
      </c>
      <c r="C19" s="6">
        <v>6453</v>
      </c>
      <c r="D19" s="6">
        <v>6256</v>
      </c>
      <c r="E19" s="6">
        <v>7841</v>
      </c>
      <c r="F19" s="7">
        <v>1759</v>
      </c>
    </row>
    <row r="20" spans="1:6">
      <c r="A20" s="5" t="s">
        <v>24</v>
      </c>
      <c r="B20" s="6">
        <v>34060</v>
      </c>
      <c r="C20" s="6">
        <v>20843</v>
      </c>
      <c r="D20" s="6">
        <v>39688</v>
      </c>
      <c r="E20" s="6">
        <v>6032</v>
      </c>
      <c r="F20" s="7">
        <v>13165</v>
      </c>
    </row>
    <row r="21" spans="1:6">
      <c r="A21" s="5" t="s">
        <v>25</v>
      </c>
      <c r="B21" s="6">
        <v>0</v>
      </c>
      <c r="C21" s="6">
        <v>10</v>
      </c>
      <c r="D21" s="6">
        <v>22</v>
      </c>
      <c r="E21" s="6">
        <v>1</v>
      </c>
      <c r="F21" s="7">
        <v>11</v>
      </c>
    </row>
    <row r="22" spans="1:6">
      <c r="A22" s="5" t="s">
        <v>26</v>
      </c>
      <c r="B22" s="6">
        <v>1000</v>
      </c>
      <c r="C22" s="6">
        <v>942</v>
      </c>
      <c r="D22" s="6">
        <v>346</v>
      </c>
      <c r="E22" s="6">
        <v>1</v>
      </c>
      <c r="F22" s="7">
        <v>0</v>
      </c>
    </row>
    <row r="23" spans="1:6">
      <c r="A23" s="5" t="s">
        <v>27</v>
      </c>
      <c r="B23" s="6">
        <v>0</v>
      </c>
      <c r="C23" s="6">
        <v>37</v>
      </c>
      <c r="D23" s="6">
        <v>78</v>
      </c>
      <c r="E23" s="6">
        <v>22</v>
      </c>
      <c r="F23" s="7">
        <v>9</v>
      </c>
    </row>
    <row r="24" spans="1:6">
      <c r="A24" s="5" t="s">
        <v>28</v>
      </c>
      <c r="B24" s="6">
        <v>8000</v>
      </c>
      <c r="C24" s="6">
        <v>92</v>
      </c>
      <c r="D24" s="6">
        <v>105</v>
      </c>
      <c r="E24" s="6">
        <v>1356</v>
      </c>
      <c r="F24" s="7">
        <v>11938</v>
      </c>
    </row>
    <row r="25" spans="1:6">
      <c r="A25" s="5" t="s">
        <v>29</v>
      </c>
      <c r="B25" s="6">
        <v>19000</v>
      </c>
      <c r="C25" s="6">
        <v>3100</v>
      </c>
      <c r="D25" s="6">
        <v>5249</v>
      </c>
      <c r="E25" s="6">
        <v>6170</v>
      </c>
      <c r="F25" s="7">
        <v>7725</v>
      </c>
    </row>
    <row r="26" spans="1:6">
      <c r="A26" s="5" t="s">
        <v>30</v>
      </c>
      <c r="B26" s="6">
        <v>0</v>
      </c>
      <c r="C26" s="6">
        <v>660</v>
      </c>
      <c r="D26" s="6">
        <v>566</v>
      </c>
      <c r="E26" s="6">
        <v>0</v>
      </c>
      <c r="F26" s="7">
        <v>0</v>
      </c>
    </row>
    <row r="27" spans="1:6">
      <c r="A27" s="5" t="s">
        <v>31</v>
      </c>
      <c r="B27" s="6">
        <v>1231000</v>
      </c>
      <c r="C27" s="6">
        <v>5439</v>
      </c>
      <c r="D27" s="6">
        <v>9964</v>
      </c>
      <c r="E27" s="6">
        <v>87443</v>
      </c>
      <c r="F27" s="7">
        <v>33209</v>
      </c>
    </row>
    <row r="28" spans="1:6">
      <c r="A28" s="5" t="s">
        <v>32</v>
      </c>
      <c r="B28" s="6">
        <v>0</v>
      </c>
      <c r="C28" s="6">
        <v>0</v>
      </c>
      <c r="D28" s="6">
        <v>0</v>
      </c>
      <c r="E28" s="6">
        <v>0</v>
      </c>
      <c r="F28" s="7">
        <v>0</v>
      </c>
    </row>
    <row r="29" spans="1:6">
      <c r="A29" s="5" t="s">
        <v>33</v>
      </c>
      <c r="B29" s="6">
        <v>0</v>
      </c>
      <c r="C29" s="6">
        <v>12</v>
      </c>
      <c r="D29" s="6">
        <v>29</v>
      </c>
      <c r="E29" s="6">
        <v>0</v>
      </c>
      <c r="F29" s="7">
        <v>0</v>
      </c>
    </row>
    <row r="30" spans="1:6">
      <c r="A30" s="5" t="s">
        <v>34</v>
      </c>
      <c r="B30" s="6">
        <v>0</v>
      </c>
      <c r="C30" s="6">
        <v>38</v>
      </c>
      <c r="D30" s="6">
        <v>65</v>
      </c>
      <c r="E30" s="6">
        <v>10</v>
      </c>
      <c r="F30" s="7">
        <v>27</v>
      </c>
    </row>
    <row r="31" spans="1:6">
      <c r="A31" s="5" t="s">
        <v>35</v>
      </c>
      <c r="B31" s="6">
        <v>21425</v>
      </c>
      <c r="C31" s="6">
        <v>39453</v>
      </c>
      <c r="D31" s="6">
        <v>11328</v>
      </c>
      <c r="E31" s="6">
        <v>10859</v>
      </c>
      <c r="F31" s="7">
        <v>4004</v>
      </c>
    </row>
    <row r="32" spans="1:6">
      <c r="A32" s="5" t="s">
        <v>36</v>
      </c>
      <c r="B32" s="6">
        <v>0</v>
      </c>
      <c r="C32" s="6">
        <v>351</v>
      </c>
      <c r="D32" s="6">
        <v>38</v>
      </c>
      <c r="E32" s="6">
        <v>6</v>
      </c>
      <c r="F32" s="7">
        <v>11</v>
      </c>
    </row>
    <row r="33" spans="1:6">
      <c r="A33" s="5" t="s">
        <v>37</v>
      </c>
      <c r="B33" s="6">
        <v>0</v>
      </c>
      <c r="C33" s="6">
        <v>107</v>
      </c>
      <c r="D33" s="6">
        <v>96</v>
      </c>
      <c r="E33" s="6">
        <v>31</v>
      </c>
      <c r="F33" s="7">
        <v>36</v>
      </c>
    </row>
    <row r="34" spans="1:6">
      <c r="A34" s="5" t="s">
        <v>38</v>
      </c>
      <c r="B34" s="6">
        <v>0</v>
      </c>
      <c r="C34" s="6">
        <v>5</v>
      </c>
      <c r="D34" s="6">
        <v>8</v>
      </c>
      <c r="E34" s="6">
        <v>155</v>
      </c>
      <c r="F34" s="7">
        <v>629</v>
      </c>
    </row>
    <row r="35" spans="1:6">
      <c r="A35" s="5" t="s">
        <v>39</v>
      </c>
      <c r="B35" s="6">
        <v>21000</v>
      </c>
      <c r="C35" s="6">
        <v>19372</v>
      </c>
      <c r="D35" s="6">
        <v>12714</v>
      </c>
      <c r="E35" s="6">
        <v>14671</v>
      </c>
      <c r="F35" s="7">
        <v>6823</v>
      </c>
    </row>
    <row r="36" spans="1:6">
      <c r="A36" s="5" t="s">
        <v>40</v>
      </c>
      <c r="B36" s="6">
        <v>37000</v>
      </c>
      <c r="C36" s="6">
        <v>6</v>
      </c>
      <c r="D36" s="6">
        <v>22</v>
      </c>
      <c r="E36" s="6">
        <v>5195</v>
      </c>
      <c r="F36" s="7">
        <v>37765</v>
      </c>
    </row>
    <row r="37" spans="1:6">
      <c r="A37" s="5" t="s">
        <v>41</v>
      </c>
      <c r="B37" s="6">
        <v>580000</v>
      </c>
      <c r="C37" s="6">
        <v>141658</v>
      </c>
      <c r="D37" s="6">
        <v>125255</v>
      </c>
      <c r="E37" s="6">
        <v>632410</v>
      </c>
      <c r="F37" s="7">
        <v>273881</v>
      </c>
    </row>
    <row r="38" spans="1:6">
      <c r="A38" s="5" t="s">
        <v>42</v>
      </c>
      <c r="B38" s="6">
        <v>0</v>
      </c>
      <c r="C38" s="6">
        <v>54</v>
      </c>
      <c r="D38" s="6">
        <v>203</v>
      </c>
      <c r="E38" s="6">
        <v>0</v>
      </c>
      <c r="F38" s="7">
        <v>0</v>
      </c>
    </row>
    <row r="39" spans="1:6">
      <c r="A39" s="5" t="s">
        <v>43</v>
      </c>
      <c r="B39" s="6">
        <v>1000</v>
      </c>
      <c r="C39" s="6">
        <v>1</v>
      </c>
      <c r="D39" s="6">
        <v>2</v>
      </c>
      <c r="E39" s="6">
        <v>105</v>
      </c>
      <c r="F39" s="7">
        <v>321</v>
      </c>
    </row>
    <row r="40" spans="1:6">
      <c r="A40" s="5" t="s">
        <v>44</v>
      </c>
      <c r="B40" s="6">
        <v>0</v>
      </c>
      <c r="C40" s="6">
        <v>147</v>
      </c>
      <c r="D40" s="6">
        <v>419</v>
      </c>
      <c r="E40" s="6">
        <v>23</v>
      </c>
      <c r="F40" s="7">
        <v>100</v>
      </c>
    </row>
    <row r="41" spans="1:6">
      <c r="A41" s="5" t="s">
        <v>45</v>
      </c>
      <c r="B41" s="6">
        <v>139300</v>
      </c>
      <c r="C41" s="6">
        <v>1754</v>
      </c>
      <c r="D41" s="6">
        <v>6094</v>
      </c>
      <c r="E41" s="6">
        <v>46903</v>
      </c>
      <c r="F41" s="7">
        <v>20200</v>
      </c>
    </row>
    <row r="42" spans="1:6">
      <c r="A42" s="5" t="s">
        <v>46</v>
      </c>
      <c r="B42" s="6">
        <v>3033000</v>
      </c>
      <c r="C42" s="6">
        <v>1195653</v>
      </c>
      <c r="D42" s="6">
        <v>268519</v>
      </c>
      <c r="E42" s="6">
        <v>268713</v>
      </c>
      <c r="F42" s="7">
        <v>296438</v>
      </c>
    </row>
    <row r="43" spans="1:6">
      <c r="A43" s="5" t="s">
        <v>47</v>
      </c>
      <c r="B43" s="6">
        <v>0</v>
      </c>
      <c r="C43" s="6">
        <v>0</v>
      </c>
      <c r="D43" s="6">
        <v>0</v>
      </c>
      <c r="E43" s="6">
        <v>0</v>
      </c>
      <c r="F43" s="7">
        <v>0</v>
      </c>
    </row>
    <row r="44" spans="1:6">
      <c r="A44" s="5" t="s">
        <v>48</v>
      </c>
      <c r="B44" s="6">
        <v>0</v>
      </c>
      <c r="C44" s="6">
        <v>0</v>
      </c>
      <c r="D44" s="6">
        <v>0</v>
      </c>
      <c r="E44" s="6">
        <v>0</v>
      </c>
      <c r="F44" s="7">
        <v>0</v>
      </c>
    </row>
    <row r="45" spans="1:6">
      <c r="A45" s="5" t="s">
        <v>49</v>
      </c>
      <c r="B45" s="6">
        <v>3000</v>
      </c>
      <c r="C45" s="6">
        <v>1286</v>
      </c>
      <c r="D45" s="6">
        <v>5349</v>
      </c>
      <c r="E45" s="6">
        <v>104</v>
      </c>
      <c r="F45" s="7">
        <v>147</v>
      </c>
    </row>
    <row r="46" spans="1:6">
      <c r="A46" s="5" t="s">
        <v>50</v>
      </c>
      <c r="B46" s="6">
        <v>0</v>
      </c>
      <c r="C46" s="6">
        <v>0</v>
      </c>
      <c r="D46" s="6">
        <v>0</v>
      </c>
      <c r="E46" s="6">
        <v>0</v>
      </c>
      <c r="F46" s="7">
        <v>0</v>
      </c>
    </row>
    <row r="47" spans="1:6">
      <c r="A47" s="5" t="s">
        <v>51</v>
      </c>
      <c r="B47" s="6">
        <v>59000</v>
      </c>
      <c r="C47" s="6">
        <v>2</v>
      </c>
      <c r="D47" s="6">
        <v>4</v>
      </c>
      <c r="E47" s="6">
        <v>8850</v>
      </c>
      <c r="F47" s="7">
        <v>12238</v>
      </c>
    </row>
    <row r="48" spans="1:6">
      <c r="A48" s="5" t="s">
        <v>52</v>
      </c>
      <c r="B48" s="6">
        <v>0</v>
      </c>
      <c r="C48" s="6">
        <v>80</v>
      </c>
      <c r="D48" s="6">
        <v>70</v>
      </c>
      <c r="E48" s="6">
        <v>0</v>
      </c>
      <c r="F48" s="7">
        <v>0</v>
      </c>
    </row>
    <row r="49" spans="1:6">
      <c r="A49" s="5" t="s">
        <v>53</v>
      </c>
      <c r="B49" s="6">
        <v>30000</v>
      </c>
      <c r="C49" s="6">
        <v>4043</v>
      </c>
      <c r="D49" s="6">
        <v>3406</v>
      </c>
      <c r="E49" s="6">
        <v>141</v>
      </c>
      <c r="F49" s="7">
        <v>260</v>
      </c>
    </row>
    <row r="50" spans="1:6">
      <c r="A50" s="5" t="s">
        <v>54</v>
      </c>
      <c r="B50" s="6">
        <v>0</v>
      </c>
      <c r="C50" s="6">
        <v>0</v>
      </c>
      <c r="D50" s="6">
        <v>0</v>
      </c>
      <c r="E50" s="6">
        <v>0</v>
      </c>
      <c r="F50" s="7">
        <v>0</v>
      </c>
    </row>
    <row r="51" spans="1:6">
      <c r="A51" s="5" t="s">
        <v>55</v>
      </c>
      <c r="B51" s="6">
        <v>22875</v>
      </c>
      <c r="C51" s="6">
        <v>4796</v>
      </c>
      <c r="D51" s="6">
        <v>6093</v>
      </c>
      <c r="E51" s="6">
        <v>15452</v>
      </c>
      <c r="F51" s="7">
        <v>35804</v>
      </c>
    </row>
    <row r="52" spans="1:6">
      <c r="A52" s="5" t="s">
        <v>56</v>
      </c>
      <c r="B52" s="6">
        <v>0</v>
      </c>
      <c r="C52" s="6">
        <v>303</v>
      </c>
      <c r="D52" s="6">
        <v>738</v>
      </c>
      <c r="E52" s="6">
        <v>0</v>
      </c>
      <c r="F52" s="7">
        <v>0</v>
      </c>
    </row>
    <row r="53" spans="1:6">
      <c r="A53" s="5" t="s">
        <v>57</v>
      </c>
      <c r="B53" s="6">
        <v>0</v>
      </c>
      <c r="C53" s="6">
        <v>0</v>
      </c>
      <c r="D53" s="6">
        <v>0</v>
      </c>
      <c r="E53" s="6">
        <v>0</v>
      </c>
      <c r="F53" s="7">
        <v>0</v>
      </c>
    </row>
    <row r="54" spans="1:6">
      <c r="A54" s="5" t="s">
        <v>58</v>
      </c>
      <c r="B54" s="6">
        <v>70</v>
      </c>
      <c r="C54" s="6">
        <v>3439</v>
      </c>
      <c r="D54" s="6">
        <v>3428</v>
      </c>
      <c r="E54" s="6">
        <v>46</v>
      </c>
      <c r="F54" s="7">
        <v>38</v>
      </c>
    </row>
    <row r="55" spans="1:6">
      <c r="A55" s="5" t="s">
        <v>59</v>
      </c>
      <c r="B55" s="6">
        <v>0</v>
      </c>
      <c r="C55" s="6">
        <v>0</v>
      </c>
      <c r="D55" s="6">
        <v>0</v>
      </c>
      <c r="E55" s="6">
        <v>0</v>
      </c>
      <c r="F55" s="7">
        <v>0</v>
      </c>
    </row>
    <row r="56" spans="1:6">
      <c r="A56" s="5" t="s">
        <v>60</v>
      </c>
      <c r="B56" s="6">
        <v>0</v>
      </c>
      <c r="C56" s="6">
        <v>11</v>
      </c>
      <c r="D56" s="6">
        <v>11</v>
      </c>
      <c r="E56" s="6">
        <v>108</v>
      </c>
      <c r="F56" s="7">
        <v>15</v>
      </c>
    </row>
    <row r="57" spans="1:6">
      <c r="A57" s="5" t="s">
        <v>61</v>
      </c>
      <c r="B57" s="6">
        <v>3000</v>
      </c>
      <c r="C57" s="6">
        <v>66</v>
      </c>
      <c r="D57" s="6">
        <v>60</v>
      </c>
      <c r="E57" s="6">
        <v>2158</v>
      </c>
      <c r="F57" s="7">
        <v>2716</v>
      </c>
    </row>
    <row r="58" spans="1:6">
      <c r="A58" s="5" t="s">
        <v>62</v>
      </c>
      <c r="B58" s="6">
        <v>79760</v>
      </c>
      <c r="C58" s="6">
        <v>87506</v>
      </c>
      <c r="D58" s="6">
        <v>26620</v>
      </c>
      <c r="E58" s="6">
        <v>1176</v>
      </c>
      <c r="F58" s="7">
        <v>799</v>
      </c>
    </row>
    <row r="59" spans="1:6">
      <c r="A59" s="5" t="s">
        <v>63</v>
      </c>
      <c r="B59" s="6">
        <v>0</v>
      </c>
      <c r="C59" s="6">
        <v>36</v>
      </c>
      <c r="D59" s="6">
        <v>173</v>
      </c>
      <c r="E59" s="6">
        <v>4</v>
      </c>
      <c r="F59" s="7">
        <v>10</v>
      </c>
    </row>
    <row r="60" spans="1:6">
      <c r="A60" s="5" t="s">
        <v>64</v>
      </c>
      <c r="B60" s="6">
        <v>0</v>
      </c>
      <c r="C60" s="6">
        <v>6</v>
      </c>
      <c r="D60" s="6">
        <v>37</v>
      </c>
      <c r="E60" s="6">
        <v>418</v>
      </c>
      <c r="F60" s="7">
        <v>330</v>
      </c>
    </row>
    <row r="61" spans="1:6">
      <c r="A61" s="5" t="s">
        <v>65</v>
      </c>
      <c r="B61" s="6">
        <v>0</v>
      </c>
      <c r="C61" s="6">
        <v>860</v>
      </c>
      <c r="D61" s="6">
        <v>2252</v>
      </c>
      <c r="E61" s="6">
        <v>87</v>
      </c>
      <c r="F61" s="7">
        <v>98</v>
      </c>
    </row>
    <row r="62" spans="1:6">
      <c r="A62" s="5" t="s">
        <v>66</v>
      </c>
      <c r="B62" s="6">
        <v>243000</v>
      </c>
      <c r="C62" s="6">
        <v>2460</v>
      </c>
      <c r="D62" s="6">
        <v>3727</v>
      </c>
      <c r="E62" s="6">
        <v>585</v>
      </c>
      <c r="F62" s="7">
        <v>2350</v>
      </c>
    </row>
    <row r="63" spans="1:6">
      <c r="A63" s="5" t="s">
        <v>67</v>
      </c>
      <c r="B63" s="6">
        <v>7000</v>
      </c>
      <c r="C63" s="6">
        <v>37397</v>
      </c>
      <c r="D63" s="6">
        <v>47093</v>
      </c>
      <c r="E63" s="6">
        <v>13</v>
      </c>
      <c r="F63" s="7">
        <v>46</v>
      </c>
    </row>
    <row r="64" spans="1:6">
      <c r="A64" s="5" t="s">
        <v>68</v>
      </c>
      <c r="B64" s="6">
        <v>0</v>
      </c>
      <c r="C64" s="6">
        <v>13</v>
      </c>
      <c r="D64" s="6">
        <v>30</v>
      </c>
      <c r="E64" s="6">
        <v>0</v>
      </c>
      <c r="F64" s="7">
        <v>0</v>
      </c>
    </row>
    <row r="65" spans="1:6">
      <c r="A65" s="5" t="s">
        <v>69</v>
      </c>
      <c r="B65" s="6">
        <v>11000</v>
      </c>
      <c r="C65" s="6">
        <v>1395</v>
      </c>
      <c r="D65" s="6">
        <v>1077</v>
      </c>
      <c r="E65" s="6">
        <v>3529</v>
      </c>
      <c r="F65" s="7">
        <v>8028</v>
      </c>
    </row>
    <row r="66" spans="1:6">
      <c r="A66" s="5" t="s">
        <v>70</v>
      </c>
      <c r="B66" s="6">
        <v>0</v>
      </c>
      <c r="C66" s="6">
        <v>82</v>
      </c>
      <c r="D66" s="6">
        <v>63</v>
      </c>
      <c r="E66" s="6">
        <v>6</v>
      </c>
      <c r="F66" s="7">
        <v>12</v>
      </c>
    </row>
    <row r="67" spans="1:6">
      <c r="A67" s="5" t="s">
        <v>71</v>
      </c>
      <c r="B67" s="6">
        <v>115000</v>
      </c>
      <c r="C67" s="6">
        <v>5463</v>
      </c>
      <c r="D67" s="6">
        <v>5538</v>
      </c>
      <c r="E67" s="6">
        <v>93526</v>
      </c>
      <c r="F67" s="7">
        <v>45597</v>
      </c>
    </row>
    <row r="68" spans="1:6">
      <c r="A68" s="5" t="s">
        <v>72</v>
      </c>
      <c r="B68" s="6">
        <v>56600</v>
      </c>
      <c r="C68" s="6">
        <v>1456</v>
      </c>
      <c r="D68" s="6">
        <v>3253</v>
      </c>
      <c r="E68" s="6">
        <v>753</v>
      </c>
      <c r="F68" s="7">
        <v>130</v>
      </c>
    </row>
    <row r="69" spans="1:6">
      <c r="A69" s="5" t="s">
        <v>73</v>
      </c>
      <c r="B69" s="6">
        <v>0</v>
      </c>
      <c r="C69" s="6">
        <v>0</v>
      </c>
      <c r="D69" s="6">
        <v>0</v>
      </c>
      <c r="E69" s="6">
        <v>0</v>
      </c>
      <c r="F69" s="7">
        <v>0</v>
      </c>
    </row>
    <row r="70" spans="1:6">
      <c r="A70" s="5" t="s">
        <v>74</v>
      </c>
      <c r="B70" s="6">
        <v>0</v>
      </c>
      <c r="C70" s="6">
        <v>15</v>
      </c>
      <c r="D70" s="6">
        <v>28</v>
      </c>
      <c r="E70" s="6">
        <v>0</v>
      </c>
      <c r="F70" s="7">
        <v>0</v>
      </c>
    </row>
    <row r="71" spans="1:6">
      <c r="A71" s="5" t="s">
        <v>75</v>
      </c>
      <c r="B71" s="6">
        <v>9000</v>
      </c>
      <c r="C71" s="6">
        <v>151</v>
      </c>
      <c r="D71" s="6">
        <v>209</v>
      </c>
      <c r="E71" s="6">
        <v>72</v>
      </c>
      <c r="F71" s="7">
        <v>214</v>
      </c>
    </row>
    <row r="72" spans="1:6">
      <c r="A72" s="5" t="s">
        <v>76</v>
      </c>
      <c r="B72" s="6">
        <v>63000</v>
      </c>
      <c r="C72" s="6">
        <v>10857</v>
      </c>
      <c r="D72" s="6">
        <v>7444</v>
      </c>
      <c r="E72" s="6">
        <v>51618</v>
      </c>
      <c r="F72" s="7">
        <v>28432</v>
      </c>
    </row>
    <row r="73" spans="1:6">
      <c r="A73" s="5" t="s">
        <v>77</v>
      </c>
      <c r="B73" s="6">
        <v>92541</v>
      </c>
      <c r="C73" s="6">
        <v>104735</v>
      </c>
      <c r="D73" s="6">
        <v>106699</v>
      </c>
      <c r="E73" s="6">
        <v>74615</v>
      </c>
      <c r="F73" s="7">
        <v>66086</v>
      </c>
    </row>
    <row r="74" spans="1:6">
      <c r="A74" s="5" t="s">
        <v>78</v>
      </c>
      <c r="B74" s="6">
        <v>0</v>
      </c>
      <c r="C74" s="6">
        <v>16</v>
      </c>
      <c r="D74" s="6">
        <v>14</v>
      </c>
      <c r="E74" s="6">
        <v>0</v>
      </c>
      <c r="F74" s="7">
        <v>0</v>
      </c>
    </row>
    <row r="75" spans="1:6">
      <c r="A75" s="5" t="s">
        <v>79</v>
      </c>
      <c r="B75" s="6">
        <v>0</v>
      </c>
      <c r="C75" s="6">
        <v>2</v>
      </c>
      <c r="D75" s="6">
        <v>10</v>
      </c>
      <c r="E75" s="6">
        <v>24</v>
      </c>
      <c r="F75" s="7">
        <v>19</v>
      </c>
    </row>
    <row r="76" spans="1:6">
      <c r="A76" s="5" t="s">
        <v>80</v>
      </c>
      <c r="B76" s="6">
        <v>270000</v>
      </c>
      <c r="C76" s="6">
        <v>0</v>
      </c>
      <c r="D76" s="6">
        <v>3</v>
      </c>
      <c r="E76" s="6">
        <v>85441</v>
      </c>
      <c r="F76" s="7">
        <v>96348</v>
      </c>
    </row>
    <row r="77" spans="1:6">
      <c r="A77" s="5" t="s">
        <v>81</v>
      </c>
      <c r="B77" s="6">
        <v>0</v>
      </c>
      <c r="C77" s="6">
        <v>6</v>
      </c>
      <c r="D77" s="6">
        <v>7</v>
      </c>
      <c r="E77" s="6">
        <v>28</v>
      </c>
      <c r="F77" s="7">
        <v>20</v>
      </c>
    </row>
    <row r="78" spans="1:6">
      <c r="A78" s="5" t="s">
        <v>82</v>
      </c>
      <c r="B78" s="6">
        <v>5000</v>
      </c>
      <c r="C78" s="6">
        <v>213</v>
      </c>
      <c r="D78" s="6">
        <v>257</v>
      </c>
      <c r="E78" s="6">
        <v>0</v>
      </c>
      <c r="F78" s="7">
        <v>0</v>
      </c>
    </row>
    <row r="79" spans="1:6">
      <c r="A79" s="5" t="s">
        <v>83</v>
      </c>
      <c r="B79" s="6">
        <v>89599</v>
      </c>
      <c r="C79" s="6">
        <v>109894</v>
      </c>
      <c r="D79" s="6">
        <v>154708</v>
      </c>
      <c r="E79" s="6">
        <v>61671</v>
      </c>
      <c r="F79" s="7">
        <v>158398</v>
      </c>
    </row>
    <row r="80" spans="1:6">
      <c r="A80" s="5" t="s">
        <v>84</v>
      </c>
      <c r="B80" s="6">
        <v>105000</v>
      </c>
      <c r="C80" s="6">
        <v>68</v>
      </c>
      <c r="D80" s="6">
        <v>232</v>
      </c>
      <c r="E80" s="6">
        <v>27910</v>
      </c>
      <c r="F80" s="7">
        <v>23674</v>
      </c>
    </row>
    <row r="81" spans="1:6">
      <c r="A81" s="5" t="s">
        <v>85</v>
      </c>
      <c r="B81" s="6">
        <v>0</v>
      </c>
      <c r="C81" s="6">
        <v>8</v>
      </c>
      <c r="D81" s="6">
        <v>26</v>
      </c>
      <c r="E81" s="6">
        <v>0</v>
      </c>
      <c r="F81" s="7">
        <v>0</v>
      </c>
    </row>
    <row r="82" spans="1:6">
      <c r="A82" s="5" t="s">
        <v>86</v>
      </c>
      <c r="B82" s="6">
        <v>0</v>
      </c>
      <c r="C82" s="6">
        <v>23429</v>
      </c>
      <c r="D82" s="6">
        <v>19500</v>
      </c>
      <c r="E82" s="6">
        <v>854</v>
      </c>
      <c r="F82" s="7">
        <v>1174</v>
      </c>
    </row>
    <row r="83" spans="1:6">
      <c r="A83" s="5" t="s">
        <v>87</v>
      </c>
      <c r="B83" s="6">
        <v>0</v>
      </c>
      <c r="C83" s="6">
        <v>1</v>
      </c>
      <c r="D83" s="6">
        <v>1</v>
      </c>
      <c r="E83" s="6">
        <v>0</v>
      </c>
      <c r="F83" s="7">
        <v>0</v>
      </c>
    </row>
    <row r="84" spans="1:6">
      <c r="A84" s="5" t="s">
        <v>88</v>
      </c>
      <c r="B84" s="6">
        <v>0</v>
      </c>
      <c r="C84" s="6">
        <v>26</v>
      </c>
      <c r="D84" s="6">
        <v>17</v>
      </c>
      <c r="E84" s="6">
        <v>0</v>
      </c>
      <c r="F84" s="7">
        <v>0</v>
      </c>
    </row>
    <row r="85" spans="1:6">
      <c r="A85" s="5" t="s">
        <v>89</v>
      </c>
      <c r="B85" s="6">
        <v>0</v>
      </c>
      <c r="C85" s="6">
        <v>98</v>
      </c>
      <c r="D85" s="6">
        <v>94</v>
      </c>
      <c r="E85" s="6">
        <v>0</v>
      </c>
      <c r="F85" s="7">
        <v>0</v>
      </c>
    </row>
    <row r="86" spans="1:6">
      <c r="A86" s="5" t="s">
        <v>90</v>
      </c>
      <c r="B86" s="6">
        <v>20000</v>
      </c>
      <c r="C86" s="6">
        <v>823</v>
      </c>
      <c r="D86" s="6">
        <v>1002</v>
      </c>
      <c r="E86" s="6">
        <v>15</v>
      </c>
      <c r="F86" s="7">
        <v>41</v>
      </c>
    </row>
    <row r="87" spans="1:6">
      <c r="A87" s="5" t="s">
        <v>91</v>
      </c>
      <c r="B87" s="6">
        <v>2200</v>
      </c>
      <c r="C87" s="6">
        <v>19</v>
      </c>
      <c r="D87" s="6">
        <v>12</v>
      </c>
      <c r="E87" s="6">
        <v>228</v>
      </c>
      <c r="F87" s="7">
        <v>272</v>
      </c>
    </row>
    <row r="88" spans="1:6">
      <c r="A88" s="5" t="s">
        <v>92</v>
      </c>
      <c r="B88" s="6">
        <v>0</v>
      </c>
      <c r="C88" s="6">
        <v>2</v>
      </c>
      <c r="D88" s="6">
        <v>1</v>
      </c>
      <c r="E88" s="6">
        <v>33</v>
      </c>
      <c r="F88" s="7">
        <v>27</v>
      </c>
    </row>
    <row r="89" spans="1:6">
      <c r="A89" s="5" t="s">
        <v>93</v>
      </c>
      <c r="B89" s="6">
        <v>2000</v>
      </c>
      <c r="C89" s="6">
        <v>78</v>
      </c>
      <c r="D89" s="6">
        <v>110</v>
      </c>
      <c r="E89" s="6">
        <v>49</v>
      </c>
      <c r="F89" s="7">
        <v>37</v>
      </c>
    </row>
    <row r="90" spans="1:6">
      <c r="A90" s="5" t="s">
        <v>94</v>
      </c>
      <c r="B90" s="6">
        <v>0</v>
      </c>
      <c r="C90" s="6">
        <v>10</v>
      </c>
      <c r="D90" s="6">
        <v>36</v>
      </c>
      <c r="E90" s="6">
        <v>0</v>
      </c>
      <c r="F90" s="7">
        <v>0</v>
      </c>
    </row>
    <row r="91" spans="1:6">
      <c r="A91" s="5" t="s">
        <v>95</v>
      </c>
      <c r="B91" s="6">
        <v>1000</v>
      </c>
      <c r="C91" s="6">
        <v>426</v>
      </c>
      <c r="D91" s="6">
        <v>2218</v>
      </c>
      <c r="E91" s="6">
        <v>0</v>
      </c>
      <c r="F91" s="7">
        <v>0</v>
      </c>
    </row>
    <row r="92" spans="1:6">
      <c r="A92" s="5" t="s">
        <v>96</v>
      </c>
      <c r="B92" s="6">
        <v>63294</v>
      </c>
      <c r="C92" s="6">
        <v>55063</v>
      </c>
      <c r="D92" s="6">
        <v>30202</v>
      </c>
      <c r="E92" s="6">
        <v>27594</v>
      </c>
      <c r="F92" s="7">
        <v>25748</v>
      </c>
    </row>
    <row r="93" spans="1:6">
      <c r="A93" s="5" t="s">
        <v>97</v>
      </c>
      <c r="B93" s="6">
        <v>0</v>
      </c>
      <c r="C93" s="6">
        <v>169</v>
      </c>
      <c r="D93" s="6">
        <v>1018</v>
      </c>
      <c r="E93" s="6">
        <v>0</v>
      </c>
      <c r="F93" s="7">
        <v>0</v>
      </c>
    </row>
    <row r="94" spans="1:6">
      <c r="A94" s="5" t="s">
        <v>98</v>
      </c>
      <c r="B94" s="6">
        <v>295000</v>
      </c>
      <c r="C94" s="6">
        <v>379000</v>
      </c>
      <c r="D94" s="6">
        <v>174201</v>
      </c>
      <c r="E94" s="6">
        <v>5715</v>
      </c>
      <c r="F94" s="7">
        <v>17699</v>
      </c>
    </row>
    <row r="95" spans="1:6">
      <c r="A95" s="5" t="s">
        <v>99</v>
      </c>
      <c r="B95" s="6">
        <v>816000</v>
      </c>
      <c r="C95" s="6">
        <v>8733</v>
      </c>
      <c r="D95" s="6">
        <v>23392</v>
      </c>
      <c r="E95" s="6">
        <v>21929</v>
      </c>
      <c r="F95" s="7">
        <v>39658</v>
      </c>
    </row>
    <row r="96" spans="1:6">
      <c r="A96" s="5" t="s">
        <v>100</v>
      </c>
      <c r="B96" s="6">
        <v>1000</v>
      </c>
      <c r="C96" s="6">
        <v>2065</v>
      </c>
      <c r="D96" s="6">
        <v>4469</v>
      </c>
      <c r="E96" s="6">
        <v>16</v>
      </c>
      <c r="F96" s="7">
        <v>81</v>
      </c>
    </row>
    <row r="97" spans="1:6">
      <c r="A97" s="5" t="s">
        <v>101</v>
      </c>
      <c r="B97" s="6">
        <v>0</v>
      </c>
      <c r="C97" s="6">
        <v>43</v>
      </c>
      <c r="D97" s="6">
        <v>63</v>
      </c>
      <c r="E97" s="6">
        <v>0</v>
      </c>
      <c r="F97" s="7">
        <v>0</v>
      </c>
    </row>
    <row r="98" spans="1:6">
      <c r="A98" s="5" t="s">
        <v>102</v>
      </c>
      <c r="B98" s="6">
        <v>0</v>
      </c>
      <c r="C98" s="6">
        <v>6275</v>
      </c>
      <c r="D98" s="6">
        <v>6040</v>
      </c>
      <c r="E98" s="6">
        <v>516</v>
      </c>
      <c r="F98" s="7">
        <v>1346</v>
      </c>
    </row>
    <row r="99" spans="1:6">
      <c r="A99" s="5" t="s">
        <v>103</v>
      </c>
      <c r="B99" s="6">
        <v>0</v>
      </c>
      <c r="C99" s="6">
        <v>2892</v>
      </c>
      <c r="D99" s="6">
        <v>9191</v>
      </c>
      <c r="E99" s="6">
        <v>73</v>
      </c>
      <c r="F99" s="7">
        <v>242</v>
      </c>
    </row>
    <row r="100" spans="1:6">
      <c r="A100" s="5" t="s">
        <v>104</v>
      </c>
      <c r="B100" s="6">
        <v>202500</v>
      </c>
      <c r="C100" s="6">
        <v>154074</v>
      </c>
      <c r="D100" s="6">
        <v>158385</v>
      </c>
      <c r="E100" s="6">
        <v>27346</v>
      </c>
      <c r="F100" s="7">
        <v>100440</v>
      </c>
    </row>
    <row r="101" spans="1:6">
      <c r="A101" s="5" t="s">
        <v>105</v>
      </c>
      <c r="B101" s="6">
        <v>0</v>
      </c>
      <c r="C101" s="6">
        <v>16</v>
      </c>
      <c r="D101" s="6">
        <v>23</v>
      </c>
      <c r="E101" s="6">
        <v>230</v>
      </c>
      <c r="F101" s="7">
        <v>767</v>
      </c>
    </row>
    <row r="102" spans="1:6">
      <c r="A102" s="5" t="s">
        <v>106</v>
      </c>
      <c r="B102" s="6">
        <v>60000</v>
      </c>
      <c r="C102" s="6">
        <v>246000</v>
      </c>
      <c r="D102" s="6">
        <v>131601</v>
      </c>
      <c r="E102" s="6">
        <v>1000</v>
      </c>
      <c r="F102" s="7">
        <v>5008</v>
      </c>
    </row>
    <row r="103" spans="1:6">
      <c r="A103" s="5" t="s">
        <v>107</v>
      </c>
      <c r="B103" s="6">
        <v>0</v>
      </c>
      <c r="C103" s="6">
        <v>341</v>
      </c>
      <c r="D103" s="6">
        <v>1005</v>
      </c>
      <c r="E103" s="6">
        <v>10</v>
      </c>
      <c r="F103" s="7">
        <v>9</v>
      </c>
    </row>
    <row r="104" spans="1:6">
      <c r="A104" s="5" t="s">
        <v>108</v>
      </c>
      <c r="B104" s="6">
        <v>0</v>
      </c>
      <c r="C104" s="6">
        <v>1910</v>
      </c>
      <c r="D104" s="6">
        <v>1035</v>
      </c>
      <c r="E104" s="6">
        <v>0</v>
      </c>
      <c r="F104" s="7">
        <v>0</v>
      </c>
    </row>
    <row r="105" spans="1:6">
      <c r="A105" s="5" t="s">
        <v>109</v>
      </c>
      <c r="B105" s="6">
        <v>0</v>
      </c>
      <c r="C105" s="6">
        <v>133</v>
      </c>
      <c r="D105" s="6">
        <v>153</v>
      </c>
      <c r="E105" s="6">
        <v>26</v>
      </c>
      <c r="F105" s="7">
        <v>21</v>
      </c>
    </row>
    <row r="106" spans="1:6">
      <c r="A106" s="5" t="s">
        <v>110</v>
      </c>
      <c r="B106" s="6">
        <v>0</v>
      </c>
      <c r="C106" s="6">
        <v>2</v>
      </c>
      <c r="D106" s="6">
        <v>1</v>
      </c>
      <c r="E106" s="6">
        <v>0</v>
      </c>
      <c r="F106" s="7">
        <v>0</v>
      </c>
    </row>
    <row r="107" spans="1:6">
      <c r="A107" s="5" t="s">
        <v>111</v>
      </c>
      <c r="B107" s="6">
        <v>0</v>
      </c>
      <c r="C107" s="6">
        <v>693</v>
      </c>
      <c r="D107" s="6">
        <v>1219</v>
      </c>
      <c r="E107" s="6">
        <v>57</v>
      </c>
      <c r="F107" s="7">
        <v>72</v>
      </c>
    </row>
    <row r="108" spans="1:6">
      <c r="A108" s="5" t="s">
        <v>112</v>
      </c>
      <c r="B108" s="6">
        <v>0</v>
      </c>
      <c r="C108" s="6">
        <v>171</v>
      </c>
      <c r="D108" s="6">
        <v>188</v>
      </c>
      <c r="E108" s="6">
        <v>0</v>
      </c>
      <c r="F108" s="7">
        <v>0</v>
      </c>
    </row>
    <row r="109" spans="1:6">
      <c r="A109" s="5" t="s">
        <v>113</v>
      </c>
      <c r="B109" s="6">
        <v>0</v>
      </c>
      <c r="C109" s="6">
        <v>515</v>
      </c>
      <c r="D109" s="6">
        <v>425</v>
      </c>
      <c r="E109" s="6">
        <v>14639</v>
      </c>
      <c r="F109" s="7">
        <v>6265</v>
      </c>
    </row>
    <row r="110" spans="1:6">
      <c r="A110" s="5" t="s">
        <v>114</v>
      </c>
      <c r="B110" s="6">
        <v>0</v>
      </c>
      <c r="C110" s="6">
        <v>129294</v>
      </c>
      <c r="D110" s="6">
        <v>23560</v>
      </c>
      <c r="E110" s="6">
        <v>3284</v>
      </c>
      <c r="F110" s="7">
        <v>2049</v>
      </c>
    </row>
    <row r="111" spans="1:6">
      <c r="A111" s="5" t="s">
        <v>115</v>
      </c>
      <c r="B111" s="6">
        <v>300</v>
      </c>
      <c r="C111" s="6">
        <v>2046</v>
      </c>
      <c r="D111" s="6">
        <v>8258</v>
      </c>
      <c r="E111" s="6">
        <v>51</v>
      </c>
      <c r="F111" s="7">
        <v>41</v>
      </c>
    </row>
    <row r="112" spans="1:6">
      <c r="A112" s="5" t="s">
        <v>116</v>
      </c>
      <c r="B112" s="6">
        <v>0</v>
      </c>
      <c r="C112" s="6">
        <v>220</v>
      </c>
      <c r="D112" s="6">
        <v>228</v>
      </c>
      <c r="E112" s="6">
        <v>0</v>
      </c>
      <c r="F112" s="7">
        <v>0</v>
      </c>
    </row>
    <row r="113" spans="1:6">
      <c r="A113" s="5" t="s">
        <v>117</v>
      </c>
      <c r="B113" s="6">
        <v>0</v>
      </c>
      <c r="C113" s="6">
        <v>2</v>
      </c>
      <c r="D113" s="6">
        <v>6</v>
      </c>
      <c r="E113" s="6">
        <v>0</v>
      </c>
      <c r="F113" s="7">
        <v>0</v>
      </c>
    </row>
    <row r="114" spans="1:6">
      <c r="A114" s="5" t="s">
        <v>118</v>
      </c>
      <c r="B114" s="6">
        <v>0</v>
      </c>
      <c r="C114" s="6">
        <v>8</v>
      </c>
      <c r="D114" s="6">
        <v>66</v>
      </c>
      <c r="E114" s="6">
        <v>0</v>
      </c>
      <c r="F114" s="7">
        <v>0</v>
      </c>
    </row>
    <row r="115" spans="1:6">
      <c r="A115" s="5" t="s">
        <v>119</v>
      </c>
      <c r="B115" s="6">
        <v>0</v>
      </c>
      <c r="C115" s="6">
        <v>0</v>
      </c>
      <c r="D115" s="6">
        <v>0</v>
      </c>
      <c r="E115" s="6">
        <v>0</v>
      </c>
      <c r="F115" s="7">
        <v>0</v>
      </c>
    </row>
    <row r="116" spans="1:6">
      <c r="A116" s="5" t="s">
        <v>120</v>
      </c>
      <c r="B116" s="6">
        <v>69900</v>
      </c>
      <c r="C116" s="6">
        <v>32803</v>
      </c>
      <c r="D116" s="6">
        <v>33650</v>
      </c>
      <c r="E116" s="6">
        <v>75995</v>
      </c>
      <c r="F116" s="7">
        <v>19827</v>
      </c>
    </row>
    <row r="117" spans="1:6">
      <c r="A117" s="5" t="s">
        <v>121</v>
      </c>
      <c r="B117" s="6">
        <v>0</v>
      </c>
      <c r="C117" s="6">
        <v>587</v>
      </c>
      <c r="D117" s="6">
        <v>621</v>
      </c>
      <c r="E117" s="6">
        <v>690</v>
      </c>
      <c r="F117" s="7">
        <v>257</v>
      </c>
    </row>
    <row r="118" spans="1:6">
      <c r="A118" s="5" t="s">
        <v>122</v>
      </c>
      <c r="B118" s="6">
        <v>8973</v>
      </c>
      <c r="C118" s="6">
        <v>86</v>
      </c>
      <c r="D118" s="6">
        <v>87</v>
      </c>
      <c r="E118" s="6">
        <v>21</v>
      </c>
      <c r="F118" s="7">
        <v>35</v>
      </c>
    </row>
    <row r="119" spans="1:6">
      <c r="A119" s="5" t="s">
        <v>123</v>
      </c>
      <c r="B119" s="6">
        <v>4000</v>
      </c>
      <c r="C119" s="6">
        <v>50</v>
      </c>
      <c r="D119" s="6">
        <v>92</v>
      </c>
      <c r="E119" s="6">
        <v>9</v>
      </c>
      <c r="F119" s="7">
        <v>3</v>
      </c>
    </row>
    <row r="120" spans="1:6">
      <c r="A120" s="5" t="s">
        <v>124</v>
      </c>
      <c r="B120" s="6">
        <v>818000</v>
      </c>
      <c r="C120" s="6">
        <v>255717</v>
      </c>
      <c r="D120" s="6">
        <v>92096</v>
      </c>
      <c r="E120" s="6">
        <v>227263</v>
      </c>
      <c r="F120" s="7">
        <v>89501</v>
      </c>
    </row>
    <row r="121" spans="1:6">
      <c r="A121" s="5" t="s">
        <v>125</v>
      </c>
      <c r="B121" s="6">
        <v>0</v>
      </c>
      <c r="C121" s="6">
        <v>0</v>
      </c>
      <c r="D121" s="6">
        <v>0</v>
      </c>
      <c r="E121" s="6">
        <v>0</v>
      </c>
      <c r="F121" s="7">
        <v>0</v>
      </c>
    </row>
    <row r="122" spans="1:6">
      <c r="A122" s="5" t="s">
        <v>126</v>
      </c>
      <c r="B122" s="6">
        <v>0</v>
      </c>
      <c r="C122" s="6">
        <v>64</v>
      </c>
      <c r="D122" s="6">
        <v>13</v>
      </c>
      <c r="E122" s="6">
        <v>403</v>
      </c>
      <c r="F122" s="7">
        <v>246</v>
      </c>
    </row>
    <row r="123" spans="1:6">
      <c r="A123" s="5" t="s">
        <v>127</v>
      </c>
      <c r="B123" s="6">
        <v>0</v>
      </c>
      <c r="C123" s="6">
        <v>456</v>
      </c>
      <c r="D123" s="6">
        <v>264</v>
      </c>
      <c r="E123" s="6">
        <v>0</v>
      </c>
      <c r="F123" s="7">
        <v>0</v>
      </c>
    </row>
    <row r="124" spans="1:6">
      <c r="A124" s="5" t="s">
        <v>128</v>
      </c>
      <c r="B124" s="6">
        <v>0</v>
      </c>
      <c r="C124" s="6">
        <v>4</v>
      </c>
      <c r="D124" s="6">
        <v>5</v>
      </c>
      <c r="E124" s="6">
        <v>0</v>
      </c>
      <c r="F124" s="7">
        <v>0</v>
      </c>
    </row>
    <row r="125" spans="1:6">
      <c r="A125" s="5" t="s">
        <v>129</v>
      </c>
      <c r="B125" s="6">
        <v>0</v>
      </c>
      <c r="C125" s="6">
        <v>100</v>
      </c>
      <c r="D125" s="6">
        <v>84</v>
      </c>
      <c r="E125" s="6">
        <v>0</v>
      </c>
      <c r="F125" s="7">
        <v>0</v>
      </c>
    </row>
    <row r="126" spans="1:6">
      <c r="A126" s="5" t="s">
        <v>130</v>
      </c>
      <c r="B126" s="6">
        <v>1000</v>
      </c>
      <c r="C126" s="6">
        <v>4376</v>
      </c>
      <c r="D126" s="6">
        <v>784</v>
      </c>
      <c r="E126" s="6">
        <v>36</v>
      </c>
      <c r="F126" s="7">
        <v>342</v>
      </c>
    </row>
    <row r="127" spans="1:6">
      <c r="A127" s="5" t="s">
        <v>131</v>
      </c>
      <c r="B127" s="6">
        <v>0</v>
      </c>
      <c r="C127" s="6">
        <v>103</v>
      </c>
      <c r="D127" s="6">
        <v>108</v>
      </c>
      <c r="E127" s="6">
        <v>5</v>
      </c>
      <c r="F127" s="7">
        <v>3</v>
      </c>
    </row>
    <row r="128" spans="1:6">
      <c r="A128" s="5" t="s">
        <v>132</v>
      </c>
      <c r="B128" s="6">
        <v>0</v>
      </c>
      <c r="C128" s="6">
        <v>0</v>
      </c>
      <c r="D128" s="6">
        <v>0</v>
      </c>
      <c r="E128" s="6">
        <v>0</v>
      </c>
      <c r="F128" s="7">
        <v>0</v>
      </c>
    </row>
    <row r="129" spans="1:6">
      <c r="A129" s="5" t="s">
        <v>133</v>
      </c>
      <c r="B129" s="6">
        <v>300000</v>
      </c>
      <c r="C129" s="6">
        <v>38526</v>
      </c>
      <c r="D129" s="6">
        <v>76783</v>
      </c>
      <c r="E129" s="6">
        <v>2932</v>
      </c>
      <c r="F129" s="7">
        <v>2311</v>
      </c>
    </row>
    <row r="130" spans="1:6">
      <c r="A130" s="5" t="s">
        <v>134</v>
      </c>
      <c r="B130" s="6">
        <v>0</v>
      </c>
      <c r="C130" s="6">
        <v>270</v>
      </c>
      <c r="D130" s="6">
        <v>423</v>
      </c>
      <c r="E130" s="6">
        <v>0</v>
      </c>
      <c r="F130" s="7">
        <v>0</v>
      </c>
    </row>
    <row r="131" spans="1:6">
      <c r="A131" s="5" t="s">
        <v>135</v>
      </c>
      <c r="B131" s="6">
        <v>0</v>
      </c>
      <c r="C131" s="6">
        <v>17</v>
      </c>
      <c r="D131" s="6">
        <v>28</v>
      </c>
      <c r="E131" s="6">
        <v>57</v>
      </c>
      <c r="F131" s="7">
        <v>17</v>
      </c>
    </row>
    <row r="132" spans="1:6">
      <c r="A132" s="5" t="s">
        <v>136</v>
      </c>
      <c r="B132" s="6">
        <v>0</v>
      </c>
      <c r="C132" s="6">
        <v>70</v>
      </c>
      <c r="D132" s="6">
        <v>231</v>
      </c>
      <c r="E132" s="6">
        <v>150</v>
      </c>
      <c r="F132" s="7">
        <v>67</v>
      </c>
    </row>
    <row r="133" spans="1:6">
      <c r="A133" s="5" t="s">
        <v>137</v>
      </c>
      <c r="B133" s="6">
        <v>0</v>
      </c>
      <c r="C133" s="6">
        <v>0</v>
      </c>
      <c r="D133" s="6">
        <v>0</v>
      </c>
      <c r="E133" s="6">
        <v>0</v>
      </c>
      <c r="F133" s="7">
        <v>0</v>
      </c>
    </row>
    <row r="134" spans="1:6">
      <c r="A134" s="5" t="s">
        <v>138</v>
      </c>
      <c r="B134" s="6">
        <v>6500</v>
      </c>
      <c r="C134" s="6">
        <v>19345</v>
      </c>
      <c r="D134" s="6">
        <v>25253</v>
      </c>
      <c r="E134" s="6">
        <v>156</v>
      </c>
      <c r="F134" s="7">
        <v>191</v>
      </c>
    </row>
    <row r="135" spans="1:6">
      <c r="A135" s="5" t="s">
        <v>139</v>
      </c>
      <c r="B135" s="6">
        <v>2000</v>
      </c>
      <c r="C135" s="6">
        <v>217</v>
      </c>
      <c r="D135" s="6">
        <v>182</v>
      </c>
      <c r="E135" s="6">
        <v>190</v>
      </c>
      <c r="F135" s="7">
        <v>207</v>
      </c>
    </row>
    <row r="136" spans="1:6">
      <c r="A136" s="5" t="s">
        <v>140</v>
      </c>
      <c r="B136" s="6">
        <v>166000</v>
      </c>
      <c r="C136" s="6">
        <v>665</v>
      </c>
      <c r="D136" s="6">
        <v>621</v>
      </c>
      <c r="E136" s="6">
        <v>117493</v>
      </c>
      <c r="F136" s="7">
        <v>73858</v>
      </c>
    </row>
    <row r="137" spans="1:6">
      <c r="A137" s="5" t="s">
        <v>141</v>
      </c>
      <c r="B137" s="6">
        <v>0</v>
      </c>
      <c r="C137" s="6">
        <v>665</v>
      </c>
      <c r="D137" s="6">
        <v>503</v>
      </c>
      <c r="E137" s="6">
        <v>16</v>
      </c>
      <c r="F137" s="7">
        <v>111</v>
      </c>
    </row>
    <row r="138" spans="1:6">
      <c r="A138" s="5" t="s">
        <v>142</v>
      </c>
      <c r="B138" s="6">
        <v>0</v>
      </c>
      <c r="C138" s="6">
        <v>25</v>
      </c>
      <c r="D138" s="6">
        <v>20</v>
      </c>
      <c r="E138" s="6">
        <v>0</v>
      </c>
      <c r="F138" s="7">
        <v>0</v>
      </c>
    </row>
    <row r="139" spans="1:6">
      <c r="A139" s="5" t="s">
        <v>143</v>
      </c>
      <c r="B139" s="6">
        <v>39000</v>
      </c>
      <c r="C139" s="6">
        <v>2109</v>
      </c>
      <c r="D139" s="6">
        <v>5608</v>
      </c>
      <c r="E139" s="6">
        <v>102</v>
      </c>
      <c r="F139" s="7">
        <v>172</v>
      </c>
    </row>
    <row r="140" spans="1:6">
      <c r="A140" s="5" t="s">
        <v>144</v>
      </c>
      <c r="B140" s="6">
        <v>0</v>
      </c>
      <c r="C140" s="6">
        <v>25800</v>
      </c>
      <c r="D140" s="6">
        <v>18585</v>
      </c>
      <c r="E140" s="6">
        <v>3200</v>
      </c>
      <c r="F140" s="7">
        <v>4406</v>
      </c>
    </row>
    <row r="141" spans="1:6">
      <c r="A141" s="5" t="s">
        <v>145</v>
      </c>
      <c r="B141" s="6">
        <v>0</v>
      </c>
      <c r="C141" s="6">
        <v>7</v>
      </c>
      <c r="D141" s="6">
        <v>74</v>
      </c>
      <c r="E141" s="6">
        <v>84</v>
      </c>
      <c r="F141" s="7">
        <v>67</v>
      </c>
    </row>
    <row r="142" spans="1:6">
      <c r="A142" s="5" t="s">
        <v>146</v>
      </c>
      <c r="B142" s="6">
        <v>727000</v>
      </c>
      <c r="C142" s="6">
        <v>2366</v>
      </c>
      <c r="D142" s="6">
        <v>1843</v>
      </c>
      <c r="E142" s="6">
        <v>135683</v>
      </c>
      <c r="F142" s="7">
        <v>31357</v>
      </c>
    </row>
    <row r="143" spans="1:6">
      <c r="A143" s="5" t="s">
        <v>147</v>
      </c>
      <c r="B143" s="6">
        <v>0</v>
      </c>
      <c r="C143" s="6">
        <v>888</v>
      </c>
      <c r="D143" s="6">
        <v>962</v>
      </c>
      <c r="E143" s="6">
        <v>10</v>
      </c>
      <c r="F143" s="7">
        <v>6</v>
      </c>
    </row>
    <row r="144" spans="1:6">
      <c r="A144" s="5" t="s">
        <v>148</v>
      </c>
      <c r="B144" s="6">
        <v>0</v>
      </c>
      <c r="C144" s="6">
        <v>67</v>
      </c>
      <c r="D144" s="6">
        <v>32</v>
      </c>
      <c r="E144" s="6">
        <v>3</v>
      </c>
      <c r="F144" s="7">
        <v>3</v>
      </c>
    </row>
    <row r="145" spans="1:6">
      <c r="A145" s="5" t="s">
        <v>149</v>
      </c>
      <c r="B145" s="6">
        <v>1000</v>
      </c>
      <c r="C145" s="6">
        <v>62</v>
      </c>
      <c r="D145" s="6">
        <v>155</v>
      </c>
      <c r="E145" s="6">
        <v>346</v>
      </c>
      <c r="F145" s="7">
        <v>45</v>
      </c>
    </row>
    <row r="146" spans="1:6">
      <c r="A146" s="5" t="s">
        <v>150</v>
      </c>
      <c r="B146" s="6">
        <v>0</v>
      </c>
      <c r="C146" s="6">
        <v>0</v>
      </c>
      <c r="D146" s="6">
        <v>0</v>
      </c>
      <c r="E146" s="6">
        <v>0</v>
      </c>
      <c r="F146" s="7">
        <v>0</v>
      </c>
    </row>
    <row r="147" spans="1:6">
      <c r="A147" s="5" t="s">
        <v>151</v>
      </c>
      <c r="B147" s="6">
        <v>0</v>
      </c>
      <c r="C147" s="6">
        <v>1</v>
      </c>
      <c r="D147" s="6">
        <v>1</v>
      </c>
      <c r="E147" s="6">
        <v>0</v>
      </c>
      <c r="F147" s="7">
        <v>0</v>
      </c>
    </row>
    <row r="148" spans="1:6">
      <c r="A148" s="5" t="s">
        <v>152</v>
      </c>
      <c r="B148" s="6">
        <v>0</v>
      </c>
      <c r="C148" s="6">
        <v>0</v>
      </c>
      <c r="D148" s="6">
        <v>0</v>
      </c>
      <c r="E148" s="6">
        <v>0</v>
      </c>
      <c r="F148" s="7">
        <v>0</v>
      </c>
    </row>
    <row r="149" spans="1:6">
      <c r="A149" s="5" t="s">
        <v>153</v>
      </c>
      <c r="B149" s="6">
        <v>0</v>
      </c>
      <c r="C149" s="6">
        <v>3471</v>
      </c>
      <c r="D149" s="6">
        <v>5525</v>
      </c>
      <c r="E149" s="6">
        <v>21</v>
      </c>
      <c r="F149" s="7">
        <v>64</v>
      </c>
    </row>
    <row r="150" spans="1:6">
      <c r="A150" s="5" t="s">
        <v>154</v>
      </c>
      <c r="B150" s="6">
        <v>0</v>
      </c>
      <c r="C150" s="6">
        <v>3071</v>
      </c>
      <c r="D150" s="6">
        <v>4282</v>
      </c>
      <c r="E150" s="6">
        <v>1671</v>
      </c>
      <c r="F150" s="7">
        <v>642</v>
      </c>
    </row>
    <row r="151" spans="1:6">
      <c r="A151" s="5" t="s">
        <v>155</v>
      </c>
      <c r="B151" s="6">
        <v>217000</v>
      </c>
      <c r="C151" s="6">
        <v>1370</v>
      </c>
      <c r="D151" s="6">
        <v>3517</v>
      </c>
      <c r="E151" s="6">
        <v>19</v>
      </c>
      <c r="F151" s="7">
        <v>67</v>
      </c>
    </row>
    <row r="152" spans="1:6">
      <c r="A152" s="5" t="s">
        <v>156</v>
      </c>
      <c r="B152" s="6">
        <v>0</v>
      </c>
      <c r="C152" s="6">
        <v>190</v>
      </c>
      <c r="D152" s="6">
        <v>318</v>
      </c>
      <c r="E152" s="6">
        <v>0</v>
      </c>
      <c r="F152" s="7">
        <v>0</v>
      </c>
    </row>
    <row r="153" spans="1:6">
      <c r="A153" s="5" t="s">
        <v>157</v>
      </c>
      <c r="B153" s="6">
        <v>11000</v>
      </c>
      <c r="C153" s="6">
        <v>710</v>
      </c>
      <c r="D153" s="6">
        <v>465</v>
      </c>
      <c r="E153" s="6">
        <v>0</v>
      </c>
      <c r="F153" s="7">
        <v>0</v>
      </c>
    </row>
    <row r="154" spans="1:6">
      <c r="A154" s="5" t="s">
        <v>158</v>
      </c>
      <c r="B154" s="6">
        <v>63000</v>
      </c>
      <c r="C154" s="6">
        <v>177</v>
      </c>
      <c r="D154" s="6">
        <v>284</v>
      </c>
      <c r="E154" s="6">
        <v>3897</v>
      </c>
      <c r="F154" s="7">
        <v>3682</v>
      </c>
    </row>
    <row r="155" spans="1:6">
      <c r="A155" s="5" t="s">
        <v>159</v>
      </c>
      <c r="B155" s="6">
        <v>60000</v>
      </c>
      <c r="C155" s="6">
        <v>693</v>
      </c>
      <c r="D155" s="6">
        <v>45</v>
      </c>
      <c r="E155" s="6">
        <v>895</v>
      </c>
      <c r="F155" s="7">
        <v>284</v>
      </c>
    </row>
    <row r="156" spans="1:6">
      <c r="A156" s="5" t="s">
        <v>160</v>
      </c>
      <c r="B156" s="6">
        <v>4989</v>
      </c>
      <c r="C156" s="6">
        <v>268</v>
      </c>
      <c r="D156" s="6">
        <v>578</v>
      </c>
      <c r="E156" s="6">
        <v>1571</v>
      </c>
      <c r="F156" s="7">
        <v>2150</v>
      </c>
    </row>
    <row r="157" spans="1:6">
      <c r="A157" s="5" t="s">
        <v>161</v>
      </c>
      <c r="B157" s="6">
        <v>64000</v>
      </c>
      <c r="C157" s="6">
        <v>23731</v>
      </c>
      <c r="D157" s="6">
        <v>9202</v>
      </c>
      <c r="E157" s="6">
        <v>1315</v>
      </c>
      <c r="F157" s="7">
        <v>808</v>
      </c>
    </row>
    <row r="158" spans="1:6">
      <c r="A158" s="5" t="s">
        <v>162</v>
      </c>
      <c r="B158" s="6">
        <v>0</v>
      </c>
      <c r="C158" s="6">
        <v>2</v>
      </c>
      <c r="D158" s="6">
        <v>2</v>
      </c>
      <c r="E158" s="6">
        <v>0</v>
      </c>
      <c r="F158" s="7">
        <v>0</v>
      </c>
    </row>
    <row r="159" spans="1:6">
      <c r="A159" s="5" t="s">
        <v>163</v>
      </c>
      <c r="B159" s="6">
        <v>55000</v>
      </c>
      <c r="C159" s="6">
        <v>52052</v>
      </c>
      <c r="D159" s="6">
        <v>45489</v>
      </c>
      <c r="E159" s="6">
        <v>18272</v>
      </c>
      <c r="F159" s="7">
        <v>27367</v>
      </c>
    </row>
    <row r="160" spans="1:6">
      <c r="A160" s="5" t="s">
        <v>164</v>
      </c>
      <c r="B160" s="6">
        <v>35024</v>
      </c>
      <c r="C160" s="6">
        <v>58881</v>
      </c>
      <c r="D160" s="6">
        <v>29771</v>
      </c>
      <c r="E160" s="6">
        <v>81711</v>
      </c>
      <c r="F160" s="7">
        <v>31674</v>
      </c>
    </row>
    <row r="161" spans="1:6">
      <c r="A161" s="5" t="s">
        <v>165</v>
      </c>
      <c r="B161" s="6">
        <v>0</v>
      </c>
      <c r="C161" s="6">
        <v>2156</v>
      </c>
      <c r="D161" s="6">
        <v>3075</v>
      </c>
      <c r="E161" s="6">
        <v>39</v>
      </c>
      <c r="F161" s="7">
        <v>34</v>
      </c>
    </row>
    <row r="162" spans="1:6">
      <c r="A162" s="5" t="s">
        <v>166</v>
      </c>
      <c r="B162" s="6">
        <v>245000</v>
      </c>
      <c r="C162" s="6">
        <v>154751</v>
      </c>
      <c r="D162" s="6">
        <v>128060</v>
      </c>
      <c r="E162" s="6">
        <v>526</v>
      </c>
      <c r="F162" s="7">
        <v>2232</v>
      </c>
    </row>
    <row r="163" spans="1:6">
      <c r="A163" s="5" t="s">
        <v>167</v>
      </c>
      <c r="B163" s="6">
        <v>0</v>
      </c>
      <c r="C163" s="6">
        <v>5726</v>
      </c>
      <c r="D163" s="6">
        <v>1156</v>
      </c>
      <c r="E163" s="6">
        <v>1</v>
      </c>
      <c r="F163" s="7">
        <v>3</v>
      </c>
    </row>
    <row r="164" spans="1:6">
      <c r="A164" s="5" t="s">
        <v>168</v>
      </c>
      <c r="B164" s="6">
        <v>110030</v>
      </c>
      <c r="C164" s="6">
        <v>34951</v>
      </c>
      <c r="D164" s="6">
        <v>34185</v>
      </c>
      <c r="E164" s="6">
        <v>84220</v>
      </c>
      <c r="F164" s="7">
        <v>96554</v>
      </c>
    </row>
    <row r="165" spans="1:6">
      <c r="A165" s="5" t="s">
        <v>169</v>
      </c>
      <c r="B165" s="6">
        <v>759119</v>
      </c>
      <c r="C165" s="6">
        <v>17176</v>
      </c>
      <c r="D165" s="6">
        <v>37978</v>
      </c>
      <c r="E165" s="6">
        <v>397409</v>
      </c>
      <c r="F165" s="7">
        <v>89334</v>
      </c>
    </row>
    <row r="166" spans="1:6">
      <c r="A166" s="5" t="s">
        <v>170</v>
      </c>
      <c r="B166" s="6">
        <v>0</v>
      </c>
      <c r="C166" s="6">
        <v>30</v>
      </c>
      <c r="D166" s="6">
        <v>141</v>
      </c>
      <c r="E166" s="6">
        <v>45</v>
      </c>
      <c r="F166" s="7">
        <v>2</v>
      </c>
    </row>
    <row r="167" spans="1:6">
      <c r="A167" s="5" t="s">
        <v>171</v>
      </c>
      <c r="B167" s="6">
        <v>0</v>
      </c>
      <c r="C167" s="6">
        <v>35</v>
      </c>
      <c r="D167" s="6">
        <v>16</v>
      </c>
      <c r="E167" s="6">
        <v>0</v>
      </c>
      <c r="F167" s="7">
        <v>0</v>
      </c>
    </row>
    <row r="168" spans="1:6">
      <c r="A168" s="5" t="s">
        <v>172</v>
      </c>
      <c r="B168" s="6">
        <v>0</v>
      </c>
      <c r="C168" s="6">
        <v>0</v>
      </c>
      <c r="D168" s="6">
        <v>0</v>
      </c>
      <c r="E168" s="6">
        <v>0</v>
      </c>
      <c r="F168" s="7">
        <v>0</v>
      </c>
    </row>
    <row r="169" spans="1:6">
      <c r="A169" s="5" t="s">
        <v>173</v>
      </c>
      <c r="B169" s="6">
        <v>0</v>
      </c>
      <c r="C169" s="6">
        <v>3</v>
      </c>
      <c r="D169" s="6">
        <v>10</v>
      </c>
      <c r="E169" s="6">
        <v>0</v>
      </c>
      <c r="F169" s="7">
        <v>0</v>
      </c>
    </row>
    <row r="170" spans="1:6">
      <c r="A170" s="5" t="s">
        <v>174</v>
      </c>
      <c r="B170" s="6">
        <v>0</v>
      </c>
      <c r="C170" s="6">
        <v>0</v>
      </c>
      <c r="D170" s="6">
        <v>0</v>
      </c>
      <c r="E170" s="6">
        <v>0</v>
      </c>
      <c r="F170" s="7">
        <v>0</v>
      </c>
    </row>
    <row r="171" spans="1:6">
      <c r="A171" s="5" t="s">
        <v>175</v>
      </c>
      <c r="B171" s="6">
        <v>0</v>
      </c>
      <c r="C171" s="6">
        <v>71</v>
      </c>
      <c r="D171" s="6">
        <v>68</v>
      </c>
      <c r="E171" s="6">
        <v>0</v>
      </c>
      <c r="F171" s="7">
        <v>0</v>
      </c>
    </row>
    <row r="172" spans="1:6">
      <c r="A172" s="5" t="s">
        <v>176</v>
      </c>
      <c r="B172" s="6">
        <v>0</v>
      </c>
      <c r="C172" s="6">
        <v>0</v>
      </c>
      <c r="D172" s="6">
        <v>0</v>
      </c>
      <c r="E172" s="6">
        <v>0</v>
      </c>
      <c r="F172" s="7">
        <v>0</v>
      </c>
    </row>
    <row r="173" spans="1:6">
      <c r="A173" s="5" t="s">
        <v>177</v>
      </c>
      <c r="B173" s="6">
        <v>0</v>
      </c>
      <c r="C173" s="6">
        <v>305</v>
      </c>
      <c r="D173" s="6">
        <v>211</v>
      </c>
      <c r="E173" s="6">
        <v>5</v>
      </c>
      <c r="F173" s="7">
        <v>3</v>
      </c>
    </row>
    <row r="174" spans="1:6">
      <c r="A174" s="5" t="s">
        <v>178</v>
      </c>
      <c r="B174" s="6">
        <v>0</v>
      </c>
      <c r="C174" s="6">
        <v>3</v>
      </c>
      <c r="D174" s="6">
        <v>3</v>
      </c>
      <c r="E174" s="6">
        <v>65</v>
      </c>
      <c r="F174" s="7">
        <v>51</v>
      </c>
    </row>
    <row r="175" spans="1:6">
      <c r="A175" s="5" t="s">
        <v>179</v>
      </c>
      <c r="B175" s="6">
        <v>0</v>
      </c>
      <c r="C175" s="6">
        <v>22392</v>
      </c>
      <c r="D175" s="6">
        <v>19220</v>
      </c>
      <c r="E175" s="6">
        <v>2946</v>
      </c>
      <c r="F175" s="7">
        <v>2424</v>
      </c>
    </row>
    <row r="176" spans="1:6">
      <c r="A176" s="5" t="s">
        <v>180</v>
      </c>
      <c r="B176" s="6">
        <v>0</v>
      </c>
      <c r="C176" s="6">
        <v>387</v>
      </c>
      <c r="D176" s="6">
        <v>271</v>
      </c>
      <c r="E176" s="6">
        <v>9</v>
      </c>
      <c r="F176" s="7">
        <v>13</v>
      </c>
    </row>
    <row r="177" spans="1:6">
      <c r="A177" s="5" t="s">
        <v>181</v>
      </c>
      <c r="B177" s="6">
        <v>28000</v>
      </c>
      <c r="C177" s="6">
        <v>5000</v>
      </c>
      <c r="D177" s="6">
        <v>7362</v>
      </c>
      <c r="E177" s="6">
        <v>27000</v>
      </c>
      <c r="F177" s="7">
        <v>9017</v>
      </c>
    </row>
    <row r="178" spans="1:6">
      <c r="A178" s="5" t="s">
        <v>182</v>
      </c>
      <c r="B178" s="6">
        <v>0</v>
      </c>
      <c r="C178" s="6">
        <v>1</v>
      </c>
      <c r="D178" s="6">
        <v>5</v>
      </c>
      <c r="E178" s="6">
        <v>0</v>
      </c>
      <c r="F178" s="7">
        <v>0</v>
      </c>
    </row>
    <row r="179" spans="1:6">
      <c r="A179" s="5" t="s">
        <v>183</v>
      </c>
      <c r="B179" s="6">
        <v>0</v>
      </c>
      <c r="C179" s="6">
        <v>48</v>
      </c>
      <c r="D179" s="6">
        <v>31</v>
      </c>
      <c r="E179" s="6">
        <v>6</v>
      </c>
      <c r="F179" s="7">
        <v>46</v>
      </c>
    </row>
    <row r="180" spans="1:6">
      <c r="A180" s="5" t="s">
        <v>184</v>
      </c>
      <c r="B180" s="6">
        <v>65000</v>
      </c>
      <c r="C180" s="6">
        <v>2634</v>
      </c>
      <c r="D180" s="6">
        <v>5216</v>
      </c>
      <c r="E180" s="6">
        <v>759</v>
      </c>
      <c r="F180" s="7">
        <v>1867</v>
      </c>
    </row>
    <row r="181" spans="1:6">
      <c r="A181" s="5" t="s">
        <v>185</v>
      </c>
      <c r="B181" s="6">
        <v>18000</v>
      </c>
      <c r="C181" s="6">
        <v>17335</v>
      </c>
      <c r="D181" s="6">
        <v>27819</v>
      </c>
      <c r="E181" s="6">
        <v>7123</v>
      </c>
      <c r="F181" s="7">
        <v>13037</v>
      </c>
    </row>
    <row r="182" spans="1:6">
      <c r="A182" s="5" t="s">
        <v>186</v>
      </c>
      <c r="B182" s="6">
        <v>20000</v>
      </c>
      <c r="C182" s="6">
        <v>12921</v>
      </c>
      <c r="D182" s="6">
        <v>19926</v>
      </c>
      <c r="E182" s="6">
        <v>17637</v>
      </c>
      <c r="F182" s="7">
        <v>27715</v>
      </c>
    </row>
    <row r="183" spans="1:6">
      <c r="A183" s="5" t="s">
        <v>187</v>
      </c>
      <c r="B183" s="6">
        <v>0</v>
      </c>
      <c r="C183" s="6">
        <v>11</v>
      </c>
      <c r="D183" s="6">
        <v>37</v>
      </c>
      <c r="E183" s="6">
        <v>3957</v>
      </c>
      <c r="F183" s="7">
        <v>5120</v>
      </c>
    </row>
    <row r="184" spans="1:6">
      <c r="A184" s="5" t="s">
        <v>188</v>
      </c>
      <c r="B184" s="6">
        <v>0</v>
      </c>
      <c r="C184" s="6">
        <v>1045</v>
      </c>
      <c r="D184" s="6">
        <v>476</v>
      </c>
      <c r="E184" s="6">
        <v>0</v>
      </c>
      <c r="F184" s="7">
        <v>0</v>
      </c>
    </row>
    <row r="185" spans="1:6">
      <c r="A185" s="5" t="s">
        <v>189</v>
      </c>
      <c r="B185" s="6">
        <v>13674</v>
      </c>
      <c r="C185" s="6">
        <v>10611</v>
      </c>
      <c r="D185" s="6">
        <v>24721</v>
      </c>
      <c r="E185" s="6">
        <v>3733</v>
      </c>
      <c r="F185" s="7">
        <v>9672</v>
      </c>
    </row>
    <row r="186" spans="1:6">
      <c r="A186" s="5" t="s">
        <v>190</v>
      </c>
      <c r="B186" s="6">
        <v>0</v>
      </c>
      <c r="C186" s="6">
        <v>0</v>
      </c>
      <c r="D186" s="6">
        <v>0</v>
      </c>
      <c r="E186" s="6">
        <v>0</v>
      </c>
      <c r="F186" s="7">
        <v>0</v>
      </c>
    </row>
    <row r="187" spans="1:6">
      <c r="A187" s="5" t="s">
        <v>191</v>
      </c>
      <c r="B187" s="6">
        <v>118064</v>
      </c>
      <c r="C187" s="6">
        <v>107998</v>
      </c>
      <c r="D187" s="6">
        <v>113855</v>
      </c>
      <c r="E187" s="6">
        <v>34285</v>
      </c>
      <c r="F187" s="7">
        <v>65698</v>
      </c>
    </row>
    <row r="188" spans="1:6">
      <c r="A188" s="5" t="s">
        <v>192</v>
      </c>
      <c r="B188" s="6">
        <v>5000</v>
      </c>
      <c r="C188" s="6">
        <v>1933</v>
      </c>
      <c r="D188" s="6">
        <v>3183</v>
      </c>
      <c r="E188" s="6">
        <v>60</v>
      </c>
      <c r="F188" s="7">
        <v>94</v>
      </c>
    </row>
    <row r="189" spans="1:6">
      <c r="A189" s="5" t="s">
        <v>193</v>
      </c>
      <c r="B189" s="6">
        <v>0</v>
      </c>
      <c r="C189" s="6">
        <v>995</v>
      </c>
      <c r="D189" s="6">
        <v>452</v>
      </c>
      <c r="E189" s="6">
        <v>0</v>
      </c>
      <c r="F189" s="7">
        <v>0</v>
      </c>
    </row>
    <row r="190" spans="1:6">
      <c r="A190" s="5" t="s">
        <v>194</v>
      </c>
      <c r="B190" s="6">
        <v>3000</v>
      </c>
      <c r="C190" s="6">
        <v>2</v>
      </c>
      <c r="D190" s="6">
        <v>7</v>
      </c>
      <c r="E190" s="6">
        <v>0</v>
      </c>
      <c r="F190" s="7">
        <v>0</v>
      </c>
    </row>
    <row r="191" spans="1:6">
      <c r="A191" s="5" t="s">
        <v>195</v>
      </c>
      <c r="B191" s="6">
        <v>0</v>
      </c>
      <c r="C191" s="6">
        <v>198</v>
      </c>
      <c r="D191" s="6">
        <v>547</v>
      </c>
      <c r="E191" s="6">
        <v>57</v>
      </c>
      <c r="F191" s="7">
        <v>43</v>
      </c>
    </row>
    <row r="192" spans="1:6">
      <c r="A192" s="5" t="s">
        <v>196</v>
      </c>
      <c r="B192" s="6">
        <v>38000</v>
      </c>
      <c r="C192" s="6">
        <v>9927</v>
      </c>
      <c r="D192" s="6">
        <v>23297</v>
      </c>
      <c r="E192" s="6">
        <v>17922</v>
      </c>
      <c r="F192" s="7">
        <v>16811</v>
      </c>
    </row>
    <row r="193" spans="1:6">
      <c r="A193" s="5" t="s">
        <v>197</v>
      </c>
      <c r="B193" s="6">
        <v>550</v>
      </c>
      <c r="C193" s="6">
        <v>5184</v>
      </c>
      <c r="D193" s="6">
        <v>17455</v>
      </c>
      <c r="E193" s="6">
        <v>4190</v>
      </c>
      <c r="F193" s="7">
        <v>8312</v>
      </c>
    </row>
    <row r="194" spans="1:6">
      <c r="A194" s="5" t="s">
        <v>198</v>
      </c>
      <c r="B194" s="6">
        <v>9700</v>
      </c>
      <c r="C194" s="6">
        <v>230</v>
      </c>
      <c r="D194" s="6">
        <v>397</v>
      </c>
      <c r="E194" s="6">
        <v>24</v>
      </c>
      <c r="F194" s="7">
        <v>150</v>
      </c>
    </row>
    <row r="195" spans="1:6">
      <c r="A195" s="5" t="s">
        <v>199</v>
      </c>
      <c r="B195" s="6">
        <v>0</v>
      </c>
      <c r="C195" s="6">
        <v>110</v>
      </c>
      <c r="D195" s="6">
        <v>10</v>
      </c>
      <c r="E195" s="6">
        <v>0</v>
      </c>
      <c r="F195" s="7">
        <v>0</v>
      </c>
    </row>
    <row r="196" spans="1:6">
      <c r="A196" s="5" t="s">
        <v>200</v>
      </c>
      <c r="B196" s="6">
        <v>185000</v>
      </c>
      <c r="C196" s="6">
        <v>10716</v>
      </c>
      <c r="D196" s="6">
        <v>20679</v>
      </c>
      <c r="E196" s="6">
        <v>7083</v>
      </c>
      <c r="F196" s="7">
        <v>3141</v>
      </c>
    </row>
    <row r="197" spans="1:6">
      <c r="A197" s="5" t="s">
        <v>201</v>
      </c>
      <c r="B197" s="6">
        <v>0</v>
      </c>
      <c r="C197" s="6">
        <v>1247</v>
      </c>
      <c r="D197" s="6">
        <v>1215</v>
      </c>
      <c r="E197" s="6">
        <v>317</v>
      </c>
      <c r="F197" s="7">
        <v>418</v>
      </c>
    </row>
    <row r="198" spans="1:6">
      <c r="A198" s="5" t="s">
        <v>202</v>
      </c>
      <c r="B198" s="6">
        <v>0</v>
      </c>
      <c r="C198" s="6">
        <v>4</v>
      </c>
      <c r="D198" s="6">
        <v>33</v>
      </c>
      <c r="E198" s="6">
        <v>51</v>
      </c>
      <c r="F198" s="7">
        <v>73</v>
      </c>
    </row>
    <row r="199" spans="1:6">
      <c r="A199" s="5" t="s">
        <v>203</v>
      </c>
      <c r="B199" s="6">
        <v>1000</v>
      </c>
      <c r="C199" s="6">
        <v>94</v>
      </c>
      <c r="D199" s="6">
        <v>17</v>
      </c>
      <c r="E199" s="6">
        <v>72</v>
      </c>
      <c r="F199" s="7">
        <v>26</v>
      </c>
    </row>
    <row r="200" spans="1:6">
      <c r="A200" s="5" t="s">
        <v>204</v>
      </c>
      <c r="B200" s="6">
        <v>0</v>
      </c>
      <c r="C200" s="6">
        <v>0</v>
      </c>
      <c r="D200" s="6">
        <v>0</v>
      </c>
      <c r="E200" s="6">
        <v>0</v>
      </c>
      <c r="F200" s="7">
        <v>0</v>
      </c>
    </row>
    <row r="201" spans="1:6">
      <c r="A201" s="5" t="s">
        <v>205</v>
      </c>
      <c r="B201" s="6">
        <v>0</v>
      </c>
      <c r="C201" s="6">
        <v>75</v>
      </c>
      <c r="D201" s="6">
        <v>204</v>
      </c>
      <c r="E201" s="6">
        <v>0</v>
      </c>
      <c r="F201" s="7">
        <v>0</v>
      </c>
    </row>
    <row r="202" spans="1:6">
      <c r="A202" s="5" t="s">
        <v>206</v>
      </c>
      <c r="B202" s="6">
        <v>2000</v>
      </c>
      <c r="C202" s="6">
        <v>23</v>
      </c>
      <c r="D202" s="6">
        <v>80</v>
      </c>
      <c r="E202" s="6">
        <v>1</v>
      </c>
      <c r="F202" s="7">
        <v>2</v>
      </c>
    </row>
    <row r="203" spans="1:6">
      <c r="A203" s="5" t="s">
        <v>207</v>
      </c>
      <c r="B203" s="6">
        <v>0</v>
      </c>
      <c r="C203" s="6">
        <v>5770</v>
      </c>
      <c r="D203" s="6">
        <v>9508</v>
      </c>
      <c r="E203" s="6">
        <v>49</v>
      </c>
      <c r="F203" s="7">
        <v>85</v>
      </c>
    </row>
    <row r="204" spans="1:6">
      <c r="A204" s="5" t="s">
        <v>208</v>
      </c>
      <c r="B204" s="6">
        <v>87000</v>
      </c>
      <c r="C204" s="6">
        <v>92000</v>
      </c>
      <c r="D204" s="6">
        <v>48648</v>
      </c>
      <c r="E204" s="6">
        <v>19900</v>
      </c>
      <c r="F204" s="7">
        <v>25885</v>
      </c>
    </row>
    <row r="205" spans="1:6">
      <c r="A205" s="5" t="s">
        <v>209</v>
      </c>
      <c r="B205" s="6">
        <v>0</v>
      </c>
      <c r="C205" s="6">
        <v>627</v>
      </c>
      <c r="D205" s="6">
        <v>1995</v>
      </c>
      <c r="E205" s="6">
        <v>0</v>
      </c>
      <c r="F205" s="7">
        <v>0</v>
      </c>
    </row>
    <row r="206" spans="1:6">
      <c r="A206" s="5" t="s">
        <v>210</v>
      </c>
      <c r="B206" s="6">
        <v>0</v>
      </c>
      <c r="C206" s="6">
        <v>662</v>
      </c>
      <c r="D206" s="6">
        <v>249</v>
      </c>
      <c r="E206" s="6">
        <v>12</v>
      </c>
      <c r="F206" s="7">
        <v>4</v>
      </c>
    </row>
    <row r="207" spans="1:6">
      <c r="A207" s="5" t="s">
        <v>211</v>
      </c>
      <c r="B207" s="6">
        <v>0</v>
      </c>
      <c r="C207" s="6">
        <v>0</v>
      </c>
      <c r="D207" s="6">
        <v>0</v>
      </c>
      <c r="E207" s="6">
        <v>0</v>
      </c>
      <c r="F207" s="7">
        <v>0</v>
      </c>
    </row>
    <row r="208" spans="1:6">
      <c r="A208" s="5" t="s">
        <v>212</v>
      </c>
      <c r="B208" s="6">
        <v>16000</v>
      </c>
      <c r="C208" s="6">
        <v>148</v>
      </c>
      <c r="D208" s="6">
        <v>89</v>
      </c>
      <c r="E208" s="6">
        <v>288</v>
      </c>
      <c r="F208" s="7">
        <v>262</v>
      </c>
    </row>
    <row r="209" spans="1:6">
      <c r="A209" s="5" t="s">
        <v>213</v>
      </c>
      <c r="B209" s="6">
        <v>109990</v>
      </c>
      <c r="C209" s="6">
        <v>3920</v>
      </c>
      <c r="D209" s="6">
        <v>8989</v>
      </c>
      <c r="E209" s="6">
        <v>66080</v>
      </c>
      <c r="F209" s="7">
        <v>82508</v>
      </c>
    </row>
    <row r="210" spans="1:6">
      <c r="A210" s="5" t="s">
        <v>214</v>
      </c>
      <c r="B210" s="6">
        <v>0</v>
      </c>
      <c r="C210" s="6">
        <v>4848</v>
      </c>
      <c r="D210" s="6">
        <v>17126</v>
      </c>
      <c r="E210" s="6">
        <v>1940</v>
      </c>
      <c r="F210" s="7">
        <v>3411</v>
      </c>
    </row>
    <row r="211" spans="1:6">
      <c r="A211" s="5" t="s">
        <v>215</v>
      </c>
      <c r="B211" s="6">
        <v>0</v>
      </c>
      <c r="C211" s="6">
        <v>15032</v>
      </c>
      <c r="D211" s="6">
        <v>45494</v>
      </c>
      <c r="E211" s="6">
        <v>2643</v>
      </c>
      <c r="F211" s="7">
        <v>7225</v>
      </c>
    </row>
    <row r="212" spans="1:6">
      <c r="A212" s="5" t="s">
        <v>216</v>
      </c>
      <c r="B212" s="6">
        <v>0</v>
      </c>
      <c r="C212" s="6">
        <v>113</v>
      </c>
      <c r="D212" s="6">
        <v>60</v>
      </c>
      <c r="E212" s="6">
        <v>1138</v>
      </c>
      <c r="F212" s="7">
        <v>136</v>
      </c>
    </row>
    <row r="213" spans="1:6">
      <c r="A213" s="5" t="s">
        <v>217</v>
      </c>
      <c r="B213" s="6">
        <v>0</v>
      </c>
      <c r="C213" s="6">
        <v>24</v>
      </c>
      <c r="D213" s="6">
        <v>81</v>
      </c>
      <c r="E213" s="6">
        <v>8</v>
      </c>
      <c r="F213" s="7">
        <v>7</v>
      </c>
    </row>
    <row r="214" spans="1:6">
      <c r="A214" s="5" t="s">
        <v>218</v>
      </c>
      <c r="B214" s="6">
        <v>0</v>
      </c>
      <c r="C214" s="6">
        <v>841</v>
      </c>
      <c r="D214" s="6">
        <v>547</v>
      </c>
      <c r="E214" s="6">
        <v>3573</v>
      </c>
      <c r="F214" s="7">
        <v>2100</v>
      </c>
    </row>
    <row r="215" spans="1:6">
      <c r="A215" s="5" t="s">
        <v>219</v>
      </c>
      <c r="B215" s="6">
        <v>0</v>
      </c>
      <c r="C215" s="6">
        <v>60</v>
      </c>
      <c r="D215" s="6">
        <v>25</v>
      </c>
      <c r="E215" s="6">
        <v>0</v>
      </c>
      <c r="F215" s="7">
        <v>0</v>
      </c>
    </row>
    <row r="216" spans="1:6">
      <c r="A216" s="5" t="s">
        <v>220</v>
      </c>
      <c r="B216" s="6">
        <v>2000</v>
      </c>
      <c r="C216" s="6">
        <v>849</v>
      </c>
      <c r="D216" s="6">
        <v>3123</v>
      </c>
      <c r="E216" s="6">
        <v>7</v>
      </c>
      <c r="F216" s="7">
        <v>34</v>
      </c>
    </row>
    <row r="217" spans="1:6">
      <c r="A217" s="5" t="s">
        <v>221</v>
      </c>
      <c r="B217" s="6">
        <v>1050000</v>
      </c>
      <c r="C217" s="6">
        <v>32578</v>
      </c>
      <c r="D217" s="6">
        <v>48909</v>
      </c>
      <c r="E217" s="6">
        <v>1051997</v>
      </c>
      <c r="F217" s="7">
        <v>124086</v>
      </c>
    </row>
    <row r="218" spans="1:6">
      <c r="A218" s="5" t="s">
        <v>222</v>
      </c>
      <c r="B218" s="6">
        <v>0</v>
      </c>
      <c r="C218" s="6">
        <v>0</v>
      </c>
      <c r="D218" s="6">
        <v>0</v>
      </c>
      <c r="E218" s="6">
        <v>0</v>
      </c>
      <c r="F218" s="7">
        <v>0</v>
      </c>
    </row>
    <row r="219" spans="1:6">
      <c r="A219" s="5" t="s">
        <v>223</v>
      </c>
      <c r="B219" s="6">
        <v>0</v>
      </c>
      <c r="C219" s="6">
        <v>0</v>
      </c>
      <c r="D219" s="6">
        <v>0</v>
      </c>
      <c r="E219" s="6">
        <v>0</v>
      </c>
      <c r="F219" s="7">
        <v>0</v>
      </c>
    </row>
    <row r="220" spans="1:6">
      <c r="A220" s="5" t="s">
        <v>224</v>
      </c>
      <c r="B220" s="6">
        <v>0</v>
      </c>
      <c r="C220" s="6">
        <v>11536</v>
      </c>
      <c r="D220" s="6">
        <v>3576</v>
      </c>
      <c r="E220" s="6">
        <v>0</v>
      </c>
      <c r="F220" s="7">
        <v>0</v>
      </c>
    </row>
    <row r="221" spans="1:6">
      <c r="A221" s="5" t="s">
        <v>225</v>
      </c>
      <c r="B221" s="6">
        <v>1000</v>
      </c>
      <c r="C221" s="6">
        <v>377</v>
      </c>
      <c r="D221" s="6">
        <v>361</v>
      </c>
      <c r="E221" s="6">
        <v>3</v>
      </c>
      <c r="F221" s="7">
        <v>3</v>
      </c>
    </row>
    <row r="222" spans="1:6">
      <c r="A222" s="5" t="s">
        <v>226</v>
      </c>
      <c r="B222" s="6">
        <v>5000</v>
      </c>
      <c r="C222" s="6">
        <v>236</v>
      </c>
      <c r="D222" s="6">
        <v>201</v>
      </c>
      <c r="E222" s="6">
        <v>2</v>
      </c>
      <c r="F222" s="7">
        <v>2</v>
      </c>
    </row>
    <row r="223" spans="1:6" ht="15.6">
      <c r="A223" t="s">
        <v>251</v>
      </c>
      <c r="B223" s="28">
        <v>400000</v>
      </c>
      <c r="C223" s="28">
        <v>318500</v>
      </c>
      <c r="D223" s="28">
        <v>335834</v>
      </c>
      <c r="E223" s="28">
        <v>153500</v>
      </c>
      <c r="F223" s="28">
        <v>296306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224"/>
  <sheetViews>
    <sheetView topLeftCell="A196" workbookViewId="0">
      <selection activeCell="A200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10887</v>
      </c>
      <c r="D2" s="18">
        <v>6557</v>
      </c>
      <c r="E2" s="18">
        <v>3</v>
      </c>
      <c r="F2" s="30">
        <v>9</v>
      </c>
    </row>
    <row r="3" spans="1:6">
      <c r="A3" s="29" t="s">
        <v>7</v>
      </c>
      <c r="B3" s="18">
        <v>1000</v>
      </c>
      <c r="C3" s="18">
        <v>1000</v>
      </c>
      <c r="D3" s="18">
        <v>1012</v>
      </c>
      <c r="E3" s="18">
        <v>0</v>
      </c>
      <c r="F3" s="30">
        <v>0</v>
      </c>
    </row>
    <row r="4" spans="1:6">
      <c r="A4" s="29" t="s">
        <v>8</v>
      </c>
      <c r="B4" s="18">
        <v>23000</v>
      </c>
      <c r="C4" s="18">
        <v>93779</v>
      </c>
      <c r="D4" s="18">
        <v>77479</v>
      </c>
      <c r="E4" s="18">
        <v>282</v>
      </c>
      <c r="F4" s="30">
        <v>121</v>
      </c>
    </row>
    <row r="5" spans="1:6">
      <c r="A5" s="29" t="s">
        <v>9</v>
      </c>
      <c r="B5" s="18">
        <v>0</v>
      </c>
      <c r="C5" s="18">
        <v>52</v>
      </c>
      <c r="D5" s="18">
        <v>27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385</v>
      </c>
      <c r="D6" s="18">
        <v>232</v>
      </c>
      <c r="E6" s="18">
        <v>0</v>
      </c>
      <c r="F6" s="30">
        <v>0</v>
      </c>
    </row>
    <row r="7" spans="1:6">
      <c r="A7" s="29" t="s">
        <v>11</v>
      </c>
      <c r="B7" s="18">
        <v>10000</v>
      </c>
      <c r="C7" s="18">
        <v>25423</v>
      </c>
      <c r="D7" s="18">
        <v>6962</v>
      </c>
      <c r="E7" s="18">
        <v>25</v>
      </c>
      <c r="F7" s="30">
        <v>24</v>
      </c>
    </row>
    <row r="8" spans="1:6">
      <c r="A8" s="29" t="s">
        <v>12</v>
      </c>
      <c r="B8" s="18">
        <v>0</v>
      </c>
      <c r="C8" s="18">
        <v>5520</v>
      </c>
      <c r="D8" s="18">
        <v>3239</v>
      </c>
      <c r="E8" s="18">
        <v>83</v>
      </c>
      <c r="F8" s="30">
        <v>14</v>
      </c>
    </row>
    <row r="9" spans="1:6">
      <c r="A9" s="29" t="s">
        <v>13</v>
      </c>
      <c r="B9" s="18">
        <v>79000</v>
      </c>
      <c r="C9" s="18">
        <v>40013</v>
      </c>
      <c r="D9" s="18">
        <v>28113</v>
      </c>
      <c r="E9" s="18">
        <v>2000</v>
      </c>
      <c r="F9" s="30">
        <v>10296</v>
      </c>
    </row>
    <row r="10" spans="1:6">
      <c r="A10" s="29" t="s">
        <v>14</v>
      </c>
      <c r="B10" s="18">
        <v>0</v>
      </c>
      <c r="C10" s="18">
        <v>2169</v>
      </c>
      <c r="D10" s="18">
        <v>1395</v>
      </c>
      <c r="E10" s="18">
        <v>9</v>
      </c>
      <c r="F10" s="30">
        <v>1</v>
      </c>
    </row>
    <row r="11" spans="1:6">
      <c r="A11" s="29" t="s">
        <v>15</v>
      </c>
      <c r="B11" s="18">
        <v>0</v>
      </c>
      <c r="C11" s="18">
        <v>4727</v>
      </c>
      <c r="D11" s="18">
        <v>2720</v>
      </c>
      <c r="E11" s="18">
        <v>152</v>
      </c>
      <c r="F11" s="30">
        <v>73</v>
      </c>
    </row>
    <row r="12" spans="1:6">
      <c r="A12" s="29" t="s">
        <v>16</v>
      </c>
      <c r="B12" s="18">
        <v>164000</v>
      </c>
      <c r="C12" s="18">
        <v>296000</v>
      </c>
      <c r="D12" s="18">
        <v>183991</v>
      </c>
      <c r="E12" s="18">
        <v>11951</v>
      </c>
      <c r="F12" s="30">
        <v>3919</v>
      </c>
    </row>
    <row r="13" spans="1:6">
      <c r="A13" s="29" t="s">
        <v>17</v>
      </c>
      <c r="B13" s="18">
        <v>216000</v>
      </c>
      <c r="C13" s="18">
        <v>188378</v>
      </c>
      <c r="D13" s="18">
        <v>111744</v>
      </c>
      <c r="E13" s="18">
        <v>298810</v>
      </c>
      <c r="F13" s="30">
        <v>213631</v>
      </c>
    </row>
    <row r="14" spans="1:6">
      <c r="A14" s="29" t="s">
        <v>18</v>
      </c>
      <c r="B14" s="18">
        <v>0</v>
      </c>
      <c r="C14" s="18">
        <v>144000</v>
      </c>
      <c r="D14" s="18">
        <v>29692</v>
      </c>
      <c r="E14" s="18">
        <v>0</v>
      </c>
      <c r="F14" s="30">
        <v>18</v>
      </c>
    </row>
    <row r="15" spans="1:6">
      <c r="A15" s="29" t="s">
        <v>19</v>
      </c>
      <c r="B15" s="18">
        <v>0</v>
      </c>
      <c r="C15" s="18">
        <v>12747</v>
      </c>
      <c r="D15" s="18">
        <v>14040</v>
      </c>
      <c r="E15" s="18">
        <v>129</v>
      </c>
      <c r="F15" s="30">
        <v>128</v>
      </c>
    </row>
    <row r="16" spans="1:6">
      <c r="A16" s="29" t="s">
        <v>20</v>
      </c>
      <c r="B16" s="18">
        <v>0</v>
      </c>
      <c r="C16" s="18">
        <v>34909</v>
      </c>
      <c r="D16" s="18">
        <v>27566</v>
      </c>
      <c r="E16" s="18">
        <v>1889</v>
      </c>
      <c r="F16" s="30">
        <v>1587</v>
      </c>
    </row>
    <row r="17" spans="1:6">
      <c r="A17" s="29" t="s">
        <v>21</v>
      </c>
      <c r="B17" s="18">
        <v>1000</v>
      </c>
      <c r="C17" s="18">
        <v>3672</v>
      </c>
      <c r="D17" s="18">
        <v>3739</v>
      </c>
      <c r="E17" s="18">
        <v>42</v>
      </c>
      <c r="F17" s="30">
        <v>11</v>
      </c>
    </row>
    <row r="18" spans="1:6">
      <c r="A18" s="29" t="s">
        <v>22</v>
      </c>
      <c r="B18" s="18">
        <v>0</v>
      </c>
      <c r="C18" s="18">
        <v>9077</v>
      </c>
      <c r="D18" s="18">
        <v>8105</v>
      </c>
      <c r="E18" s="18">
        <v>2</v>
      </c>
      <c r="F18" s="30">
        <v>2</v>
      </c>
    </row>
    <row r="19" spans="1:6">
      <c r="A19" s="29" t="s">
        <v>23</v>
      </c>
      <c r="B19" s="18">
        <v>164800</v>
      </c>
      <c r="C19" s="18">
        <v>22559</v>
      </c>
      <c r="D19" s="18">
        <v>8950</v>
      </c>
      <c r="E19" s="18">
        <v>125469</v>
      </c>
      <c r="F19" s="30">
        <v>49374</v>
      </c>
    </row>
    <row r="20" spans="1:6">
      <c r="A20" s="29" t="s">
        <v>24</v>
      </c>
      <c r="B20" s="18">
        <v>24130</v>
      </c>
      <c r="C20" s="18">
        <v>524536</v>
      </c>
      <c r="D20" s="18">
        <v>233595</v>
      </c>
      <c r="E20" s="18">
        <v>380941</v>
      </c>
      <c r="F20" s="30">
        <v>199641</v>
      </c>
    </row>
    <row r="21" spans="1:6">
      <c r="A21" s="29" t="s">
        <v>25</v>
      </c>
      <c r="B21" s="18">
        <v>0</v>
      </c>
      <c r="C21" s="18">
        <v>9272</v>
      </c>
      <c r="D21" s="18">
        <v>4497</v>
      </c>
      <c r="E21" s="18">
        <v>79</v>
      </c>
      <c r="F21" s="30">
        <v>102</v>
      </c>
    </row>
    <row r="22" spans="1:6">
      <c r="A22" s="29" t="s">
        <v>26</v>
      </c>
      <c r="B22" s="18">
        <v>2000</v>
      </c>
      <c r="C22" s="18">
        <v>3991</v>
      </c>
      <c r="D22" s="18">
        <v>1780</v>
      </c>
      <c r="E22" s="18">
        <v>120</v>
      </c>
      <c r="F22" s="30">
        <v>10</v>
      </c>
    </row>
    <row r="23" spans="1:6">
      <c r="A23" s="29" t="s">
        <v>27</v>
      </c>
      <c r="B23" s="18">
        <v>2000</v>
      </c>
      <c r="C23" s="18">
        <v>13</v>
      </c>
      <c r="D23" s="18">
        <v>27</v>
      </c>
      <c r="E23" s="18">
        <v>21</v>
      </c>
      <c r="F23" s="30">
        <v>29</v>
      </c>
    </row>
    <row r="24" spans="1:6">
      <c r="A24" s="29" t="s">
        <v>28</v>
      </c>
      <c r="B24" s="18">
        <v>15000</v>
      </c>
      <c r="C24" s="18">
        <v>1918</v>
      </c>
      <c r="D24" s="18">
        <v>1691</v>
      </c>
      <c r="E24" s="18">
        <v>61</v>
      </c>
      <c r="F24" s="30">
        <v>76</v>
      </c>
    </row>
    <row r="25" spans="1:6">
      <c r="A25" s="29" t="s">
        <v>29</v>
      </c>
      <c r="B25" s="18">
        <v>24000</v>
      </c>
      <c r="C25" s="18">
        <v>9230</v>
      </c>
      <c r="D25" s="18">
        <v>5379</v>
      </c>
      <c r="E25" s="18">
        <v>18200</v>
      </c>
      <c r="F25" s="30">
        <v>12802</v>
      </c>
    </row>
    <row r="26" spans="1:6">
      <c r="A26" s="29" t="s">
        <v>30</v>
      </c>
      <c r="B26" s="18">
        <v>0</v>
      </c>
      <c r="C26" s="18">
        <v>1719</v>
      </c>
      <c r="D26" s="18">
        <v>1016</v>
      </c>
      <c r="E26" s="18">
        <v>0</v>
      </c>
      <c r="F26" s="30">
        <v>0</v>
      </c>
    </row>
    <row r="27" spans="1:6">
      <c r="A27" s="29" t="s">
        <v>31</v>
      </c>
      <c r="B27" s="18">
        <v>2400000</v>
      </c>
      <c r="C27" s="18">
        <v>1446</v>
      </c>
      <c r="D27" s="18">
        <v>2273</v>
      </c>
      <c r="E27" s="18">
        <v>1857812</v>
      </c>
      <c r="F27" s="30">
        <v>482205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1748</v>
      </c>
      <c r="D29" s="18">
        <v>1814</v>
      </c>
      <c r="E29" s="18">
        <v>23</v>
      </c>
      <c r="F29" s="30">
        <v>26</v>
      </c>
    </row>
    <row r="30" spans="1:6">
      <c r="A30" s="29" t="s">
        <v>34</v>
      </c>
      <c r="B30" s="18">
        <v>0</v>
      </c>
      <c r="C30" s="18">
        <v>2334</v>
      </c>
      <c r="D30" s="18">
        <v>6164</v>
      </c>
      <c r="E30" s="18">
        <v>12</v>
      </c>
      <c r="F30" s="30">
        <v>19</v>
      </c>
    </row>
    <row r="31" spans="1:6">
      <c r="A31" s="29" t="s">
        <v>35</v>
      </c>
      <c r="B31" s="18">
        <v>55694</v>
      </c>
      <c r="C31" s="18">
        <v>52538</v>
      </c>
      <c r="D31" s="18">
        <v>18321</v>
      </c>
      <c r="E31" s="18">
        <v>60962</v>
      </c>
      <c r="F31" s="30">
        <v>27401</v>
      </c>
    </row>
    <row r="32" spans="1:6">
      <c r="A32" s="29" t="s">
        <v>36</v>
      </c>
      <c r="B32" s="18">
        <v>0</v>
      </c>
      <c r="C32" s="18">
        <v>10721</v>
      </c>
      <c r="D32" s="18">
        <v>1099</v>
      </c>
      <c r="E32" s="18">
        <v>3</v>
      </c>
      <c r="F32" s="30">
        <v>2</v>
      </c>
    </row>
    <row r="33" spans="1:6">
      <c r="A33" s="29" t="s">
        <v>37</v>
      </c>
      <c r="B33" s="18">
        <v>0</v>
      </c>
      <c r="C33" s="18">
        <v>339</v>
      </c>
      <c r="D33" s="18">
        <v>335</v>
      </c>
      <c r="E33" s="18">
        <v>22</v>
      </c>
      <c r="F33" s="30">
        <v>2</v>
      </c>
    </row>
    <row r="34" spans="1:6">
      <c r="A34" s="29" t="s">
        <v>38</v>
      </c>
      <c r="B34" s="18">
        <v>0</v>
      </c>
      <c r="C34" s="18">
        <v>763</v>
      </c>
      <c r="D34" s="18">
        <v>892</v>
      </c>
      <c r="E34" s="18">
        <v>7</v>
      </c>
      <c r="F34" s="30">
        <v>7</v>
      </c>
    </row>
    <row r="35" spans="1:6">
      <c r="A35" s="29" t="s">
        <v>39</v>
      </c>
      <c r="B35" s="18">
        <v>12000</v>
      </c>
      <c r="C35" s="18">
        <v>12887</v>
      </c>
      <c r="D35" s="18">
        <v>9803</v>
      </c>
      <c r="E35" s="18">
        <v>232</v>
      </c>
      <c r="F35" s="30">
        <v>475</v>
      </c>
    </row>
    <row r="36" spans="1:6">
      <c r="A36" s="29" t="s">
        <v>40</v>
      </c>
      <c r="B36" s="18">
        <v>9000</v>
      </c>
      <c r="C36" s="18">
        <v>165</v>
      </c>
      <c r="D36" s="18">
        <v>609</v>
      </c>
      <c r="E36" s="18">
        <v>1736</v>
      </c>
      <c r="F36" s="30">
        <v>4172</v>
      </c>
    </row>
    <row r="37" spans="1:6">
      <c r="A37" s="29" t="s">
        <v>41</v>
      </c>
      <c r="B37" s="18">
        <v>1929000</v>
      </c>
      <c r="C37" s="18">
        <v>1491749</v>
      </c>
      <c r="D37" s="18">
        <v>333917</v>
      </c>
      <c r="E37" s="18">
        <v>536699</v>
      </c>
      <c r="F37" s="30">
        <v>269455</v>
      </c>
    </row>
    <row r="38" spans="1:6">
      <c r="A38" s="29" t="s">
        <v>42</v>
      </c>
      <c r="B38" s="18">
        <v>0</v>
      </c>
      <c r="C38" s="18">
        <v>1385</v>
      </c>
      <c r="D38" s="18">
        <v>1305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376</v>
      </c>
      <c r="D39" s="18">
        <v>1688</v>
      </c>
      <c r="E39" s="18">
        <v>4</v>
      </c>
      <c r="F39" s="30">
        <v>3</v>
      </c>
    </row>
    <row r="40" spans="1:6">
      <c r="A40" s="29" t="s">
        <v>44</v>
      </c>
      <c r="B40" s="18">
        <v>0</v>
      </c>
      <c r="C40" s="18">
        <v>59</v>
      </c>
      <c r="D40" s="18">
        <v>320</v>
      </c>
      <c r="E40" s="18">
        <v>23</v>
      </c>
      <c r="F40" s="30">
        <v>19</v>
      </c>
    </row>
    <row r="41" spans="1:6">
      <c r="A41" s="29" t="s">
        <v>45</v>
      </c>
      <c r="B41" s="18">
        <v>1354900</v>
      </c>
      <c r="C41" s="18">
        <v>117264</v>
      </c>
      <c r="D41" s="18">
        <v>41629</v>
      </c>
      <c r="E41" s="18">
        <v>728000</v>
      </c>
      <c r="F41" s="30">
        <v>349500</v>
      </c>
    </row>
    <row r="42" spans="1:6">
      <c r="A42" s="29" t="s">
        <v>46</v>
      </c>
      <c r="B42" s="18">
        <v>113000000</v>
      </c>
      <c r="C42" s="18">
        <v>1178596</v>
      </c>
      <c r="D42" s="18">
        <v>650870</v>
      </c>
      <c r="E42" s="18">
        <v>11400000</v>
      </c>
      <c r="F42" s="30">
        <v>5463591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107000</v>
      </c>
      <c r="C45" s="18">
        <v>24403</v>
      </c>
      <c r="D45" s="18">
        <v>25267</v>
      </c>
      <c r="E45" s="18">
        <v>235</v>
      </c>
      <c r="F45" s="30">
        <v>376</v>
      </c>
    </row>
    <row r="46" spans="1:6">
      <c r="A46" s="29" t="s">
        <v>50</v>
      </c>
      <c r="B46" s="18">
        <v>0</v>
      </c>
      <c r="C46" s="18">
        <v>150</v>
      </c>
      <c r="D46" s="18">
        <v>80</v>
      </c>
      <c r="E46" s="18">
        <v>0</v>
      </c>
      <c r="F46" s="30">
        <v>0</v>
      </c>
    </row>
    <row r="47" spans="1:6">
      <c r="A47" s="29" t="s">
        <v>51</v>
      </c>
      <c r="B47" s="18">
        <v>26000</v>
      </c>
      <c r="C47" s="18">
        <v>1513</v>
      </c>
      <c r="D47" s="18">
        <v>1873</v>
      </c>
      <c r="E47" s="18">
        <v>87</v>
      </c>
      <c r="F47" s="30">
        <v>92</v>
      </c>
    </row>
    <row r="48" spans="1:6">
      <c r="A48" s="29" t="s">
        <v>52</v>
      </c>
      <c r="B48" s="18">
        <v>0</v>
      </c>
      <c r="C48" s="18">
        <v>1300</v>
      </c>
      <c r="D48" s="18">
        <v>481</v>
      </c>
      <c r="E48" s="18">
        <v>0</v>
      </c>
      <c r="F48" s="30">
        <v>0</v>
      </c>
    </row>
    <row r="49" spans="1:6">
      <c r="A49" s="29" t="s">
        <v>53</v>
      </c>
      <c r="B49" s="18">
        <v>23000</v>
      </c>
      <c r="C49" s="18">
        <v>8376</v>
      </c>
      <c r="D49" s="18">
        <v>6461</v>
      </c>
      <c r="E49" s="18">
        <v>90</v>
      </c>
      <c r="F49" s="30">
        <v>110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1328</v>
      </c>
      <c r="C51" s="18">
        <v>18680</v>
      </c>
      <c r="D51" s="18">
        <v>12025</v>
      </c>
      <c r="E51" s="18">
        <v>7030</v>
      </c>
      <c r="F51" s="30">
        <v>4431</v>
      </c>
    </row>
    <row r="52" spans="1:6">
      <c r="A52" s="29" t="s">
        <v>56</v>
      </c>
      <c r="B52" s="18">
        <v>2000</v>
      </c>
      <c r="C52" s="18">
        <v>7073</v>
      </c>
      <c r="D52" s="18">
        <v>8496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10</v>
      </c>
      <c r="C54" s="18">
        <v>6761</v>
      </c>
      <c r="D54" s="18">
        <v>3696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11630</v>
      </c>
      <c r="D56" s="18">
        <v>7134</v>
      </c>
      <c r="E56" s="18">
        <v>5</v>
      </c>
      <c r="F56" s="30">
        <v>12</v>
      </c>
    </row>
    <row r="57" spans="1:6">
      <c r="A57" s="29" t="s">
        <v>61</v>
      </c>
      <c r="B57" s="18">
        <v>1000</v>
      </c>
      <c r="C57" s="18">
        <v>1396</v>
      </c>
      <c r="D57" s="18">
        <v>996</v>
      </c>
      <c r="E57" s="18">
        <v>162</v>
      </c>
      <c r="F57" s="30">
        <v>138</v>
      </c>
    </row>
    <row r="58" spans="1:6">
      <c r="A58" s="29" t="s">
        <v>62</v>
      </c>
      <c r="B58" s="18">
        <v>0</v>
      </c>
      <c r="C58" s="18">
        <v>266449</v>
      </c>
      <c r="D58" s="18">
        <v>86153</v>
      </c>
      <c r="E58" s="18">
        <v>67316</v>
      </c>
      <c r="F58" s="30">
        <v>21306</v>
      </c>
    </row>
    <row r="59" spans="1:6">
      <c r="A59" s="29" t="s">
        <v>63</v>
      </c>
      <c r="B59" s="18">
        <v>0</v>
      </c>
      <c r="C59" s="18">
        <v>9189</v>
      </c>
      <c r="D59" s="18">
        <v>9686</v>
      </c>
      <c r="E59" s="18">
        <v>25</v>
      </c>
      <c r="F59" s="30">
        <v>7</v>
      </c>
    </row>
    <row r="60" spans="1:6">
      <c r="A60" s="29" t="s">
        <v>64</v>
      </c>
      <c r="B60" s="18">
        <v>0</v>
      </c>
      <c r="C60" s="18">
        <v>1421</v>
      </c>
      <c r="D60" s="18">
        <v>1098</v>
      </c>
      <c r="E60" s="18">
        <v>9</v>
      </c>
      <c r="F60" s="30">
        <v>16</v>
      </c>
    </row>
    <row r="61" spans="1:6">
      <c r="A61" s="29" t="s">
        <v>65</v>
      </c>
      <c r="B61" s="18">
        <v>0</v>
      </c>
      <c r="C61" s="18">
        <v>26390</v>
      </c>
      <c r="D61" s="18">
        <v>29516</v>
      </c>
      <c r="E61" s="18">
        <v>1073</v>
      </c>
      <c r="F61" s="30">
        <v>225</v>
      </c>
    </row>
    <row r="62" spans="1:6">
      <c r="A62" s="29" t="s">
        <v>66</v>
      </c>
      <c r="B62" s="18">
        <v>487000</v>
      </c>
      <c r="C62" s="18">
        <v>3086</v>
      </c>
      <c r="D62" s="18">
        <v>3156</v>
      </c>
      <c r="E62" s="18">
        <v>35662</v>
      </c>
      <c r="F62" s="30">
        <v>33077</v>
      </c>
    </row>
    <row r="63" spans="1:6">
      <c r="A63" s="29" t="s">
        <v>67</v>
      </c>
      <c r="B63" s="18">
        <v>28000</v>
      </c>
      <c r="C63" s="18">
        <v>451265</v>
      </c>
      <c r="D63" s="18">
        <v>288655</v>
      </c>
      <c r="E63" s="18">
        <v>658</v>
      </c>
      <c r="F63" s="30">
        <v>1060</v>
      </c>
    </row>
    <row r="64" spans="1:6">
      <c r="A64" s="29" t="s">
        <v>68</v>
      </c>
      <c r="B64" s="18">
        <v>0</v>
      </c>
      <c r="C64" s="18">
        <v>8179</v>
      </c>
      <c r="D64" s="18">
        <v>6774</v>
      </c>
      <c r="E64" s="18">
        <v>34</v>
      </c>
      <c r="F64" s="30">
        <v>50</v>
      </c>
    </row>
    <row r="65" spans="1:6">
      <c r="A65" s="29" t="s">
        <v>69</v>
      </c>
      <c r="B65" s="18">
        <v>0</v>
      </c>
      <c r="C65" s="18">
        <v>2722</v>
      </c>
      <c r="D65" s="18">
        <v>2180</v>
      </c>
      <c r="E65" s="18">
        <v>1437</v>
      </c>
      <c r="F65" s="30">
        <v>1982</v>
      </c>
    </row>
    <row r="66" spans="1:6">
      <c r="A66" s="29" t="s">
        <v>70</v>
      </c>
      <c r="B66" s="18">
        <v>0</v>
      </c>
      <c r="C66" s="18">
        <v>8</v>
      </c>
      <c r="D66" s="18">
        <v>6</v>
      </c>
      <c r="E66" s="18">
        <v>0</v>
      </c>
      <c r="F66" s="30">
        <v>0</v>
      </c>
    </row>
    <row r="67" spans="1:6">
      <c r="A67" s="29" t="s">
        <v>71</v>
      </c>
      <c r="B67" s="18">
        <v>50000</v>
      </c>
      <c r="C67" s="18">
        <v>83731</v>
      </c>
      <c r="D67" s="18">
        <v>34419</v>
      </c>
      <c r="E67" s="18">
        <v>50966</v>
      </c>
      <c r="F67" s="30">
        <v>40914</v>
      </c>
    </row>
    <row r="68" spans="1:6">
      <c r="A68" s="29" t="s">
        <v>72</v>
      </c>
      <c r="B68" s="18">
        <v>24000</v>
      </c>
      <c r="C68" s="18">
        <v>24710</v>
      </c>
      <c r="D68" s="18">
        <v>38201</v>
      </c>
      <c r="E68" s="18">
        <v>2</v>
      </c>
      <c r="F68" s="30">
        <v>14</v>
      </c>
    </row>
    <row r="69" spans="1:6">
      <c r="A69" s="29" t="s">
        <v>73</v>
      </c>
      <c r="B69" s="18">
        <v>0</v>
      </c>
      <c r="C69" s="18">
        <v>22</v>
      </c>
      <c r="D69" s="18">
        <v>8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799</v>
      </c>
      <c r="D70" s="18">
        <v>543</v>
      </c>
      <c r="E70" s="18">
        <v>37</v>
      </c>
      <c r="F70" s="30">
        <v>5</v>
      </c>
    </row>
    <row r="71" spans="1:6">
      <c r="A71" s="29" t="s">
        <v>75</v>
      </c>
      <c r="B71" s="18">
        <v>11000</v>
      </c>
      <c r="C71" s="18">
        <v>1160</v>
      </c>
      <c r="D71" s="18">
        <v>1500</v>
      </c>
      <c r="E71" s="18">
        <v>599</v>
      </c>
      <c r="F71" s="30">
        <v>946</v>
      </c>
    </row>
    <row r="72" spans="1:6">
      <c r="A72" s="29" t="s">
        <v>76</v>
      </c>
      <c r="B72" s="18">
        <v>1150000</v>
      </c>
      <c r="C72" s="18">
        <v>81670</v>
      </c>
      <c r="D72" s="18">
        <v>43203</v>
      </c>
      <c r="E72" s="18">
        <v>980743</v>
      </c>
      <c r="F72" s="30">
        <v>593180</v>
      </c>
    </row>
    <row r="73" spans="1:6">
      <c r="A73" s="29" t="s">
        <v>77</v>
      </c>
      <c r="B73" s="18">
        <v>245000</v>
      </c>
      <c r="C73" s="18">
        <v>419925</v>
      </c>
      <c r="D73" s="18">
        <v>306143</v>
      </c>
      <c r="E73" s="18">
        <v>155526</v>
      </c>
      <c r="F73" s="30">
        <v>176946</v>
      </c>
    </row>
    <row r="74" spans="1:6">
      <c r="A74" s="29" t="s">
        <v>78</v>
      </c>
      <c r="B74" s="18">
        <v>0</v>
      </c>
      <c r="C74" s="18">
        <v>3252</v>
      </c>
      <c r="D74" s="18">
        <v>1450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3019</v>
      </c>
      <c r="D75" s="18">
        <v>3110</v>
      </c>
      <c r="E75" s="18">
        <v>72</v>
      </c>
      <c r="F75" s="30">
        <v>28</v>
      </c>
    </row>
    <row r="76" spans="1:6">
      <c r="A76" s="29" t="s">
        <v>80</v>
      </c>
      <c r="B76" s="18">
        <v>95000</v>
      </c>
      <c r="C76" s="18">
        <v>180</v>
      </c>
      <c r="D76" s="18">
        <v>115</v>
      </c>
      <c r="E76" s="18">
        <v>21288</v>
      </c>
      <c r="F76" s="30">
        <v>30695</v>
      </c>
    </row>
    <row r="77" spans="1:6">
      <c r="A77" s="29" t="s">
        <v>81</v>
      </c>
      <c r="B77" s="18">
        <v>0</v>
      </c>
      <c r="C77" s="18">
        <v>2222</v>
      </c>
      <c r="D77" s="18">
        <v>1577</v>
      </c>
      <c r="E77" s="18">
        <v>5</v>
      </c>
      <c r="F77" s="30">
        <v>2</v>
      </c>
    </row>
    <row r="78" spans="1:6">
      <c r="A78" s="29" t="s">
        <v>82</v>
      </c>
      <c r="B78" s="18">
        <v>0</v>
      </c>
      <c r="C78" s="18">
        <v>24000</v>
      </c>
      <c r="D78" s="18">
        <v>9703</v>
      </c>
      <c r="E78" s="18">
        <v>23</v>
      </c>
      <c r="F78" s="30">
        <v>9</v>
      </c>
    </row>
    <row r="79" spans="1:6">
      <c r="A79" s="29" t="s">
        <v>83</v>
      </c>
      <c r="B79" s="18">
        <v>116519</v>
      </c>
      <c r="C79" s="18">
        <v>1397303</v>
      </c>
      <c r="D79" s="18">
        <v>769034</v>
      </c>
      <c r="E79" s="18">
        <v>331502</v>
      </c>
      <c r="F79" s="30">
        <v>251915</v>
      </c>
    </row>
    <row r="80" spans="1:6">
      <c r="A80" s="29" t="s">
        <v>84</v>
      </c>
      <c r="B80" s="18">
        <v>180000</v>
      </c>
      <c r="C80" s="18">
        <v>4378</v>
      </c>
      <c r="D80" s="18">
        <v>3654</v>
      </c>
      <c r="E80" s="18">
        <v>49350</v>
      </c>
      <c r="F80" s="30">
        <v>18112</v>
      </c>
    </row>
    <row r="81" spans="1:6">
      <c r="A81" s="29" t="s">
        <v>85</v>
      </c>
      <c r="B81" s="18">
        <v>0</v>
      </c>
      <c r="C81" s="18">
        <v>119</v>
      </c>
      <c r="D81" s="18">
        <v>88</v>
      </c>
      <c r="E81" s="18">
        <v>0</v>
      </c>
      <c r="F81" s="30">
        <v>0</v>
      </c>
    </row>
    <row r="82" spans="1:6">
      <c r="A82" s="29" t="s">
        <v>86</v>
      </c>
      <c r="B82" s="18">
        <v>21000</v>
      </c>
      <c r="C82" s="18">
        <v>67511</v>
      </c>
      <c r="D82" s="18">
        <v>30544</v>
      </c>
      <c r="E82" s="18">
        <v>33023</v>
      </c>
      <c r="F82" s="30">
        <v>18443</v>
      </c>
    </row>
    <row r="83" spans="1:6">
      <c r="A83" s="29" t="s">
        <v>87</v>
      </c>
      <c r="B83" s="18">
        <v>0</v>
      </c>
      <c r="C83" s="18">
        <v>3135</v>
      </c>
      <c r="D83" s="18">
        <v>2087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3100</v>
      </c>
      <c r="D84" s="18">
        <v>2533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21000</v>
      </c>
      <c r="D85" s="18">
        <v>9000</v>
      </c>
      <c r="E85" s="18">
        <v>0</v>
      </c>
      <c r="F85" s="30">
        <v>0</v>
      </c>
    </row>
    <row r="86" spans="1:6">
      <c r="A86" s="29" t="s">
        <v>90</v>
      </c>
      <c r="B86" s="18">
        <v>30000</v>
      </c>
      <c r="C86" s="18">
        <v>13023</v>
      </c>
      <c r="D86" s="18">
        <v>12382</v>
      </c>
      <c r="E86" s="18">
        <v>13846</v>
      </c>
      <c r="F86" s="30">
        <v>18997</v>
      </c>
    </row>
    <row r="87" spans="1:6">
      <c r="A87" s="29" t="s">
        <v>91</v>
      </c>
      <c r="B87" s="18">
        <v>39600</v>
      </c>
      <c r="C87" s="18">
        <v>1787</v>
      </c>
      <c r="D87" s="18">
        <v>1038</v>
      </c>
      <c r="E87" s="18">
        <v>1671</v>
      </c>
      <c r="F87" s="30">
        <v>1651</v>
      </c>
    </row>
    <row r="88" spans="1:6">
      <c r="A88" s="29" t="s">
        <v>92</v>
      </c>
      <c r="B88" s="18">
        <v>0</v>
      </c>
      <c r="C88" s="18">
        <v>186</v>
      </c>
      <c r="D88" s="18">
        <v>148</v>
      </c>
      <c r="E88" s="18">
        <v>25</v>
      </c>
      <c r="F88" s="30">
        <v>23</v>
      </c>
    </row>
    <row r="89" spans="1:6">
      <c r="A89" s="29" t="s">
        <v>93</v>
      </c>
      <c r="B89" s="18">
        <v>15000</v>
      </c>
      <c r="C89" s="18">
        <v>356</v>
      </c>
      <c r="D89" s="18">
        <v>320</v>
      </c>
      <c r="E89" s="18">
        <v>3325</v>
      </c>
      <c r="F89" s="30">
        <v>2308</v>
      </c>
    </row>
    <row r="90" spans="1:6">
      <c r="A90" s="29" t="s">
        <v>94</v>
      </c>
      <c r="B90" s="18">
        <v>0</v>
      </c>
      <c r="C90" s="18">
        <v>10997</v>
      </c>
      <c r="D90" s="18">
        <v>8199</v>
      </c>
      <c r="E90" s="18">
        <v>0</v>
      </c>
      <c r="F90" s="30">
        <v>0</v>
      </c>
    </row>
    <row r="91" spans="1:6">
      <c r="A91" s="29" t="s">
        <v>95</v>
      </c>
      <c r="B91" s="18">
        <v>27828</v>
      </c>
      <c r="C91" s="18">
        <v>5219</v>
      </c>
      <c r="D91" s="18">
        <v>4104</v>
      </c>
      <c r="E91" s="18">
        <v>12126</v>
      </c>
      <c r="F91" s="30">
        <v>5821</v>
      </c>
    </row>
    <row r="92" spans="1:6">
      <c r="A92" s="29" t="s">
        <v>96</v>
      </c>
      <c r="B92" s="18">
        <v>61385</v>
      </c>
      <c r="C92" s="18">
        <v>64593</v>
      </c>
      <c r="D92" s="18">
        <v>37506</v>
      </c>
      <c r="E92" s="18">
        <v>61680</v>
      </c>
      <c r="F92" s="30">
        <v>39028</v>
      </c>
    </row>
    <row r="93" spans="1:6">
      <c r="A93" s="29" t="s">
        <v>97</v>
      </c>
      <c r="B93" s="18">
        <v>0</v>
      </c>
      <c r="C93" s="18">
        <v>12245</v>
      </c>
      <c r="D93" s="18">
        <v>5654</v>
      </c>
      <c r="E93" s="18">
        <v>6</v>
      </c>
      <c r="F93" s="30">
        <v>4</v>
      </c>
    </row>
    <row r="94" spans="1:6">
      <c r="A94" s="29" t="s">
        <v>98</v>
      </c>
      <c r="B94" s="18">
        <v>2521000</v>
      </c>
      <c r="C94" s="18">
        <v>113756</v>
      </c>
      <c r="D94" s="18">
        <v>77991</v>
      </c>
      <c r="E94" s="18">
        <v>15601</v>
      </c>
      <c r="F94" s="30">
        <v>24577</v>
      </c>
    </row>
    <row r="95" spans="1:6">
      <c r="A95" s="29" t="s">
        <v>99</v>
      </c>
      <c r="B95" s="18">
        <v>5768000</v>
      </c>
      <c r="C95" s="18">
        <v>76500</v>
      </c>
      <c r="D95" s="18">
        <v>51132</v>
      </c>
      <c r="E95" s="18">
        <v>2339000</v>
      </c>
      <c r="F95" s="30">
        <v>1663422</v>
      </c>
    </row>
    <row r="96" spans="1:6">
      <c r="A96" s="29" t="s">
        <v>100</v>
      </c>
      <c r="B96" s="18">
        <v>5000</v>
      </c>
      <c r="C96" s="18">
        <v>25000</v>
      </c>
      <c r="D96" s="18">
        <v>11912</v>
      </c>
      <c r="E96" s="18">
        <v>498</v>
      </c>
      <c r="F96" s="30">
        <v>151</v>
      </c>
    </row>
    <row r="97" spans="1:6">
      <c r="A97" s="29" t="s">
        <v>101</v>
      </c>
      <c r="B97" s="18">
        <v>0</v>
      </c>
      <c r="C97" s="18">
        <v>74472</v>
      </c>
      <c r="D97" s="18">
        <v>72600</v>
      </c>
      <c r="E97" s="18">
        <v>0</v>
      </c>
      <c r="F97" s="30">
        <v>0</v>
      </c>
    </row>
    <row r="98" spans="1:6">
      <c r="A98" s="29" t="s">
        <v>102</v>
      </c>
      <c r="B98" s="18">
        <v>0</v>
      </c>
      <c r="C98" s="18">
        <v>64034</v>
      </c>
      <c r="D98" s="18">
        <v>38747</v>
      </c>
      <c r="E98" s="18">
        <v>292</v>
      </c>
      <c r="F98" s="30">
        <v>232</v>
      </c>
    </row>
    <row r="99" spans="1:6">
      <c r="A99" s="29" t="s">
        <v>103</v>
      </c>
      <c r="B99" s="18">
        <v>109000</v>
      </c>
      <c r="C99" s="18">
        <v>168053</v>
      </c>
      <c r="D99" s="18">
        <v>116721</v>
      </c>
      <c r="E99" s="18">
        <v>289</v>
      </c>
      <c r="F99" s="30">
        <v>272</v>
      </c>
    </row>
    <row r="100" spans="1:6">
      <c r="A100" s="29" t="s">
        <v>104</v>
      </c>
      <c r="B100" s="18">
        <v>243500</v>
      </c>
      <c r="C100" s="18">
        <v>473556</v>
      </c>
      <c r="D100" s="18">
        <v>233257</v>
      </c>
      <c r="E100" s="18">
        <v>224471</v>
      </c>
      <c r="F100" s="30">
        <v>184377</v>
      </c>
    </row>
    <row r="101" spans="1:6">
      <c r="A101" s="29" t="s">
        <v>105</v>
      </c>
      <c r="B101" s="18">
        <v>0</v>
      </c>
      <c r="C101" s="18">
        <v>25826</v>
      </c>
      <c r="D101" s="18">
        <v>22271</v>
      </c>
      <c r="E101" s="18">
        <v>65</v>
      </c>
      <c r="F101" s="30">
        <v>88</v>
      </c>
    </row>
    <row r="102" spans="1:6">
      <c r="A102" s="29" t="s">
        <v>106</v>
      </c>
      <c r="B102" s="18">
        <v>2813000</v>
      </c>
      <c r="C102" s="18">
        <v>2995700</v>
      </c>
      <c r="D102" s="18">
        <v>1675384</v>
      </c>
      <c r="E102" s="18">
        <v>10000</v>
      </c>
      <c r="F102" s="30">
        <v>3856</v>
      </c>
    </row>
    <row r="103" spans="1:6">
      <c r="A103" s="29" t="s">
        <v>107</v>
      </c>
      <c r="B103" s="18">
        <v>0</v>
      </c>
      <c r="C103" s="18">
        <v>46056</v>
      </c>
      <c r="D103" s="18">
        <v>58563</v>
      </c>
      <c r="E103" s="18">
        <v>289</v>
      </c>
      <c r="F103" s="30">
        <v>1574</v>
      </c>
    </row>
    <row r="104" spans="1:6">
      <c r="A104" s="29" t="s">
        <v>108</v>
      </c>
      <c r="B104" s="18">
        <v>80300</v>
      </c>
      <c r="C104" s="18">
        <v>77330</v>
      </c>
      <c r="D104" s="18">
        <v>40676</v>
      </c>
      <c r="E104" s="18">
        <v>6173</v>
      </c>
      <c r="F104" s="30">
        <v>4454</v>
      </c>
    </row>
    <row r="105" spans="1:6">
      <c r="A105" s="29" t="s">
        <v>109</v>
      </c>
      <c r="B105" s="18">
        <v>66000</v>
      </c>
      <c r="C105" s="18">
        <v>19502</v>
      </c>
      <c r="D105" s="18">
        <v>14978</v>
      </c>
      <c r="E105" s="18">
        <v>569</v>
      </c>
      <c r="F105" s="30">
        <v>458</v>
      </c>
    </row>
    <row r="106" spans="1:6">
      <c r="A106" s="29" t="s">
        <v>110</v>
      </c>
      <c r="B106" s="18">
        <v>0</v>
      </c>
      <c r="C106" s="18">
        <v>54</v>
      </c>
      <c r="D106" s="18">
        <v>48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93747</v>
      </c>
      <c r="D107" s="18">
        <v>76110</v>
      </c>
      <c r="E107" s="18">
        <v>2422</v>
      </c>
      <c r="F107" s="30">
        <v>3544</v>
      </c>
    </row>
    <row r="108" spans="1:6">
      <c r="A108" s="29" t="s">
        <v>112</v>
      </c>
      <c r="B108" s="18">
        <v>0</v>
      </c>
      <c r="C108" s="18">
        <v>12500</v>
      </c>
      <c r="D108" s="18">
        <v>7083</v>
      </c>
      <c r="E108" s="18">
        <v>0</v>
      </c>
      <c r="F108" s="30">
        <v>0</v>
      </c>
    </row>
    <row r="109" spans="1:6">
      <c r="A109" s="29" t="s">
        <v>113</v>
      </c>
      <c r="B109" s="18">
        <v>24000</v>
      </c>
      <c r="C109" s="18">
        <v>1139</v>
      </c>
      <c r="D109" s="18">
        <v>1402</v>
      </c>
      <c r="E109" s="18">
        <v>1011</v>
      </c>
      <c r="F109" s="30">
        <v>1434</v>
      </c>
    </row>
    <row r="110" spans="1:6">
      <c r="A110" s="29" t="s">
        <v>114</v>
      </c>
      <c r="B110" s="18">
        <v>279669</v>
      </c>
      <c r="C110" s="18">
        <v>75436</v>
      </c>
      <c r="D110" s="18">
        <v>36606</v>
      </c>
      <c r="E110" s="18">
        <v>286179</v>
      </c>
      <c r="F110" s="30">
        <v>209334</v>
      </c>
    </row>
    <row r="111" spans="1:6">
      <c r="A111" s="29" t="s">
        <v>115</v>
      </c>
      <c r="B111" s="18">
        <v>34000</v>
      </c>
      <c r="C111" s="18">
        <v>18682</v>
      </c>
      <c r="D111" s="18">
        <v>15288</v>
      </c>
      <c r="E111" s="18">
        <v>238</v>
      </c>
      <c r="F111" s="30">
        <v>210</v>
      </c>
    </row>
    <row r="112" spans="1:6">
      <c r="A112" s="29" t="s">
        <v>116</v>
      </c>
      <c r="B112" s="18">
        <v>0</v>
      </c>
      <c r="C112" s="18">
        <v>295</v>
      </c>
      <c r="D112" s="18">
        <v>267</v>
      </c>
      <c r="E112" s="18">
        <v>0</v>
      </c>
      <c r="F112" s="30">
        <v>0</v>
      </c>
    </row>
    <row r="113" spans="1:6">
      <c r="A113" s="29" t="s">
        <v>117</v>
      </c>
      <c r="B113" s="18">
        <v>0</v>
      </c>
      <c r="C113" s="18">
        <v>1725</v>
      </c>
      <c r="D113" s="18">
        <v>1439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2637</v>
      </c>
      <c r="D114" s="18">
        <v>2182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41361</v>
      </c>
      <c r="C116" s="18">
        <v>66047</v>
      </c>
      <c r="D116" s="18">
        <v>30915</v>
      </c>
      <c r="E116" s="18">
        <v>7875</v>
      </c>
      <c r="F116" s="30">
        <v>5507</v>
      </c>
    </row>
    <row r="117" spans="1:6">
      <c r="A117" s="29" t="s">
        <v>121</v>
      </c>
      <c r="B117" s="18">
        <v>0</v>
      </c>
      <c r="C117" s="18">
        <v>17000</v>
      </c>
      <c r="D117" s="18">
        <v>9436</v>
      </c>
      <c r="E117" s="18">
        <v>700</v>
      </c>
      <c r="F117" s="30">
        <v>279</v>
      </c>
    </row>
    <row r="118" spans="1:6">
      <c r="A118" s="29" t="s">
        <v>122</v>
      </c>
      <c r="B118" s="18">
        <v>2640</v>
      </c>
      <c r="C118" s="18">
        <v>2141</v>
      </c>
      <c r="D118" s="18">
        <v>767</v>
      </c>
      <c r="E118" s="18">
        <v>4</v>
      </c>
      <c r="F118" s="30">
        <v>17</v>
      </c>
    </row>
    <row r="119" spans="1:6">
      <c r="A119" s="29" t="s">
        <v>123</v>
      </c>
      <c r="B119" s="18">
        <v>11707</v>
      </c>
      <c r="C119" s="18">
        <v>431</v>
      </c>
      <c r="D119" s="18">
        <v>545</v>
      </c>
      <c r="E119" s="18">
        <v>17796</v>
      </c>
      <c r="F119" s="30">
        <v>10714</v>
      </c>
    </row>
    <row r="120" spans="1:6">
      <c r="A120" s="29" t="s">
        <v>124</v>
      </c>
      <c r="B120" s="18">
        <v>4154000</v>
      </c>
      <c r="C120" s="18">
        <v>435919</v>
      </c>
      <c r="D120" s="18">
        <v>154752</v>
      </c>
      <c r="E120" s="18">
        <v>3584040</v>
      </c>
      <c r="F120" s="30">
        <v>1175564</v>
      </c>
    </row>
    <row r="121" spans="1:6">
      <c r="A121" s="29" t="s">
        <v>125</v>
      </c>
      <c r="B121" s="18">
        <v>0</v>
      </c>
      <c r="C121" s="18">
        <v>4182</v>
      </c>
      <c r="D121" s="18">
        <v>11202</v>
      </c>
      <c r="E121" s="18">
        <v>10</v>
      </c>
      <c r="F121" s="30">
        <v>12</v>
      </c>
    </row>
    <row r="122" spans="1:6">
      <c r="A122" s="29" t="s">
        <v>126</v>
      </c>
      <c r="B122" s="18">
        <v>37000</v>
      </c>
      <c r="C122" s="18">
        <v>548</v>
      </c>
      <c r="D122" s="18">
        <v>143</v>
      </c>
      <c r="E122" s="18">
        <v>50</v>
      </c>
      <c r="F122" s="30">
        <v>18</v>
      </c>
    </row>
    <row r="123" spans="1:6">
      <c r="A123" s="29" t="s">
        <v>127</v>
      </c>
      <c r="B123" s="18">
        <v>0</v>
      </c>
      <c r="C123" s="18">
        <v>4462</v>
      </c>
      <c r="D123" s="18">
        <v>2310</v>
      </c>
      <c r="E123" s="18">
        <v>9</v>
      </c>
      <c r="F123" s="30">
        <v>4</v>
      </c>
    </row>
    <row r="124" spans="1:6">
      <c r="A124" s="29" t="s">
        <v>128</v>
      </c>
      <c r="B124" s="18">
        <v>0</v>
      </c>
      <c r="C124" s="18">
        <v>3317</v>
      </c>
      <c r="D124" s="18">
        <v>709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5700</v>
      </c>
      <c r="D125" s="18">
        <v>3179</v>
      </c>
      <c r="E125" s="18">
        <v>0</v>
      </c>
      <c r="F125" s="30">
        <v>0</v>
      </c>
    </row>
    <row r="126" spans="1:6">
      <c r="A126" s="29" t="s">
        <v>130</v>
      </c>
      <c r="B126" s="18">
        <v>1000</v>
      </c>
      <c r="C126" s="18">
        <v>1654</v>
      </c>
      <c r="D126" s="18">
        <v>1330</v>
      </c>
      <c r="E126" s="18">
        <v>52</v>
      </c>
      <c r="F126" s="30">
        <v>11</v>
      </c>
    </row>
    <row r="127" spans="1:6">
      <c r="A127" s="29" t="s">
        <v>131</v>
      </c>
      <c r="B127" s="18">
        <v>0</v>
      </c>
      <c r="C127" s="18">
        <v>5729</v>
      </c>
      <c r="D127" s="18">
        <v>8903</v>
      </c>
      <c r="E127" s="18">
        <v>15</v>
      </c>
      <c r="F127" s="30">
        <v>21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111000</v>
      </c>
      <c r="C129" s="18">
        <v>911293</v>
      </c>
      <c r="D129" s="18">
        <v>323509</v>
      </c>
      <c r="E129" s="18">
        <v>17759</v>
      </c>
      <c r="F129" s="30">
        <v>5826</v>
      </c>
    </row>
    <row r="130" spans="1:6">
      <c r="A130" s="29" t="s">
        <v>134</v>
      </c>
      <c r="B130" s="18">
        <v>0</v>
      </c>
      <c r="C130" s="18">
        <v>27</v>
      </c>
      <c r="D130" s="18">
        <v>23</v>
      </c>
      <c r="E130" s="18">
        <v>0</v>
      </c>
      <c r="F130" s="30">
        <v>0</v>
      </c>
    </row>
    <row r="131" spans="1:6">
      <c r="A131" s="29" t="s">
        <v>135</v>
      </c>
      <c r="B131" s="18">
        <v>1000</v>
      </c>
      <c r="C131" s="18">
        <v>7561</v>
      </c>
      <c r="D131" s="18">
        <v>3483</v>
      </c>
      <c r="E131" s="18">
        <v>15</v>
      </c>
      <c r="F131" s="30">
        <v>23</v>
      </c>
    </row>
    <row r="132" spans="1:6">
      <c r="A132" s="29" t="s">
        <v>136</v>
      </c>
      <c r="B132" s="18">
        <v>0</v>
      </c>
      <c r="C132" s="18">
        <v>7810</v>
      </c>
      <c r="D132" s="18">
        <v>1692</v>
      </c>
      <c r="E132" s="18">
        <v>90</v>
      </c>
      <c r="F132" s="30">
        <v>9</v>
      </c>
    </row>
    <row r="133" spans="1:6">
      <c r="A133" s="29" t="s">
        <v>137</v>
      </c>
      <c r="B133" s="18">
        <v>0</v>
      </c>
      <c r="C133" s="18">
        <v>229</v>
      </c>
      <c r="D133" s="18">
        <v>94</v>
      </c>
      <c r="E133" s="18">
        <v>0</v>
      </c>
      <c r="F133" s="30">
        <v>0</v>
      </c>
    </row>
    <row r="134" spans="1:6">
      <c r="A134" s="29" t="s">
        <v>138</v>
      </c>
      <c r="B134" s="18">
        <v>25000</v>
      </c>
      <c r="C134" s="18">
        <v>26650</v>
      </c>
      <c r="D134" s="18">
        <v>28958</v>
      </c>
      <c r="E134" s="18">
        <v>7144</v>
      </c>
      <c r="F134" s="30">
        <v>11057</v>
      </c>
    </row>
    <row r="135" spans="1:6">
      <c r="A135" s="29" t="s">
        <v>139</v>
      </c>
      <c r="B135" s="18">
        <v>1000</v>
      </c>
      <c r="C135" s="18">
        <v>5559</v>
      </c>
      <c r="D135" s="18">
        <v>5730</v>
      </c>
      <c r="E135" s="18">
        <v>12</v>
      </c>
      <c r="F135" s="30">
        <v>8</v>
      </c>
    </row>
    <row r="136" spans="1:6">
      <c r="A136" s="29" t="s">
        <v>140</v>
      </c>
      <c r="B136" s="18">
        <v>116000</v>
      </c>
      <c r="C136" s="18">
        <v>24258</v>
      </c>
      <c r="D136" s="18">
        <v>21915</v>
      </c>
      <c r="E136" s="18">
        <v>8211</v>
      </c>
      <c r="F136" s="30">
        <v>10185</v>
      </c>
    </row>
    <row r="137" spans="1:6">
      <c r="A137" s="29" t="s">
        <v>141</v>
      </c>
      <c r="B137" s="18">
        <v>0</v>
      </c>
      <c r="C137" s="18">
        <v>3632</v>
      </c>
      <c r="D137" s="18">
        <v>2326</v>
      </c>
      <c r="E137" s="18">
        <v>95</v>
      </c>
      <c r="F137" s="30">
        <v>110</v>
      </c>
    </row>
    <row r="138" spans="1:6">
      <c r="A138" s="29" t="s">
        <v>142</v>
      </c>
      <c r="B138" s="18">
        <v>0</v>
      </c>
      <c r="C138" s="18">
        <v>17</v>
      </c>
      <c r="D138" s="18">
        <v>16</v>
      </c>
      <c r="E138" s="18">
        <v>0</v>
      </c>
      <c r="F138" s="30">
        <v>0</v>
      </c>
    </row>
    <row r="139" spans="1:6">
      <c r="A139" s="29" t="s">
        <v>143</v>
      </c>
      <c r="B139" s="18">
        <v>30000</v>
      </c>
      <c r="C139" s="18">
        <v>1469</v>
      </c>
      <c r="D139" s="18">
        <v>1708</v>
      </c>
      <c r="E139" s="18">
        <v>424</v>
      </c>
      <c r="F139" s="30">
        <v>664</v>
      </c>
    </row>
    <row r="140" spans="1:6">
      <c r="A140" s="29" t="s">
        <v>144</v>
      </c>
      <c r="B140" s="18">
        <v>0</v>
      </c>
      <c r="C140" s="18">
        <v>529900</v>
      </c>
      <c r="D140" s="18">
        <v>248380</v>
      </c>
      <c r="E140" s="18">
        <v>61200</v>
      </c>
      <c r="F140" s="30">
        <v>38593</v>
      </c>
    </row>
    <row r="141" spans="1:6">
      <c r="A141" s="29" t="s">
        <v>145</v>
      </c>
      <c r="B141" s="18">
        <v>0</v>
      </c>
      <c r="C141" s="18">
        <v>2308</v>
      </c>
      <c r="D141" s="18">
        <v>2939</v>
      </c>
      <c r="E141" s="18">
        <v>20</v>
      </c>
      <c r="F141" s="30">
        <v>17</v>
      </c>
    </row>
    <row r="142" spans="1:6">
      <c r="A142" s="29" t="s">
        <v>146</v>
      </c>
      <c r="B142" s="18">
        <v>353424</v>
      </c>
      <c r="C142" s="18">
        <v>97422</v>
      </c>
      <c r="D142" s="18">
        <v>34584</v>
      </c>
      <c r="E142" s="18">
        <v>62857</v>
      </c>
      <c r="F142" s="30">
        <v>101579</v>
      </c>
    </row>
    <row r="143" spans="1:6">
      <c r="A143" s="29" t="s">
        <v>147</v>
      </c>
      <c r="B143" s="18">
        <v>0</v>
      </c>
      <c r="C143" s="18">
        <v>5229</v>
      </c>
      <c r="D143" s="18">
        <v>5407</v>
      </c>
      <c r="E143" s="18">
        <v>20</v>
      </c>
      <c r="F143" s="30">
        <v>14</v>
      </c>
    </row>
    <row r="144" spans="1:6">
      <c r="A144" s="29" t="s">
        <v>148</v>
      </c>
      <c r="B144" s="18">
        <v>0</v>
      </c>
      <c r="C144" s="18">
        <v>14283</v>
      </c>
      <c r="D144" s="18">
        <v>5684</v>
      </c>
      <c r="E144" s="18">
        <v>5</v>
      </c>
      <c r="F144" s="30">
        <v>13</v>
      </c>
    </row>
    <row r="145" spans="1:6">
      <c r="A145" s="29" t="s">
        <v>149</v>
      </c>
      <c r="B145" s="18">
        <v>56000</v>
      </c>
      <c r="C145" s="18">
        <v>74949</v>
      </c>
      <c r="D145" s="18">
        <v>63212</v>
      </c>
      <c r="E145" s="18">
        <v>13</v>
      </c>
      <c r="F145" s="30">
        <v>9</v>
      </c>
    </row>
    <row r="146" spans="1:6">
      <c r="A146" s="29" t="s">
        <v>150</v>
      </c>
      <c r="B146" s="18">
        <v>0</v>
      </c>
      <c r="C146" s="18">
        <v>33</v>
      </c>
      <c r="D146" s="18">
        <v>16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32</v>
      </c>
      <c r="D147" s="18">
        <v>19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13</v>
      </c>
      <c r="D148" s="18">
        <v>6</v>
      </c>
      <c r="E148" s="18">
        <v>0</v>
      </c>
      <c r="F148" s="30">
        <v>0</v>
      </c>
    </row>
    <row r="149" spans="1:6">
      <c r="A149" s="29" t="s">
        <v>153</v>
      </c>
      <c r="B149" s="18">
        <v>0</v>
      </c>
      <c r="C149" s="18">
        <v>67336</v>
      </c>
      <c r="D149" s="18">
        <v>79895</v>
      </c>
      <c r="E149" s="18">
        <v>4682</v>
      </c>
      <c r="F149" s="30">
        <v>14855</v>
      </c>
    </row>
    <row r="150" spans="1:6">
      <c r="A150" s="29" t="s">
        <v>154</v>
      </c>
      <c r="B150" s="18">
        <v>0</v>
      </c>
      <c r="C150" s="18">
        <v>107334</v>
      </c>
      <c r="D150" s="18">
        <v>74873</v>
      </c>
      <c r="E150" s="18">
        <v>2794</v>
      </c>
      <c r="F150" s="30">
        <v>2150</v>
      </c>
    </row>
    <row r="151" spans="1:6">
      <c r="A151" s="29" t="s">
        <v>155</v>
      </c>
      <c r="B151" s="18">
        <v>174000</v>
      </c>
      <c r="C151" s="18">
        <v>2407</v>
      </c>
      <c r="D151" s="18">
        <v>6689</v>
      </c>
      <c r="E151" s="18">
        <v>11144</v>
      </c>
      <c r="F151" s="30">
        <v>6745</v>
      </c>
    </row>
    <row r="152" spans="1:6">
      <c r="A152" s="29" t="s">
        <v>156</v>
      </c>
      <c r="B152" s="18">
        <v>0</v>
      </c>
      <c r="C152" s="18">
        <v>350</v>
      </c>
      <c r="D152" s="18">
        <v>276</v>
      </c>
      <c r="E152" s="18">
        <v>0</v>
      </c>
      <c r="F152" s="30">
        <v>0</v>
      </c>
    </row>
    <row r="153" spans="1:6">
      <c r="A153" s="29" t="s">
        <v>157</v>
      </c>
      <c r="B153" s="18">
        <v>2000</v>
      </c>
      <c r="C153" s="18">
        <v>29951</v>
      </c>
      <c r="D153" s="18">
        <v>17952</v>
      </c>
      <c r="E153" s="18">
        <v>458</v>
      </c>
      <c r="F153" s="30">
        <v>655</v>
      </c>
    </row>
    <row r="154" spans="1:6">
      <c r="A154" s="29" t="s">
        <v>158</v>
      </c>
      <c r="B154" s="18">
        <v>28000</v>
      </c>
      <c r="C154" s="18">
        <v>3258</v>
      </c>
      <c r="D154" s="18">
        <v>5189</v>
      </c>
      <c r="E154" s="18">
        <v>4483</v>
      </c>
      <c r="F154" s="30">
        <v>5492</v>
      </c>
    </row>
    <row r="155" spans="1:6">
      <c r="A155" s="29" t="s">
        <v>159</v>
      </c>
      <c r="B155" s="18">
        <v>100000</v>
      </c>
      <c r="C155" s="18">
        <v>2193</v>
      </c>
      <c r="D155" s="18">
        <v>2091</v>
      </c>
      <c r="E155" s="18">
        <v>10629</v>
      </c>
      <c r="F155" s="30">
        <v>10192</v>
      </c>
    </row>
    <row r="156" spans="1:6">
      <c r="A156" s="29" t="s">
        <v>160</v>
      </c>
      <c r="B156" s="18">
        <v>50960</v>
      </c>
      <c r="C156" s="18">
        <v>38567</v>
      </c>
      <c r="D156" s="18">
        <v>24574</v>
      </c>
      <c r="E156" s="18">
        <v>12739</v>
      </c>
      <c r="F156" s="30">
        <v>11010</v>
      </c>
    </row>
    <row r="157" spans="1:6">
      <c r="A157" s="29" t="s">
        <v>161</v>
      </c>
      <c r="B157" s="18">
        <v>166000</v>
      </c>
      <c r="C157" s="18">
        <v>292126</v>
      </c>
      <c r="D157" s="18">
        <v>149922</v>
      </c>
      <c r="E157" s="18">
        <v>9620</v>
      </c>
      <c r="F157" s="30">
        <v>6054</v>
      </c>
    </row>
    <row r="158" spans="1:6">
      <c r="A158" s="29" t="s">
        <v>162</v>
      </c>
      <c r="B158" s="18">
        <v>0</v>
      </c>
      <c r="C158" s="18">
        <v>3</v>
      </c>
      <c r="D158" s="18">
        <v>1</v>
      </c>
      <c r="E158" s="18">
        <v>0</v>
      </c>
      <c r="F158" s="30">
        <v>0</v>
      </c>
    </row>
    <row r="159" spans="1:6">
      <c r="A159" s="29" t="s">
        <v>163</v>
      </c>
      <c r="B159" s="18">
        <v>419000</v>
      </c>
      <c r="C159" s="18">
        <v>287876</v>
      </c>
      <c r="D159" s="18">
        <v>137140</v>
      </c>
      <c r="E159" s="18">
        <v>221478</v>
      </c>
      <c r="F159" s="30">
        <v>162140</v>
      </c>
    </row>
    <row r="160" spans="1:6">
      <c r="A160" s="29" t="s">
        <v>164</v>
      </c>
      <c r="B160" s="18">
        <v>44494</v>
      </c>
      <c r="C160" s="18">
        <v>64895</v>
      </c>
      <c r="D160" s="18">
        <v>34218</v>
      </c>
      <c r="E160" s="18">
        <v>32890</v>
      </c>
      <c r="F160" s="30">
        <v>6989</v>
      </c>
    </row>
    <row r="161" spans="1:6">
      <c r="A161" s="29" t="s">
        <v>165</v>
      </c>
      <c r="B161" s="18">
        <v>0</v>
      </c>
      <c r="C161" s="18">
        <v>144897</v>
      </c>
      <c r="D161" s="18">
        <v>102731</v>
      </c>
      <c r="E161" s="18">
        <v>3966</v>
      </c>
      <c r="F161" s="30">
        <v>1870</v>
      </c>
    </row>
    <row r="162" spans="1:6">
      <c r="A162" s="29" t="s">
        <v>166</v>
      </c>
      <c r="B162" s="18">
        <v>478000</v>
      </c>
      <c r="C162" s="18">
        <v>899558</v>
      </c>
      <c r="D162" s="18">
        <v>694172</v>
      </c>
      <c r="E162" s="18">
        <v>4692</v>
      </c>
      <c r="F162" s="30">
        <v>7510</v>
      </c>
    </row>
    <row r="163" spans="1:6">
      <c r="A163" s="29" t="s">
        <v>167</v>
      </c>
      <c r="B163" s="18">
        <v>0</v>
      </c>
      <c r="C163" s="18">
        <v>7200</v>
      </c>
      <c r="D163" s="18">
        <v>4325</v>
      </c>
      <c r="E163" s="18">
        <v>59</v>
      </c>
      <c r="F163" s="30">
        <v>42</v>
      </c>
    </row>
    <row r="164" spans="1:6">
      <c r="A164" s="29" t="s">
        <v>168</v>
      </c>
      <c r="B164" s="18">
        <v>622946</v>
      </c>
      <c r="C164" s="18">
        <v>86521</v>
      </c>
      <c r="D164" s="18">
        <v>34956</v>
      </c>
      <c r="E164" s="18">
        <v>150578</v>
      </c>
      <c r="F164" s="30">
        <v>87497</v>
      </c>
    </row>
    <row r="165" spans="1:6">
      <c r="A165" s="29" t="s">
        <v>169</v>
      </c>
      <c r="B165" s="18">
        <v>3606674</v>
      </c>
      <c r="C165" s="18">
        <v>74929</v>
      </c>
      <c r="D165" s="18">
        <v>24988</v>
      </c>
      <c r="E165" s="18">
        <v>2205902</v>
      </c>
      <c r="F165" s="30">
        <v>990901</v>
      </c>
    </row>
    <row r="166" spans="1:6">
      <c r="A166" s="29" t="s">
        <v>170</v>
      </c>
      <c r="B166" s="18">
        <v>0</v>
      </c>
      <c r="C166" s="18">
        <v>2559</v>
      </c>
      <c r="D166" s="18">
        <v>3112</v>
      </c>
      <c r="E166" s="18">
        <v>29</v>
      </c>
      <c r="F166" s="30">
        <v>48</v>
      </c>
    </row>
    <row r="167" spans="1:6">
      <c r="A167" s="29" t="s">
        <v>171</v>
      </c>
      <c r="B167" s="18">
        <v>0</v>
      </c>
      <c r="C167" s="18">
        <v>93</v>
      </c>
      <c r="D167" s="18">
        <v>49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1655</v>
      </c>
      <c r="D168" s="18">
        <v>1950</v>
      </c>
      <c r="E168" s="18">
        <v>1.85</v>
      </c>
      <c r="F168" s="30">
        <v>0.33</v>
      </c>
    </row>
    <row r="169" spans="1:6">
      <c r="A169" s="29" t="s">
        <v>173</v>
      </c>
      <c r="B169" s="18">
        <v>0</v>
      </c>
      <c r="C169" s="18">
        <v>7024</v>
      </c>
      <c r="D169" s="18">
        <v>4140</v>
      </c>
      <c r="E169" s="18">
        <v>99</v>
      </c>
      <c r="F169" s="30">
        <v>91</v>
      </c>
    </row>
    <row r="170" spans="1:6">
      <c r="A170" s="29" t="s">
        <v>174</v>
      </c>
      <c r="B170" s="18">
        <v>0</v>
      </c>
      <c r="C170" s="18">
        <v>458</v>
      </c>
      <c r="D170" s="18">
        <v>173</v>
      </c>
      <c r="E170" s="18">
        <v>35</v>
      </c>
      <c r="F170" s="30">
        <v>22</v>
      </c>
    </row>
    <row r="171" spans="1:6">
      <c r="A171" s="29" t="s">
        <v>175</v>
      </c>
      <c r="B171" s="18">
        <v>0</v>
      </c>
      <c r="C171" s="18">
        <v>2262</v>
      </c>
      <c r="D171" s="18">
        <v>2039</v>
      </c>
      <c r="E171" s="18">
        <v>2</v>
      </c>
      <c r="F171" s="30">
        <v>2</v>
      </c>
    </row>
    <row r="172" spans="1:6">
      <c r="A172" s="29" t="s">
        <v>176</v>
      </c>
      <c r="B172" s="18">
        <v>0</v>
      </c>
      <c r="C172" s="18">
        <v>1582</v>
      </c>
      <c r="D172" s="18">
        <v>812</v>
      </c>
      <c r="E172" s="18">
        <v>8</v>
      </c>
      <c r="F172" s="30">
        <v>5</v>
      </c>
    </row>
    <row r="173" spans="1:6">
      <c r="A173" s="29" t="s">
        <v>177</v>
      </c>
      <c r="B173" s="18">
        <v>0</v>
      </c>
      <c r="C173" s="18">
        <v>1167</v>
      </c>
      <c r="D173" s="18">
        <v>1480</v>
      </c>
      <c r="E173" s="18">
        <v>5</v>
      </c>
      <c r="F173" s="30">
        <v>8</v>
      </c>
    </row>
    <row r="174" spans="1:6">
      <c r="A174" s="29" t="s">
        <v>178</v>
      </c>
      <c r="B174" s="18">
        <v>0</v>
      </c>
      <c r="C174" s="18">
        <v>81</v>
      </c>
      <c r="D174" s="18">
        <v>124</v>
      </c>
      <c r="E174" s="18">
        <v>38</v>
      </c>
      <c r="F174" s="30">
        <v>12</v>
      </c>
    </row>
    <row r="175" spans="1:6">
      <c r="A175" s="29" t="s">
        <v>179</v>
      </c>
      <c r="B175" s="18">
        <v>0</v>
      </c>
      <c r="C175" s="18">
        <v>812000</v>
      </c>
      <c r="D175" s="18">
        <v>442384</v>
      </c>
      <c r="E175" s="18">
        <v>16553</v>
      </c>
      <c r="F175" s="30">
        <v>13104</v>
      </c>
    </row>
    <row r="176" spans="1:6">
      <c r="A176" s="29" t="s">
        <v>180</v>
      </c>
      <c r="B176" s="18">
        <v>0</v>
      </c>
      <c r="C176" s="18">
        <v>9698</v>
      </c>
      <c r="D176" s="18">
        <v>8026</v>
      </c>
      <c r="E176" s="18">
        <v>571</v>
      </c>
      <c r="F176" s="30">
        <v>672</v>
      </c>
    </row>
    <row r="177" spans="1:6">
      <c r="A177" s="29" t="s">
        <v>181</v>
      </c>
      <c r="B177" s="18">
        <v>16000</v>
      </c>
      <c r="C177" s="18">
        <v>13000</v>
      </c>
      <c r="D177" s="18">
        <v>8704</v>
      </c>
      <c r="E177" s="18">
        <v>8000</v>
      </c>
      <c r="F177" s="30">
        <v>4279</v>
      </c>
    </row>
    <row r="178" spans="1:6">
      <c r="A178" s="29" t="s">
        <v>182</v>
      </c>
      <c r="B178" s="18">
        <v>0</v>
      </c>
      <c r="C178" s="18">
        <v>1917</v>
      </c>
      <c r="D178" s="18">
        <v>1978</v>
      </c>
      <c r="E178" s="18">
        <v>0</v>
      </c>
      <c r="F178" s="30">
        <v>0</v>
      </c>
    </row>
    <row r="179" spans="1:6">
      <c r="A179" s="29" t="s">
        <v>183</v>
      </c>
      <c r="B179" s="18">
        <v>0</v>
      </c>
      <c r="C179" s="18">
        <v>2564</v>
      </c>
      <c r="D179" s="18">
        <v>3993</v>
      </c>
      <c r="E179" s="18">
        <v>2</v>
      </c>
      <c r="F179" s="30">
        <v>29</v>
      </c>
    </row>
    <row r="180" spans="1:6">
      <c r="A180" s="29" t="s">
        <v>184</v>
      </c>
      <c r="B180" s="18">
        <v>280000</v>
      </c>
      <c r="C180" s="18">
        <v>414703</v>
      </c>
      <c r="D180" s="18">
        <v>147221</v>
      </c>
      <c r="E180" s="18">
        <v>57612</v>
      </c>
      <c r="F180" s="30">
        <v>18897</v>
      </c>
    </row>
    <row r="181" spans="1:6">
      <c r="A181" s="29" t="s">
        <v>185</v>
      </c>
      <c r="B181" s="18">
        <v>65000</v>
      </c>
      <c r="C181" s="18">
        <v>65645</v>
      </c>
      <c r="D181" s="18">
        <v>32108</v>
      </c>
      <c r="E181" s="18">
        <v>106427</v>
      </c>
      <c r="F181" s="30">
        <v>80647</v>
      </c>
    </row>
    <row r="182" spans="1:6">
      <c r="A182" s="29" t="s">
        <v>186</v>
      </c>
      <c r="B182" s="18">
        <v>78000</v>
      </c>
      <c r="C182" s="18">
        <v>34359</v>
      </c>
      <c r="D182" s="18">
        <v>29183</v>
      </c>
      <c r="E182" s="18">
        <v>59482</v>
      </c>
      <c r="F182" s="30">
        <v>40235</v>
      </c>
    </row>
    <row r="183" spans="1:6">
      <c r="A183" s="29" t="s">
        <v>187</v>
      </c>
      <c r="B183" s="18">
        <v>0</v>
      </c>
      <c r="C183" s="18">
        <v>664</v>
      </c>
      <c r="D183" s="18">
        <v>854</v>
      </c>
      <c r="E183" s="18">
        <v>1336</v>
      </c>
      <c r="F183" s="30">
        <v>1175</v>
      </c>
    </row>
    <row r="184" spans="1:6">
      <c r="A184" s="29" t="s">
        <v>188</v>
      </c>
      <c r="B184" s="18">
        <v>0</v>
      </c>
      <c r="C184" s="18">
        <v>5536</v>
      </c>
      <c r="D184" s="18">
        <v>3745</v>
      </c>
      <c r="E184" s="18">
        <v>0</v>
      </c>
      <c r="F184" s="30">
        <v>0</v>
      </c>
    </row>
    <row r="185" spans="1:6">
      <c r="A185" s="29" t="s">
        <v>189</v>
      </c>
      <c r="B185" s="18">
        <v>82091</v>
      </c>
      <c r="C185" s="18">
        <v>32000</v>
      </c>
      <c r="D185" s="18">
        <v>30597</v>
      </c>
      <c r="E185" s="18">
        <v>849</v>
      </c>
      <c r="F185" s="30">
        <v>5708</v>
      </c>
    </row>
    <row r="186" spans="1:6">
      <c r="A186" s="29" t="s">
        <v>190</v>
      </c>
      <c r="B186" s="18">
        <v>0</v>
      </c>
      <c r="C186" s="18">
        <v>185</v>
      </c>
      <c r="D186" s="18">
        <v>88</v>
      </c>
      <c r="E186" s="18">
        <v>0</v>
      </c>
      <c r="F186" s="30">
        <v>0</v>
      </c>
    </row>
    <row r="187" spans="1:6">
      <c r="A187" s="29" t="s">
        <v>191</v>
      </c>
      <c r="B187" s="18">
        <v>300739</v>
      </c>
      <c r="C187" s="18">
        <v>134251</v>
      </c>
      <c r="D187" s="18">
        <v>65740</v>
      </c>
      <c r="E187" s="18">
        <v>223867</v>
      </c>
      <c r="F187" s="30">
        <v>217257</v>
      </c>
    </row>
    <row r="188" spans="1:6">
      <c r="A188" s="29" t="s">
        <v>192</v>
      </c>
      <c r="B188" s="18">
        <v>6000</v>
      </c>
      <c r="C188" s="18">
        <v>7219</v>
      </c>
      <c r="D188" s="18">
        <v>8839</v>
      </c>
      <c r="E188" s="18">
        <v>229</v>
      </c>
      <c r="F188" s="30">
        <v>208</v>
      </c>
    </row>
    <row r="189" spans="1:6">
      <c r="A189" s="29" t="s">
        <v>193</v>
      </c>
      <c r="B189" s="18">
        <v>0</v>
      </c>
      <c r="C189" s="18">
        <v>773</v>
      </c>
      <c r="D189" s="18">
        <v>323</v>
      </c>
      <c r="E189" s="18">
        <v>0</v>
      </c>
      <c r="F189" s="30">
        <v>0</v>
      </c>
    </row>
    <row r="190" spans="1:6">
      <c r="A190" s="29" t="s">
        <v>194</v>
      </c>
      <c r="B190" s="18">
        <v>2200</v>
      </c>
      <c r="C190" s="18">
        <v>3236</v>
      </c>
      <c r="D190" s="18">
        <v>2089</v>
      </c>
      <c r="E190" s="18">
        <v>22</v>
      </c>
      <c r="F190" s="30">
        <v>31</v>
      </c>
    </row>
    <row r="191" spans="1:6">
      <c r="A191" s="29" t="s">
        <v>195</v>
      </c>
      <c r="B191" s="18">
        <v>8000</v>
      </c>
      <c r="C191" s="18">
        <v>1500</v>
      </c>
      <c r="D191" s="18">
        <v>912</v>
      </c>
      <c r="E191" s="18">
        <v>0</v>
      </c>
      <c r="F191" s="30">
        <v>0</v>
      </c>
    </row>
    <row r="192" spans="1:6">
      <c r="A192" s="29" t="s">
        <v>196</v>
      </c>
      <c r="B192" s="18">
        <v>82000</v>
      </c>
      <c r="C192" s="18">
        <v>149650</v>
      </c>
      <c r="D192" s="18">
        <v>98697</v>
      </c>
      <c r="E192" s="18">
        <v>24447</v>
      </c>
      <c r="F192" s="30">
        <v>13730</v>
      </c>
    </row>
    <row r="193" spans="1:6">
      <c r="A193" s="29" t="s">
        <v>197</v>
      </c>
      <c r="B193" s="18">
        <v>7373</v>
      </c>
      <c r="C193" s="18">
        <v>181924</v>
      </c>
      <c r="D193" s="18">
        <v>164779</v>
      </c>
      <c r="E193" s="18">
        <v>4095</v>
      </c>
      <c r="F193" s="30">
        <v>6961</v>
      </c>
    </row>
    <row r="194" spans="1:6">
      <c r="A194" s="29" t="s">
        <v>198</v>
      </c>
      <c r="B194" s="18">
        <v>7800</v>
      </c>
      <c r="C194" s="18">
        <v>530</v>
      </c>
      <c r="D194" s="18">
        <v>633</v>
      </c>
      <c r="E194" s="18">
        <v>1</v>
      </c>
      <c r="F194" s="30">
        <v>1</v>
      </c>
    </row>
    <row r="195" spans="1:6">
      <c r="A195" s="29" t="s">
        <v>199</v>
      </c>
      <c r="B195" s="18">
        <v>0</v>
      </c>
      <c r="C195" s="18">
        <v>2820</v>
      </c>
      <c r="D195" s="18">
        <v>2196</v>
      </c>
      <c r="E195" s="18">
        <v>0</v>
      </c>
      <c r="F195" s="30">
        <v>0</v>
      </c>
    </row>
    <row r="196" spans="1:6">
      <c r="A196" s="29" t="s">
        <v>200</v>
      </c>
      <c r="B196" s="18">
        <v>120000</v>
      </c>
      <c r="C196" s="18">
        <v>125751</v>
      </c>
      <c r="D196" s="18">
        <v>143989</v>
      </c>
      <c r="E196" s="18">
        <v>30339</v>
      </c>
      <c r="F196" s="30">
        <v>21638</v>
      </c>
    </row>
    <row r="197" spans="1:6">
      <c r="A197" s="29" t="s">
        <v>201</v>
      </c>
      <c r="B197" s="18">
        <v>0</v>
      </c>
      <c r="C197" s="18">
        <v>3369</v>
      </c>
      <c r="D197" s="18">
        <v>1272</v>
      </c>
      <c r="E197" s="18">
        <v>12</v>
      </c>
      <c r="F197" s="30">
        <v>2</v>
      </c>
    </row>
    <row r="198" spans="1:6">
      <c r="A198" s="29" t="s">
        <v>202</v>
      </c>
      <c r="B198" s="18">
        <v>0</v>
      </c>
      <c r="C198" s="18">
        <v>2275</v>
      </c>
      <c r="D198" s="18">
        <v>2105</v>
      </c>
      <c r="E198" s="18">
        <v>3</v>
      </c>
      <c r="F198" s="30">
        <v>1</v>
      </c>
    </row>
    <row r="199" spans="1:6">
      <c r="A199" s="29" t="s">
        <v>203</v>
      </c>
      <c r="B199" s="18">
        <v>1000</v>
      </c>
      <c r="C199" s="18">
        <v>2519</v>
      </c>
      <c r="D199" s="18">
        <v>1106</v>
      </c>
      <c r="E199" s="18">
        <v>524</v>
      </c>
      <c r="F199" s="30">
        <v>204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629</v>
      </c>
      <c r="D201" s="18">
        <v>598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20468</v>
      </c>
      <c r="D202" s="18">
        <v>14059</v>
      </c>
      <c r="E202" s="18">
        <v>4</v>
      </c>
      <c r="F202" s="30">
        <v>4</v>
      </c>
    </row>
    <row r="203" spans="1:6">
      <c r="A203" s="29" t="s">
        <v>207</v>
      </c>
      <c r="B203" s="18">
        <v>4000</v>
      </c>
      <c r="C203" s="18">
        <v>2655</v>
      </c>
      <c r="D203" s="18">
        <v>3405</v>
      </c>
      <c r="E203" s="18">
        <v>997</v>
      </c>
      <c r="F203" s="30">
        <v>495</v>
      </c>
    </row>
    <row r="204" spans="1:6">
      <c r="A204" s="29" t="s">
        <v>208</v>
      </c>
      <c r="B204" s="18">
        <v>174000</v>
      </c>
      <c r="C204" s="18">
        <v>279000</v>
      </c>
      <c r="D204" s="18">
        <v>309354</v>
      </c>
      <c r="E204" s="18">
        <v>14000</v>
      </c>
      <c r="F204" s="30">
        <v>10743</v>
      </c>
    </row>
    <row r="205" spans="1:6">
      <c r="A205" s="29" t="s">
        <v>209</v>
      </c>
      <c r="B205" s="18">
        <v>0</v>
      </c>
      <c r="C205" s="18">
        <v>33419</v>
      </c>
      <c r="D205" s="18">
        <v>31167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1741</v>
      </c>
      <c r="D206" s="18">
        <v>751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67</v>
      </c>
      <c r="D207" s="18">
        <v>59</v>
      </c>
      <c r="E207" s="18">
        <v>0</v>
      </c>
      <c r="F207" s="30">
        <v>0</v>
      </c>
    </row>
    <row r="208" spans="1:6">
      <c r="A208" s="29" t="s">
        <v>212</v>
      </c>
      <c r="B208" s="18">
        <v>5000</v>
      </c>
      <c r="C208" s="18">
        <v>1094</v>
      </c>
      <c r="D208" s="18">
        <v>700</v>
      </c>
      <c r="E208" s="18">
        <v>1106</v>
      </c>
      <c r="F208" s="30">
        <v>928</v>
      </c>
    </row>
    <row r="209" spans="1:6">
      <c r="A209" s="29" t="s">
        <v>213</v>
      </c>
      <c r="B209" s="18">
        <v>177000</v>
      </c>
      <c r="C209" s="18">
        <v>50370</v>
      </c>
      <c r="D209" s="18">
        <v>29338</v>
      </c>
      <c r="E209" s="18">
        <v>194640</v>
      </c>
      <c r="F209" s="30">
        <v>51574</v>
      </c>
    </row>
    <row r="210" spans="1:6">
      <c r="A210" s="29" t="s">
        <v>214</v>
      </c>
      <c r="B210" s="18">
        <v>0</v>
      </c>
      <c r="C210" s="18">
        <v>387272</v>
      </c>
      <c r="D210" s="18">
        <v>359356</v>
      </c>
      <c r="E210" s="18">
        <v>56200</v>
      </c>
      <c r="F210" s="30">
        <v>38316</v>
      </c>
    </row>
    <row r="211" spans="1:6">
      <c r="A211" s="29" t="s">
        <v>215</v>
      </c>
      <c r="B211" s="18">
        <v>0</v>
      </c>
      <c r="C211" s="18">
        <v>1467713</v>
      </c>
      <c r="D211" s="18">
        <v>703076</v>
      </c>
      <c r="E211" s="18">
        <v>45384</v>
      </c>
      <c r="F211" s="30">
        <v>31834</v>
      </c>
    </row>
    <row r="212" spans="1:6">
      <c r="A212" s="29" t="s">
        <v>216</v>
      </c>
      <c r="B212" s="18">
        <v>1032</v>
      </c>
      <c r="C212" s="18">
        <v>11988</v>
      </c>
      <c r="D212" s="18">
        <v>8982</v>
      </c>
      <c r="E212" s="18">
        <v>179</v>
      </c>
      <c r="F212" s="30">
        <v>182</v>
      </c>
    </row>
    <row r="213" spans="1:6">
      <c r="A213" s="29" t="s">
        <v>217</v>
      </c>
      <c r="B213" s="18">
        <v>218000</v>
      </c>
      <c r="C213" s="18">
        <v>9839</v>
      </c>
      <c r="D213" s="18">
        <v>5584</v>
      </c>
      <c r="E213" s="18">
        <v>155839</v>
      </c>
      <c r="F213" s="30">
        <v>62164</v>
      </c>
    </row>
    <row r="214" spans="1:6">
      <c r="A214" s="29" t="s">
        <v>218</v>
      </c>
      <c r="B214" s="18">
        <v>0</v>
      </c>
      <c r="C214" s="18">
        <v>30590</v>
      </c>
      <c r="D214" s="18">
        <v>21375</v>
      </c>
      <c r="E214" s="18">
        <v>2</v>
      </c>
      <c r="F214" s="30">
        <v>2</v>
      </c>
    </row>
    <row r="215" spans="1:6">
      <c r="A215" s="29" t="s">
        <v>219</v>
      </c>
      <c r="B215" s="18">
        <v>0</v>
      </c>
      <c r="C215" s="18">
        <v>948</v>
      </c>
      <c r="D215" s="18">
        <v>1122</v>
      </c>
      <c r="E215" s="18">
        <v>0</v>
      </c>
      <c r="F215" s="30">
        <v>0</v>
      </c>
    </row>
    <row r="216" spans="1:6">
      <c r="A216" s="29" t="s">
        <v>220</v>
      </c>
      <c r="B216" s="18">
        <v>2000</v>
      </c>
      <c r="C216" s="18">
        <v>7859</v>
      </c>
      <c r="D216" s="18">
        <v>7733</v>
      </c>
      <c r="E216" s="18">
        <v>186</v>
      </c>
      <c r="F216" s="30">
        <v>98</v>
      </c>
    </row>
    <row r="217" spans="1:6">
      <c r="A217" s="29" t="s">
        <v>221</v>
      </c>
      <c r="B217" s="18">
        <v>460000</v>
      </c>
      <c r="C217" s="18">
        <v>142771</v>
      </c>
      <c r="D217" s="18">
        <v>136114</v>
      </c>
      <c r="E217" s="18">
        <v>273556</v>
      </c>
      <c r="F217" s="30">
        <v>236398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94057</v>
      </c>
      <c r="D220" s="18">
        <v>37534</v>
      </c>
      <c r="E220" s="18">
        <v>0</v>
      </c>
      <c r="F220" s="30">
        <v>0</v>
      </c>
    </row>
    <row r="221" spans="1:6">
      <c r="A221" s="29" t="s">
        <v>225</v>
      </c>
      <c r="B221" s="18">
        <v>900</v>
      </c>
      <c r="C221" s="18">
        <v>2448</v>
      </c>
      <c r="D221" s="18">
        <v>2354</v>
      </c>
      <c r="E221" s="18">
        <v>21</v>
      </c>
      <c r="F221" s="30">
        <v>4</v>
      </c>
    </row>
    <row r="222" spans="1:6">
      <c r="A222" s="31" t="s">
        <v>226</v>
      </c>
      <c r="B222" s="19">
        <v>5000</v>
      </c>
      <c r="C222" s="19">
        <v>2037</v>
      </c>
      <c r="D222" s="19">
        <v>1688</v>
      </c>
      <c r="E222" s="19">
        <v>20</v>
      </c>
      <c r="F222" s="32">
        <v>15</v>
      </c>
    </row>
    <row r="223" spans="1:6" ht="15.6">
      <c r="A223" t="s">
        <v>251</v>
      </c>
      <c r="B223" s="28">
        <v>9244635</v>
      </c>
      <c r="C223" s="28">
        <v>4253000</v>
      </c>
      <c r="D223" s="28">
        <v>2681464</v>
      </c>
      <c r="E223" s="28">
        <v>643000</v>
      </c>
      <c r="F223" s="28">
        <v>345773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24"/>
  <sheetViews>
    <sheetView topLeftCell="A188" workbookViewId="0">
      <selection activeCell="A193" sqref="A2:F222"/>
    </sheetView>
  </sheetViews>
  <sheetFormatPr defaultColWidth="8.88671875" defaultRowHeight="14.4"/>
  <cols>
    <col min="2" max="2" width="12.109375" bestFit="1" customWidth="1"/>
    <col min="3" max="3" width="16.109375" bestFit="1" customWidth="1"/>
    <col min="4" max="4" width="13.6640625" bestFit="1" customWidth="1"/>
    <col min="5" max="5" width="15.88671875" bestFit="1" customWidth="1"/>
    <col min="6" max="6" width="13.44140625" bestFit="1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218</v>
      </c>
      <c r="D2" s="18">
        <v>160</v>
      </c>
      <c r="E2" s="18">
        <v>33</v>
      </c>
      <c r="F2" s="30">
        <v>25</v>
      </c>
    </row>
    <row r="3" spans="1:6">
      <c r="A3" s="29" t="s">
        <v>7</v>
      </c>
      <c r="B3" s="18">
        <v>10000</v>
      </c>
      <c r="C3" s="18">
        <v>79000</v>
      </c>
      <c r="D3" s="18">
        <v>17753</v>
      </c>
      <c r="E3" s="18">
        <v>0</v>
      </c>
      <c r="F3" s="30">
        <v>7</v>
      </c>
    </row>
    <row r="4" spans="1:6">
      <c r="A4" s="29" t="s">
        <v>8</v>
      </c>
      <c r="B4" s="18">
        <v>22900</v>
      </c>
      <c r="C4" s="18">
        <v>16040</v>
      </c>
      <c r="D4" s="18">
        <v>7586</v>
      </c>
      <c r="E4" s="18">
        <v>74</v>
      </c>
      <c r="F4" s="30">
        <v>31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1182</v>
      </c>
      <c r="D6" s="18">
        <v>541</v>
      </c>
      <c r="E6" s="18">
        <v>25</v>
      </c>
      <c r="F6" s="30">
        <v>7</v>
      </c>
    </row>
    <row r="7" spans="1:6">
      <c r="A7" s="29" t="s">
        <v>11</v>
      </c>
      <c r="B7" s="18">
        <v>0</v>
      </c>
      <c r="C7" s="18">
        <v>2508</v>
      </c>
      <c r="D7" s="18">
        <v>1388</v>
      </c>
      <c r="E7" s="18">
        <v>24</v>
      </c>
      <c r="F7" s="30">
        <v>24</v>
      </c>
    </row>
    <row r="8" spans="1:6">
      <c r="A8" s="29" t="s">
        <v>12</v>
      </c>
      <c r="B8" s="18">
        <v>0</v>
      </c>
      <c r="C8" s="18">
        <v>13</v>
      </c>
      <c r="D8" s="18">
        <v>23</v>
      </c>
      <c r="E8" s="18">
        <v>0</v>
      </c>
      <c r="F8" s="30">
        <v>0</v>
      </c>
    </row>
    <row r="9" spans="1:6">
      <c r="A9" s="29" t="s">
        <v>13</v>
      </c>
      <c r="B9" s="18">
        <v>426000</v>
      </c>
      <c r="C9" s="18">
        <v>20000</v>
      </c>
      <c r="D9" s="18">
        <v>5857</v>
      </c>
      <c r="E9" s="18">
        <v>14000</v>
      </c>
      <c r="F9" s="30">
        <v>4808</v>
      </c>
    </row>
    <row r="10" spans="1:6">
      <c r="A10" s="29" t="s">
        <v>14</v>
      </c>
      <c r="B10" s="18">
        <v>0</v>
      </c>
      <c r="C10" s="18">
        <v>21812</v>
      </c>
      <c r="D10" s="18">
        <v>10207</v>
      </c>
      <c r="E10" s="18">
        <v>7</v>
      </c>
      <c r="F10" s="30">
        <v>0</v>
      </c>
    </row>
    <row r="11" spans="1:6">
      <c r="A11" s="29" t="s">
        <v>15</v>
      </c>
      <c r="B11" s="18">
        <v>0</v>
      </c>
      <c r="C11" s="18">
        <v>13</v>
      </c>
      <c r="D11" s="18">
        <v>32</v>
      </c>
      <c r="E11" s="18">
        <v>0</v>
      </c>
      <c r="F11" s="30">
        <v>0</v>
      </c>
    </row>
    <row r="12" spans="1:6">
      <c r="A12" s="29" t="s">
        <v>16</v>
      </c>
      <c r="B12" s="18">
        <v>935000</v>
      </c>
      <c r="C12" s="18">
        <v>96497</v>
      </c>
      <c r="D12" s="18">
        <v>31251</v>
      </c>
      <c r="E12" s="18">
        <v>15846</v>
      </c>
      <c r="F12" s="30">
        <v>1466</v>
      </c>
    </row>
    <row r="13" spans="1:6">
      <c r="A13" s="29" t="s">
        <v>17</v>
      </c>
      <c r="B13" s="18">
        <v>2190000</v>
      </c>
      <c r="C13" s="18">
        <v>427868</v>
      </c>
      <c r="D13" s="18">
        <v>121040</v>
      </c>
      <c r="E13" s="18">
        <v>1839073</v>
      </c>
      <c r="F13" s="30">
        <v>633494</v>
      </c>
    </row>
    <row r="14" spans="1:6">
      <c r="A14" s="29" t="s">
        <v>18</v>
      </c>
      <c r="B14" s="18">
        <v>0</v>
      </c>
      <c r="C14" s="18">
        <v>187000</v>
      </c>
      <c r="D14" s="18">
        <v>27985</v>
      </c>
      <c r="E14" s="18">
        <v>0</v>
      </c>
      <c r="F14" s="30">
        <v>1</v>
      </c>
    </row>
    <row r="15" spans="1:6">
      <c r="A15" s="29" t="s">
        <v>19</v>
      </c>
      <c r="B15" s="18">
        <v>0</v>
      </c>
      <c r="C15" s="18">
        <v>87</v>
      </c>
      <c r="D15" s="18">
        <v>808</v>
      </c>
      <c r="E15" s="18">
        <v>4</v>
      </c>
      <c r="F15" s="30">
        <v>6</v>
      </c>
    </row>
    <row r="16" spans="1:6">
      <c r="A16" s="29" t="s">
        <v>20</v>
      </c>
      <c r="B16" s="18">
        <v>0</v>
      </c>
      <c r="C16" s="18">
        <v>923</v>
      </c>
      <c r="D16" s="18">
        <v>694</v>
      </c>
      <c r="E16" s="18">
        <v>27</v>
      </c>
      <c r="F16" s="30">
        <v>16</v>
      </c>
    </row>
    <row r="17" spans="1:6">
      <c r="A17" s="29" t="s">
        <v>21</v>
      </c>
      <c r="B17" s="18">
        <v>2200</v>
      </c>
      <c r="C17" s="18">
        <v>330</v>
      </c>
      <c r="D17" s="18">
        <v>503</v>
      </c>
      <c r="E17" s="18">
        <v>1806</v>
      </c>
      <c r="F17" s="30">
        <v>1157</v>
      </c>
    </row>
    <row r="18" spans="1:6">
      <c r="A18" s="29" t="s">
        <v>22</v>
      </c>
      <c r="B18" s="18">
        <v>0</v>
      </c>
      <c r="C18" s="18">
        <v>47</v>
      </c>
      <c r="D18" s="18">
        <v>28</v>
      </c>
      <c r="E18" s="18">
        <v>2</v>
      </c>
      <c r="F18" s="30">
        <v>6</v>
      </c>
    </row>
    <row r="19" spans="1:6">
      <c r="A19" s="29" t="s">
        <v>23</v>
      </c>
      <c r="B19" s="18">
        <v>1644000</v>
      </c>
      <c r="C19" s="18">
        <v>110000</v>
      </c>
      <c r="D19" s="18">
        <v>23952</v>
      </c>
      <c r="E19" s="18">
        <v>840000</v>
      </c>
      <c r="F19" s="30">
        <v>139631</v>
      </c>
    </row>
    <row r="20" spans="1:6">
      <c r="A20" s="29" t="s">
        <v>24</v>
      </c>
      <c r="B20" s="18">
        <v>1809800</v>
      </c>
      <c r="C20" s="18">
        <v>510000</v>
      </c>
      <c r="D20" s="18">
        <v>116649</v>
      </c>
      <c r="E20" s="18">
        <v>966173</v>
      </c>
      <c r="F20" s="30">
        <v>309031</v>
      </c>
    </row>
    <row r="21" spans="1:6">
      <c r="A21" s="29" t="s">
        <v>25</v>
      </c>
      <c r="B21" s="18">
        <v>0</v>
      </c>
      <c r="C21" s="18">
        <v>1659</v>
      </c>
      <c r="D21" s="18">
        <v>732</v>
      </c>
      <c r="E21" s="18">
        <v>40</v>
      </c>
      <c r="F21" s="30">
        <v>96</v>
      </c>
    </row>
    <row r="22" spans="1:6">
      <c r="A22" s="29" t="s">
        <v>26</v>
      </c>
      <c r="B22" s="18">
        <v>0</v>
      </c>
      <c r="C22" s="18">
        <v>315</v>
      </c>
      <c r="D22" s="18">
        <v>135</v>
      </c>
      <c r="E22" s="18">
        <v>0</v>
      </c>
      <c r="F22" s="30">
        <v>0</v>
      </c>
    </row>
    <row r="23" spans="1:6">
      <c r="A23" s="29" t="s">
        <v>27</v>
      </c>
      <c r="B23" s="18">
        <v>27000</v>
      </c>
      <c r="C23" s="18">
        <v>3</v>
      </c>
      <c r="D23" s="18">
        <v>11</v>
      </c>
      <c r="E23" s="18">
        <v>215</v>
      </c>
      <c r="F23" s="30">
        <v>557</v>
      </c>
    </row>
    <row r="24" spans="1:6">
      <c r="A24" s="29" t="s">
        <v>28</v>
      </c>
      <c r="B24" s="18">
        <v>0</v>
      </c>
      <c r="C24" s="18">
        <v>6947</v>
      </c>
      <c r="D24" s="18">
        <v>3915</v>
      </c>
      <c r="E24" s="18">
        <v>307</v>
      </c>
      <c r="F24" s="30">
        <v>158</v>
      </c>
    </row>
    <row r="25" spans="1:6">
      <c r="A25" s="29" t="s">
        <v>29</v>
      </c>
      <c r="B25" s="18">
        <v>15000</v>
      </c>
      <c r="C25" s="18">
        <v>136280</v>
      </c>
      <c r="D25" s="18">
        <v>33831</v>
      </c>
      <c r="E25" s="18">
        <v>910</v>
      </c>
      <c r="F25" s="30">
        <v>497</v>
      </c>
    </row>
    <row r="26" spans="1:6">
      <c r="A26" s="29" t="s">
        <v>30</v>
      </c>
      <c r="B26" s="18">
        <v>0</v>
      </c>
      <c r="C26" s="18">
        <v>5169</v>
      </c>
      <c r="D26" s="18">
        <v>3638</v>
      </c>
      <c r="E26" s="18">
        <v>25</v>
      </c>
      <c r="F26" s="30">
        <v>74</v>
      </c>
    </row>
    <row r="27" spans="1:6">
      <c r="A27" s="29" t="s">
        <v>31</v>
      </c>
      <c r="B27" s="18">
        <v>2952000</v>
      </c>
      <c r="C27" s="18">
        <v>702</v>
      </c>
      <c r="D27" s="18">
        <v>484</v>
      </c>
      <c r="E27" s="18">
        <v>181343</v>
      </c>
      <c r="F27" s="30">
        <v>43044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18</v>
      </c>
      <c r="D29" s="18">
        <v>9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115</v>
      </c>
      <c r="D30" s="18">
        <v>159</v>
      </c>
      <c r="E30" s="18">
        <v>13</v>
      </c>
      <c r="F30" s="30">
        <v>2</v>
      </c>
    </row>
    <row r="31" spans="1:6">
      <c r="A31" s="29" t="s">
        <v>35</v>
      </c>
      <c r="B31" s="18">
        <v>813000</v>
      </c>
      <c r="C31" s="18">
        <v>105402</v>
      </c>
      <c r="D31" s="18">
        <v>31695</v>
      </c>
      <c r="E31" s="18">
        <v>434000</v>
      </c>
      <c r="F31" s="30">
        <v>75713</v>
      </c>
    </row>
    <row r="32" spans="1:6">
      <c r="A32" s="29" t="s">
        <v>36</v>
      </c>
      <c r="B32" s="18">
        <v>0</v>
      </c>
      <c r="C32" s="18">
        <v>26</v>
      </c>
      <c r="D32" s="18">
        <v>8</v>
      </c>
      <c r="E32" s="18">
        <v>0</v>
      </c>
      <c r="F32" s="30">
        <v>0</v>
      </c>
    </row>
    <row r="33" spans="1:6">
      <c r="A33" s="29" t="s">
        <v>37</v>
      </c>
      <c r="B33" s="18">
        <v>0</v>
      </c>
      <c r="C33" s="18">
        <v>4</v>
      </c>
      <c r="D33" s="18">
        <v>15</v>
      </c>
      <c r="E33" s="18">
        <v>3</v>
      </c>
      <c r="F33" s="30">
        <v>8</v>
      </c>
    </row>
    <row r="34" spans="1:6">
      <c r="A34" s="29" t="s">
        <v>38</v>
      </c>
      <c r="B34" s="18">
        <v>0</v>
      </c>
      <c r="C34" s="18">
        <v>337</v>
      </c>
      <c r="D34" s="18">
        <v>200</v>
      </c>
      <c r="E34" s="18">
        <v>31</v>
      </c>
      <c r="F34" s="30">
        <v>5</v>
      </c>
    </row>
    <row r="35" spans="1:6">
      <c r="A35" s="29" t="s">
        <v>39</v>
      </c>
      <c r="B35" s="18">
        <v>0</v>
      </c>
      <c r="C35" s="18">
        <v>2494</v>
      </c>
      <c r="D35" s="18">
        <v>1605</v>
      </c>
      <c r="E35" s="18">
        <v>203</v>
      </c>
      <c r="F35" s="30">
        <v>60</v>
      </c>
    </row>
    <row r="36" spans="1:6">
      <c r="A36" s="29" t="s">
        <v>40</v>
      </c>
      <c r="B36" s="18">
        <v>0</v>
      </c>
      <c r="C36" s="18">
        <v>55</v>
      </c>
      <c r="D36" s="18">
        <v>76</v>
      </c>
      <c r="E36" s="18">
        <v>198</v>
      </c>
      <c r="F36" s="30">
        <v>129</v>
      </c>
    </row>
    <row r="37" spans="1:6">
      <c r="A37" s="29" t="s">
        <v>41</v>
      </c>
      <c r="B37" s="18">
        <v>8796000</v>
      </c>
      <c r="C37" s="18">
        <v>944655</v>
      </c>
      <c r="D37" s="18">
        <v>93928</v>
      </c>
      <c r="E37" s="18">
        <v>5698628</v>
      </c>
      <c r="F37" s="30">
        <v>1265568</v>
      </c>
    </row>
    <row r="38" spans="1:6">
      <c r="A38" s="29" t="s">
        <v>42</v>
      </c>
      <c r="B38" s="18">
        <v>0</v>
      </c>
      <c r="C38" s="18">
        <v>85</v>
      </c>
      <c r="D38" s="18">
        <v>193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17</v>
      </c>
      <c r="D39" s="18">
        <v>5</v>
      </c>
      <c r="E39" s="18">
        <v>16</v>
      </c>
      <c r="F39" s="30">
        <v>9</v>
      </c>
    </row>
    <row r="40" spans="1:6">
      <c r="A40" s="29" t="s">
        <v>44</v>
      </c>
      <c r="B40" s="18">
        <v>0</v>
      </c>
      <c r="C40" s="18">
        <v>3</v>
      </c>
      <c r="D40" s="18">
        <v>3</v>
      </c>
      <c r="E40" s="18">
        <v>0</v>
      </c>
      <c r="F40" s="30">
        <v>0</v>
      </c>
    </row>
    <row r="41" spans="1:6">
      <c r="A41" s="29" t="s">
        <v>45</v>
      </c>
      <c r="B41" s="18">
        <v>788300</v>
      </c>
      <c r="C41" s="18">
        <v>41481</v>
      </c>
      <c r="D41" s="18">
        <v>16853</v>
      </c>
      <c r="E41" s="18">
        <v>185000</v>
      </c>
      <c r="F41" s="30">
        <v>66300</v>
      </c>
    </row>
    <row r="42" spans="1:6">
      <c r="A42" s="29" t="s">
        <v>46</v>
      </c>
      <c r="B42" s="18">
        <v>20100000</v>
      </c>
      <c r="C42" s="18">
        <v>810809</v>
      </c>
      <c r="D42" s="18">
        <v>179588</v>
      </c>
      <c r="E42" s="18">
        <v>198203</v>
      </c>
      <c r="F42" s="30">
        <v>116009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422000</v>
      </c>
      <c r="C45" s="18">
        <v>79731</v>
      </c>
      <c r="D45" s="18">
        <v>54119</v>
      </c>
      <c r="E45" s="18">
        <v>3067</v>
      </c>
      <c r="F45" s="30">
        <v>2046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72</v>
      </c>
      <c r="D47" s="18">
        <v>48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600</v>
      </c>
      <c r="D48" s="18">
        <v>246</v>
      </c>
      <c r="E48" s="18">
        <v>0</v>
      </c>
      <c r="F48" s="30">
        <v>0</v>
      </c>
    </row>
    <row r="49" spans="1:6">
      <c r="A49" s="29" t="s">
        <v>53</v>
      </c>
      <c r="B49" s="18">
        <v>47000</v>
      </c>
      <c r="C49" s="18">
        <v>15334</v>
      </c>
      <c r="D49" s="18">
        <v>8152</v>
      </c>
      <c r="E49" s="18">
        <v>24</v>
      </c>
      <c r="F49" s="30">
        <v>11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174783</v>
      </c>
      <c r="C51" s="18">
        <v>134216</v>
      </c>
      <c r="D51" s="18">
        <v>40841</v>
      </c>
      <c r="E51" s="18">
        <v>99389</v>
      </c>
      <c r="F51" s="30">
        <v>21413</v>
      </c>
    </row>
    <row r="52" spans="1:6">
      <c r="A52" s="29" t="s">
        <v>56</v>
      </c>
      <c r="B52" s="18">
        <v>62000</v>
      </c>
      <c r="C52" s="18">
        <v>258</v>
      </c>
      <c r="D52" s="18">
        <v>185</v>
      </c>
      <c r="E52" s="18">
        <v>17</v>
      </c>
      <c r="F52" s="30">
        <v>5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27629</v>
      </c>
      <c r="D54" s="18">
        <v>7061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124</v>
      </c>
      <c r="D56" s="18">
        <v>56</v>
      </c>
      <c r="E56" s="18">
        <v>2</v>
      </c>
      <c r="F56" s="30">
        <v>9</v>
      </c>
    </row>
    <row r="57" spans="1:6">
      <c r="A57" s="29" t="s">
        <v>61</v>
      </c>
      <c r="B57" s="18">
        <v>0</v>
      </c>
      <c r="C57" s="18">
        <v>333</v>
      </c>
      <c r="D57" s="18">
        <v>228</v>
      </c>
      <c r="E57" s="18">
        <v>16</v>
      </c>
      <c r="F57" s="30">
        <v>5</v>
      </c>
    </row>
    <row r="58" spans="1:6">
      <c r="A58" s="29" t="s">
        <v>62</v>
      </c>
      <c r="B58" s="18">
        <v>346000</v>
      </c>
      <c r="C58" s="18">
        <v>240000</v>
      </c>
      <c r="D58" s="18">
        <v>58233</v>
      </c>
      <c r="E58" s="18">
        <v>50000</v>
      </c>
      <c r="F58" s="30">
        <v>19506</v>
      </c>
    </row>
    <row r="59" spans="1:6">
      <c r="A59" s="29" t="s">
        <v>63</v>
      </c>
      <c r="B59" s="18">
        <v>0</v>
      </c>
      <c r="C59" s="18">
        <v>265</v>
      </c>
      <c r="D59" s="18">
        <v>197</v>
      </c>
      <c r="E59" s="18">
        <v>1</v>
      </c>
      <c r="F59" s="30">
        <v>2</v>
      </c>
    </row>
    <row r="60" spans="1:6">
      <c r="A60" s="29" t="s">
        <v>64</v>
      </c>
      <c r="B60" s="18">
        <v>0</v>
      </c>
      <c r="C60" s="18">
        <v>78</v>
      </c>
      <c r="D60" s="18">
        <v>46</v>
      </c>
      <c r="E60" s="18">
        <v>1</v>
      </c>
      <c r="F60" s="30">
        <v>21</v>
      </c>
    </row>
    <row r="61" spans="1:6">
      <c r="A61" s="29" t="s">
        <v>65</v>
      </c>
      <c r="B61" s="18">
        <v>0</v>
      </c>
      <c r="C61" s="18">
        <v>1282</v>
      </c>
      <c r="D61" s="18">
        <v>821</v>
      </c>
      <c r="E61" s="18">
        <v>54</v>
      </c>
      <c r="F61" s="30">
        <v>16</v>
      </c>
    </row>
    <row r="62" spans="1:6">
      <c r="A62" s="29" t="s">
        <v>66</v>
      </c>
      <c r="B62" s="18">
        <v>276000</v>
      </c>
      <c r="C62" s="18">
        <v>3960</v>
      </c>
      <c r="D62" s="18">
        <v>2126</v>
      </c>
      <c r="E62" s="18">
        <v>141701</v>
      </c>
      <c r="F62" s="30">
        <v>83060</v>
      </c>
    </row>
    <row r="63" spans="1:6">
      <c r="A63" s="29" t="s">
        <v>67</v>
      </c>
      <c r="B63" s="18">
        <v>6300</v>
      </c>
      <c r="C63" s="18">
        <v>48000</v>
      </c>
      <c r="D63" s="18">
        <v>17194</v>
      </c>
      <c r="E63" s="18">
        <v>64</v>
      </c>
      <c r="F63" s="30">
        <v>59</v>
      </c>
    </row>
    <row r="64" spans="1:6">
      <c r="A64" s="29" t="s">
        <v>68</v>
      </c>
      <c r="B64" s="18">
        <v>0</v>
      </c>
      <c r="C64" s="18">
        <v>7254</v>
      </c>
      <c r="D64" s="18">
        <v>3365</v>
      </c>
      <c r="E64" s="18">
        <v>9</v>
      </c>
      <c r="F64" s="30">
        <v>3</v>
      </c>
    </row>
    <row r="65" spans="1:6">
      <c r="A65" s="29" t="s">
        <v>69</v>
      </c>
      <c r="B65" s="18">
        <v>0</v>
      </c>
      <c r="C65" s="18">
        <v>37</v>
      </c>
      <c r="D65" s="18">
        <v>77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0.12</v>
      </c>
      <c r="D66" s="18">
        <v>1</v>
      </c>
      <c r="E66" s="18">
        <v>84</v>
      </c>
      <c r="F66" s="30">
        <v>27</v>
      </c>
    </row>
    <row r="67" spans="1:6">
      <c r="A67" s="29" t="s">
        <v>71</v>
      </c>
      <c r="B67" s="18">
        <v>250000</v>
      </c>
      <c r="C67" s="18">
        <v>86108</v>
      </c>
      <c r="D67" s="18">
        <v>19937</v>
      </c>
      <c r="E67" s="18">
        <v>129865</v>
      </c>
      <c r="F67" s="30">
        <v>31661</v>
      </c>
    </row>
    <row r="68" spans="1:6">
      <c r="A68" s="29" t="s">
        <v>72</v>
      </c>
      <c r="B68" s="18">
        <v>22000</v>
      </c>
      <c r="C68" s="18">
        <v>4750</v>
      </c>
      <c r="D68" s="18">
        <v>3996</v>
      </c>
      <c r="E68" s="18">
        <v>2</v>
      </c>
      <c r="F68" s="30">
        <v>1</v>
      </c>
    </row>
    <row r="69" spans="1:6">
      <c r="A69" s="29" t="s">
        <v>73</v>
      </c>
      <c r="B69" s="18">
        <v>0</v>
      </c>
      <c r="C69" s="18">
        <v>11</v>
      </c>
      <c r="D69" s="18">
        <v>5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526</v>
      </c>
      <c r="D70" s="18">
        <v>224</v>
      </c>
      <c r="E70" s="18">
        <v>0</v>
      </c>
      <c r="F70" s="30">
        <v>0</v>
      </c>
    </row>
    <row r="71" spans="1:6">
      <c r="A71" s="29" t="s">
        <v>75</v>
      </c>
      <c r="B71" s="18">
        <v>0</v>
      </c>
      <c r="C71" s="18">
        <v>2004</v>
      </c>
      <c r="D71" s="18">
        <v>1129</v>
      </c>
      <c r="E71" s="18">
        <v>4</v>
      </c>
      <c r="F71" s="30">
        <v>7</v>
      </c>
    </row>
    <row r="72" spans="1:6">
      <c r="A72" s="29" t="s">
        <v>76</v>
      </c>
      <c r="B72" s="18">
        <v>92000</v>
      </c>
      <c r="C72" s="18">
        <v>100844</v>
      </c>
      <c r="D72" s="18">
        <v>34045</v>
      </c>
      <c r="E72" s="18">
        <v>20821</v>
      </c>
      <c r="F72" s="30">
        <v>6921</v>
      </c>
    </row>
    <row r="73" spans="1:6">
      <c r="A73" s="29" t="s">
        <v>77</v>
      </c>
      <c r="B73" s="18">
        <v>3982000</v>
      </c>
      <c r="C73" s="18">
        <v>615612</v>
      </c>
      <c r="D73" s="18">
        <v>260111</v>
      </c>
      <c r="E73" s="18">
        <v>1728151</v>
      </c>
      <c r="F73" s="30">
        <v>430764</v>
      </c>
    </row>
    <row r="74" spans="1:6">
      <c r="A74" s="29" t="s">
        <v>78</v>
      </c>
      <c r="B74" s="18">
        <v>0</v>
      </c>
      <c r="C74" s="18">
        <v>67</v>
      </c>
      <c r="D74" s="18">
        <v>51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88</v>
      </c>
      <c r="D75" s="18">
        <v>171</v>
      </c>
      <c r="E75" s="18">
        <v>3</v>
      </c>
      <c r="F75" s="30">
        <v>3</v>
      </c>
    </row>
    <row r="76" spans="1:6">
      <c r="A76" s="29" t="s">
        <v>80</v>
      </c>
      <c r="B76" s="18">
        <v>0</v>
      </c>
      <c r="C76" s="18">
        <v>32</v>
      </c>
      <c r="D76" s="18">
        <v>56</v>
      </c>
      <c r="E76" s="18">
        <v>167</v>
      </c>
      <c r="F76" s="30">
        <v>119</v>
      </c>
    </row>
    <row r="77" spans="1:6">
      <c r="A77" s="29" t="s">
        <v>81</v>
      </c>
      <c r="B77" s="18">
        <v>0</v>
      </c>
      <c r="C77" s="18">
        <v>175</v>
      </c>
      <c r="D77" s="18">
        <v>125</v>
      </c>
      <c r="E77" s="18">
        <v>0</v>
      </c>
      <c r="F77" s="30">
        <v>0</v>
      </c>
    </row>
    <row r="78" spans="1:6">
      <c r="A78" s="29" t="s">
        <v>82</v>
      </c>
      <c r="B78" s="18">
        <v>9900</v>
      </c>
      <c r="C78" s="18">
        <v>93000</v>
      </c>
      <c r="D78" s="18">
        <v>18717</v>
      </c>
      <c r="E78" s="18">
        <v>15000</v>
      </c>
      <c r="F78" s="30">
        <v>3952</v>
      </c>
    </row>
    <row r="79" spans="1:6">
      <c r="A79" s="29" t="s">
        <v>83</v>
      </c>
      <c r="B79" s="18">
        <v>6736601</v>
      </c>
      <c r="C79" s="18">
        <v>2840375</v>
      </c>
      <c r="D79" s="18">
        <v>741046</v>
      </c>
      <c r="E79" s="18">
        <v>2203727</v>
      </c>
      <c r="F79" s="30">
        <v>643609</v>
      </c>
    </row>
    <row r="80" spans="1:6">
      <c r="A80" s="29" t="s">
        <v>84</v>
      </c>
      <c r="B80" s="18">
        <v>8000</v>
      </c>
      <c r="C80" s="18">
        <v>231</v>
      </c>
      <c r="D80" s="18">
        <v>443</v>
      </c>
      <c r="E80" s="18">
        <v>104</v>
      </c>
      <c r="F80" s="30">
        <v>48</v>
      </c>
    </row>
    <row r="81" spans="1:6">
      <c r="A81" s="29" t="s">
        <v>85</v>
      </c>
      <c r="B81" s="18">
        <v>0</v>
      </c>
      <c r="C81" s="18">
        <v>140</v>
      </c>
      <c r="D81" s="18">
        <v>62</v>
      </c>
      <c r="E81" s="18">
        <v>34</v>
      </c>
      <c r="F81" s="30">
        <v>15</v>
      </c>
    </row>
    <row r="82" spans="1:6">
      <c r="A82" s="29" t="s">
        <v>86</v>
      </c>
      <c r="B82" s="18">
        <v>240000</v>
      </c>
      <c r="C82" s="18">
        <v>164268</v>
      </c>
      <c r="D82" s="18">
        <v>46864</v>
      </c>
      <c r="E82" s="18">
        <v>49706</v>
      </c>
      <c r="F82" s="30">
        <v>16663</v>
      </c>
    </row>
    <row r="83" spans="1:6">
      <c r="A83" s="29" t="s">
        <v>87</v>
      </c>
      <c r="B83" s="18">
        <v>0</v>
      </c>
      <c r="C83" s="18">
        <v>14</v>
      </c>
      <c r="D83" s="18">
        <v>29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5</v>
      </c>
      <c r="D84" s="18">
        <v>3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1000</v>
      </c>
      <c r="D85" s="18">
        <v>700</v>
      </c>
      <c r="E85" s="18">
        <v>0</v>
      </c>
      <c r="F85" s="30">
        <v>0</v>
      </c>
    </row>
    <row r="86" spans="1:6">
      <c r="A86" s="29" t="s">
        <v>90</v>
      </c>
      <c r="B86" s="18">
        <v>7000</v>
      </c>
      <c r="C86" s="18">
        <v>3952</v>
      </c>
      <c r="D86" s="18">
        <v>1774</v>
      </c>
      <c r="E86" s="18">
        <v>7944</v>
      </c>
      <c r="F86" s="30">
        <v>3945</v>
      </c>
    </row>
    <row r="87" spans="1:6">
      <c r="A87" s="29" t="s">
        <v>91</v>
      </c>
      <c r="B87" s="18">
        <v>0</v>
      </c>
      <c r="C87" s="18">
        <v>155</v>
      </c>
      <c r="D87" s="18">
        <v>146</v>
      </c>
      <c r="E87" s="18">
        <v>0</v>
      </c>
      <c r="F87" s="30">
        <v>0</v>
      </c>
    </row>
    <row r="88" spans="1:6">
      <c r="A88" s="29" t="s">
        <v>92</v>
      </c>
      <c r="B88" s="18">
        <v>0</v>
      </c>
      <c r="C88" s="18">
        <v>3</v>
      </c>
      <c r="D88" s="18">
        <v>4</v>
      </c>
      <c r="E88" s="18">
        <v>14</v>
      </c>
      <c r="F88" s="30">
        <v>24</v>
      </c>
    </row>
    <row r="89" spans="1:6">
      <c r="A89" s="29" t="s">
        <v>93</v>
      </c>
      <c r="B89" s="18">
        <v>0</v>
      </c>
      <c r="C89" s="18">
        <v>53</v>
      </c>
      <c r="D89" s="18">
        <v>72</v>
      </c>
      <c r="E89" s="18">
        <v>38</v>
      </c>
      <c r="F89" s="30">
        <v>7</v>
      </c>
    </row>
    <row r="90" spans="1:6">
      <c r="A90" s="29" t="s">
        <v>94</v>
      </c>
      <c r="B90" s="18">
        <v>0</v>
      </c>
      <c r="C90" s="18">
        <v>30</v>
      </c>
      <c r="D90" s="18">
        <v>37</v>
      </c>
      <c r="E90" s="18">
        <v>0</v>
      </c>
      <c r="F90" s="30">
        <v>0</v>
      </c>
    </row>
    <row r="91" spans="1:6">
      <c r="A91" s="29" t="s">
        <v>95</v>
      </c>
      <c r="B91" s="18">
        <v>0</v>
      </c>
      <c r="C91" s="18">
        <v>440</v>
      </c>
      <c r="D91" s="18">
        <v>145</v>
      </c>
      <c r="E91" s="18">
        <v>0</v>
      </c>
      <c r="F91" s="30">
        <v>0</v>
      </c>
    </row>
    <row r="92" spans="1:6">
      <c r="A92" s="29" t="s">
        <v>96</v>
      </c>
      <c r="B92" s="18">
        <v>349432</v>
      </c>
      <c r="C92" s="18">
        <v>365733</v>
      </c>
      <c r="D92" s="18">
        <v>91987</v>
      </c>
      <c r="E92" s="18">
        <v>265365</v>
      </c>
      <c r="F92" s="30">
        <v>69949</v>
      </c>
    </row>
    <row r="93" spans="1:6">
      <c r="A93" s="29" t="s">
        <v>97</v>
      </c>
      <c r="B93" s="18">
        <v>0</v>
      </c>
      <c r="C93" s="18">
        <v>11218</v>
      </c>
      <c r="D93" s="18">
        <v>5544</v>
      </c>
      <c r="E93" s="18">
        <v>0</v>
      </c>
      <c r="F93" s="30">
        <v>0</v>
      </c>
    </row>
    <row r="94" spans="1:6">
      <c r="A94" s="29" t="s">
        <v>98</v>
      </c>
      <c r="B94" s="18">
        <v>23500</v>
      </c>
      <c r="C94" s="18">
        <v>157000</v>
      </c>
      <c r="D94" s="18">
        <v>34303</v>
      </c>
      <c r="E94" s="18">
        <v>663</v>
      </c>
      <c r="F94" s="30">
        <v>1320</v>
      </c>
    </row>
    <row r="95" spans="1:6">
      <c r="A95" s="29" t="s">
        <v>99</v>
      </c>
      <c r="B95" s="18">
        <v>125000</v>
      </c>
      <c r="C95" s="18">
        <v>291000</v>
      </c>
      <c r="D95" s="18">
        <v>49036</v>
      </c>
      <c r="E95" s="18">
        <v>544</v>
      </c>
      <c r="F95" s="30">
        <v>409</v>
      </c>
    </row>
    <row r="96" spans="1:6">
      <c r="A96" s="29" t="s">
        <v>100</v>
      </c>
      <c r="B96" s="18">
        <v>756000</v>
      </c>
      <c r="C96" s="18">
        <v>12000</v>
      </c>
      <c r="D96" s="18">
        <v>3422</v>
      </c>
      <c r="E96" s="18">
        <v>313</v>
      </c>
      <c r="F96" s="30">
        <v>71</v>
      </c>
    </row>
    <row r="97" spans="1:6">
      <c r="A97" s="29" t="s">
        <v>101</v>
      </c>
      <c r="B97" s="18">
        <v>5000</v>
      </c>
      <c r="C97" s="18">
        <v>2375</v>
      </c>
      <c r="D97" s="18">
        <v>979</v>
      </c>
      <c r="E97" s="18">
        <v>51</v>
      </c>
      <c r="F97" s="30">
        <v>29</v>
      </c>
    </row>
    <row r="98" spans="1:6">
      <c r="A98" s="29" t="s">
        <v>102</v>
      </c>
      <c r="B98" s="18">
        <v>304515</v>
      </c>
      <c r="C98" s="18">
        <v>89142</v>
      </c>
      <c r="D98" s="18">
        <v>36886</v>
      </c>
      <c r="E98" s="18">
        <v>181665</v>
      </c>
      <c r="F98" s="30">
        <v>50892</v>
      </c>
    </row>
    <row r="99" spans="1:6">
      <c r="A99" s="29" t="s">
        <v>103</v>
      </c>
      <c r="B99" s="18">
        <v>0</v>
      </c>
      <c r="C99" s="18">
        <v>77284</v>
      </c>
      <c r="D99" s="18">
        <v>30459</v>
      </c>
      <c r="E99" s="18">
        <v>242</v>
      </c>
      <c r="F99" s="30">
        <v>128</v>
      </c>
    </row>
    <row r="100" spans="1:6">
      <c r="A100" s="29" t="s">
        <v>104</v>
      </c>
      <c r="B100" s="18">
        <v>2465000</v>
      </c>
      <c r="C100" s="18">
        <v>1433008</v>
      </c>
      <c r="D100" s="18">
        <v>288390</v>
      </c>
      <c r="E100" s="18">
        <v>345529</v>
      </c>
      <c r="F100" s="30">
        <v>165982</v>
      </c>
    </row>
    <row r="101" spans="1:6">
      <c r="A101" s="29" t="s">
        <v>105</v>
      </c>
      <c r="B101" s="18">
        <v>0</v>
      </c>
      <c r="C101" s="18">
        <v>312</v>
      </c>
      <c r="D101" s="18">
        <v>153</v>
      </c>
      <c r="E101" s="18">
        <v>0</v>
      </c>
      <c r="F101" s="30">
        <v>0</v>
      </c>
    </row>
    <row r="102" spans="1:6">
      <c r="A102" s="29" t="s">
        <v>106</v>
      </c>
      <c r="B102" s="18">
        <v>1073000</v>
      </c>
      <c r="C102" s="18">
        <v>497639</v>
      </c>
      <c r="D102" s="18">
        <v>168970</v>
      </c>
      <c r="E102" s="18">
        <v>11000</v>
      </c>
      <c r="F102" s="30">
        <v>3509</v>
      </c>
    </row>
    <row r="103" spans="1:6">
      <c r="A103" s="29" t="s">
        <v>107</v>
      </c>
      <c r="B103" s="18">
        <v>0</v>
      </c>
      <c r="C103" s="18">
        <v>2021</v>
      </c>
      <c r="D103" s="18">
        <v>1241</v>
      </c>
      <c r="E103" s="18">
        <v>45</v>
      </c>
      <c r="F103" s="30">
        <v>106</v>
      </c>
    </row>
    <row r="104" spans="1:6">
      <c r="A104" s="29" t="s">
        <v>108</v>
      </c>
      <c r="B104" s="18">
        <v>64600</v>
      </c>
      <c r="C104" s="18">
        <v>583582</v>
      </c>
      <c r="D104" s="18">
        <v>158408</v>
      </c>
      <c r="E104" s="18">
        <v>249</v>
      </c>
      <c r="F104" s="30">
        <v>432</v>
      </c>
    </row>
    <row r="105" spans="1:6">
      <c r="A105" s="29" t="s">
        <v>109</v>
      </c>
      <c r="B105" s="18">
        <v>7700</v>
      </c>
      <c r="C105" s="18">
        <v>531</v>
      </c>
      <c r="D105" s="18">
        <v>824</v>
      </c>
      <c r="E105" s="18">
        <v>29</v>
      </c>
      <c r="F105" s="30">
        <v>22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1410</v>
      </c>
      <c r="D107" s="18">
        <v>1646</v>
      </c>
      <c r="E107" s="18">
        <v>7</v>
      </c>
      <c r="F107" s="30">
        <v>15</v>
      </c>
    </row>
    <row r="108" spans="1:6">
      <c r="A108" s="29" t="s">
        <v>112</v>
      </c>
      <c r="B108" s="18">
        <v>0</v>
      </c>
      <c r="C108" s="18">
        <v>119600</v>
      </c>
      <c r="D108" s="18">
        <v>37305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555</v>
      </c>
      <c r="D109" s="18">
        <v>408</v>
      </c>
      <c r="E109" s="18">
        <v>10</v>
      </c>
      <c r="F109" s="30">
        <v>3</v>
      </c>
    </row>
    <row r="110" spans="1:6">
      <c r="A110" s="29" t="s">
        <v>114</v>
      </c>
      <c r="B110" s="18">
        <v>990821</v>
      </c>
      <c r="C110" s="18">
        <v>49469</v>
      </c>
      <c r="D110" s="18">
        <v>13185</v>
      </c>
      <c r="E110" s="18">
        <v>856016</v>
      </c>
      <c r="F110" s="30">
        <v>157918</v>
      </c>
    </row>
    <row r="111" spans="1:6">
      <c r="A111" s="29" t="s">
        <v>115</v>
      </c>
      <c r="B111" s="18">
        <v>12000</v>
      </c>
      <c r="C111" s="18">
        <v>955</v>
      </c>
      <c r="D111" s="18">
        <v>414</v>
      </c>
      <c r="E111" s="18">
        <v>10</v>
      </c>
      <c r="F111" s="30">
        <v>159</v>
      </c>
    </row>
    <row r="112" spans="1:6">
      <c r="A112" s="29" t="s">
        <v>116</v>
      </c>
      <c r="B112" s="18">
        <v>0</v>
      </c>
      <c r="C112" s="18">
        <v>4080</v>
      </c>
      <c r="D112" s="18">
        <v>1972</v>
      </c>
      <c r="E112" s="18">
        <v>17</v>
      </c>
      <c r="F112" s="30">
        <v>14</v>
      </c>
    </row>
    <row r="113" spans="1:6">
      <c r="A113" s="29" t="s">
        <v>117</v>
      </c>
      <c r="B113" s="18">
        <v>0</v>
      </c>
      <c r="C113" s="18">
        <v>2</v>
      </c>
      <c r="D113" s="18">
        <v>1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250</v>
      </c>
      <c r="D114" s="18">
        <v>156</v>
      </c>
      <c r="E114" s="18">
        <v>24</v>
      </c>
      <c r="F114" s="30">
        <v>16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711870</v>
      </c>
      <c r="C116" s="18">
        <v>377670</v>
      </c>
      <c r="D116" s="18">
        <v>75101</v>
      </c>
      <c r="E116" s="18">
        <v>133162</v>
      </c>
      <c r="F116" s="30">
        <v>22060</v>
      </c>
    </row>
    <row r="117" spans="1:6">
      <c r="A117" s="29" t="s">
        <v>121</v>
      </c>
      <c r="B117" s="18">
        <v>203000</v>
      </c>
      <c r="C117" s="18">
        <v>55132</v>
      </c>
      <c r="D117" s="18">
        <v>15947</v>
      </c>
      <c r="E117" s="18">
        <v>208489</v>
      </c>
      <c r="F117" s="30">
        <v>55320</v>
      </c>
    </row>
    <row r="118" spans="1:6">
      <c r="A118" s="29" t="s">
        <v>122</v>
      </c>
      <c r="B118" s="18">
        <v>0</v>
      </c>
      <c r="C118" s="18">
        <v>838</v>
      </c>
      <c r="D118" s="18">
        <v>322</v>
      </c>
      <c r="E118" s="18">
        <v>0</v>
      </c>
      <c r="F118" s="30">
        <v>0</v>
      </c>
    </row>
    <row r="119" spans="1:6">
      <c r="A119" s="29" t="s">
        <v>123</v>
      </c>
      <c r="B119" s="18">
        <v>0</v>
      </c>
      <c r="C119" s="18">
        <v>1153</v>
      </c>
      <c r="D119" s="18">
        <v>857</v>
      </c>
      <c r="E119" s="18">
        <v>17</v>
      </c>
      <c r="F119" s="30">
        <v>15</v>
      </c>
    </row>
    <row r="120" spans="1:6">
      <c r="A120" s="29" t="s">
        <v>124</v>
      </c>
      <c r="B120" s="18">
        <v>163000</v>
      </c>
      <c r="C120" s="18">
        <v>428197</v>
      </c>
      <c r="D120" s="18">
        <v>64076</v>
      </c>
      <c r="E120" s="18">
        <v>593572</v>
      </c>
      <c r="F120" s="30">
        <v>95658</v>
      </c>
    </row>
    <row r="121" spans="1:6">
      <c r="A121" s="29" t="s">
        <v>125</v>
      </c>
      <c r="B121" s="18">
        <v>0</v>
      </c>
      <c r="C121" s="18">
        <v>3041</v>
      </c>
      <c r="D121" s="18">
        <v>1257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20</v>
      </c>
      <c r="D122" s="18">
        <v>50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9068</v>
      </c>
      <c r="D123" s="18">
        <v>3225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1205</v>
      </c>
      <c r="D125" s="18">
        <v>756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35</v>
      </c>
      <c r="D126" s="18">
        <v>113</v>
      </c>
      <c r="E126" s="18">
        <v>0</v>
      </c>
      <c r="F126" s="30">
        <v>0</v>
      </c>
    </row>
    <row r="127" spans="1:6">
      <c r="A127" s="29" t="s">
        <v>131</v>
      </c>
      <c r="B127" s="18">
        <v>0</v>
      </c>
      <c r="C127" s="18">
        <v>633</v>
      </c>
      <c r="D127" s="18">
        <v>415</v>
      </c>
      <c r="E127" s="18">
        <v>2</v>
      </c>
      <c r="F127" s="30">
        <v>4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754000</v>
      </c>
      <c r="C129" s="18">
        <v>143016</v>
      </c>
      <c r="D129" s="18">
        <v>34857</v>
      </c>
      <c r="E129" s="18">
        <v>17136</v>
      </c>
      <c r="F129" s="30">
        <v>4167</v>
      </c>
    </row>
    <row r="130" spans="1:6">
      <c r="A130" s="29" t="s">
        <v>134</v>
      </c>
      <c r="B130" s="18">
        <v>0</v>
      </c>
      <c r="C130" s="18">
        <v>5</v>
      </c>
      <c r="D130" s="18">
        <v>2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23279</v>
      </c>
      <c r="D131" s="18">
        <v>12602</v>
      </c>
      <c r="E131" s="18">
        <v>1</v>
      </c>
      <c r="F131" s="30">
        <v>8</v>
      </c>
    </row>
    <row r="132" spans="1:6">
      <c r="A132" s="29" t="s">
        <v>136</v>
      </c>
      <c r="B132" s="18">
        <v>0</v>
      </c>
      <c r="C132" s="18">
        <v>15759</v>
      </c>
      <c r="D132" s="18">
        <v>5565</v>
      </c>
      <c r="E132" s="18">
        <v>20</v>
      </c>
      <c r="F132" s="30">
        <v>18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3400</v>
      </c>
      <c r="C134" s="18">
        <v>5929</v>
      </c>
      <c r="D134" s="18">
        <v>3175</v>
      </c>
      <c r="E134" s="18">
        <v>32</v>
      </c>
      <c r="F134" s="30">
        <v>66</v>
      </c>
    </row>
    <row r="135" spans="1:6">
      <c r="A135" s="29" t="s">
        <v>139</v>
      </c>
      <c r="B135" s="18">
        <v>0</v>
      </c>
      <c r="C135" s="18">
        <v>6506</v>
      </c>
      <c r="D135" s="18">
        <v>2753</v>
      </c>
      <c r="E135" s="18">
        <v>11</v>
      </c>
      <c r="F135" s="30">
        <v>1</v>
      </c>
    </row>
    <row r="136" spans="1:6">
      <c r="A136" s="29" t="s">
        <v>140</v>
      </c>
      <c r="B136" s="18">
        <v>0</v>
      </c>
      <c r="C136" s="18">
        <v>1916</v>
      </c>
      <c r="D136" s="18">
        <v>1523</v>
      </c>
      <c r="E136" s="18">
        <v>85</v>
      </c>
      <c r="F136" s="30">
        <v>33</v>
      </c>
    </row>
    <row r="137" spans="1:6">
      <c r="A137" s="29" t="s">
        <v>141</v>
      </c>
      <c r="B137" s="18">
        <v>0</v>
      </c>
      <c r="C137" s="18">
        <v>20290</v>
      </c>
      <c r="D137" s="18">
        <v>8593</v>
      </c>
      <c r="E137" s="18">
        <v>119</v>
      </c>
      <c r="F137" s="30">
        <v>144</v>
      </c>
    </row>
    <row r="138" spans="1:6">
      <c r="A138" s="29" t="s">
        <v>142</v>
      </c>
      <c r="B138" s="18">
        <v>0</v>
      </c>
      <c r="C138" s="18">
        <v>2</v>
      </c>
      <c r="D138" s="18">
        <v>1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135</v>
      </c>
      <c r="D139" s="18">
        <v>93</v>
      </c>
      <c r="E139" s="18">
        <v>7</v>
      </c>
      <c r="F139" s="30">
        <v>6</v>
      </c>
    </row>
    <row r="140" spans="1:6">
      <c r="A140" s="29" t="s">
        <v>144</v>
      </c>
      <c r="B140" s="18">
        <v>0</v>
      </c>
      <c r="C140" s="18">
        <v>479200</v>
      </c>
      <c r="D140" s="18">
        <v>104490</v>
      </c>
      <c r="E140" s="18">
        <v>51500</v>
      </c>
      <c r="F140" s="30">
        <v>14566</v>
      </c>
    </row>
    <row r="141" spans="1:6">
      <c r="A141" s="29" t="s">
        <v>145</v>
      </c>
      <c r="B141" s="18">
        <v>0</v>
      </c>
      <c r="C141" s="18">
        <v>1194</v>
      </c>
      <c r="D141" s="18">
        <v>1472</v>
      </c>
      <c r="E141" s="18">
        <v>1</v>
      </c>
      <c r="F141" s="30">
        <v>1</v>
      </c>
    </row>
    <row r="142" spans="1:6">
      <c r="A142" s="29" t="s">
        <v>146</v>
      </c>
      <c r="B142" s="18">
        <v>149804</v>
      </c>
      <c r="C142" s="18">
        <v>5907</v>
      </c>
      <c r="D142" s="18">
        <v>969</v>
      </c>
      <c r="E142" s="18">
        <v>16001</v>
      </c>
      <c r="F142" s="30">
        <v>2704</v>
      </c>
    </row>
    <row r="143" spans="1:6">
      <c r="A143" s="29" t="s">
        <v>147</v>
      </c>
      <c r="B143" s="18">
        <v>0</v>
      </c>
      <c r="C143" s="18">
        <v>1608</v>
      </c>
      <c r="D143" s="18">
        <v>922</v>
      </c>
      <c r="E143" s="18">
        <v>38</v>
      </c>
      <c r="F143" s="30">
        <v>27</v>
      </c>
    </row>
    <row r="144" spans="1:6">
      <c r="A144" s="29" t="s">
        <v>148</v>
      </c>
      <c r="B144" s="18">
        <v>0</v>
      </c>
      <c r="C144" s="18">
        <v>79</v>
      </c>
      <c r="D144" s="18">
        <v>233</v>
      </c>
      <c r="E144" s="18">
        <v>27</v>
      </c>
      <c r="F144" s="30">
        <v>18</v>
      </c>
    </row>
    <row r="145" spans="1:6">
      <c r="A145" s="29" t="s">
        <v>149</v>
      </c>
      <c r="B145" s="18">
        <v>40000</v>
      </c>
      <c r="C145" s="18">
        <v>1601</v>
      </c>
      <c r="D145" s="18">
        <v>1148</v>
      </c>
      <c r="E145" s="18">
        <v>164</v>
      </c>
      <c r="F145" s="30">
        <v>57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83</v>
      </c>
      <c r="D147" s="18">
        <v>31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6</v>
      </c>
      <c r="D148" s="18">
        <v>5</v>
      </c>
      <c r="E148" s="18">
        <v>0</v>
      </c>
      <c r="F148" s="30">
        <v>0</v>
      </c>
    </row>
    <row r="149" spans="1:6">
      <c r="A149" s="29" t="s">
        <v>153</v>
      </c>
      <c r="B149" s="18">
        <v>274000</v>
      </c>
      <c r="C149" s="18">
        <v>125732</v>
      </c>
      <c r="D149" s="18">
        <v>44260</v>
      </c>
      <c r="E149" s="18">
        <v>146677</v>
      </c>
      <c r="F149" s="30">
        <v>39670</v>
      </c>
    </row>
    <row r="150" spans="1:6">
      <c r="A150" s="29" t="s">
        <v>154</v>
      </c>
      <c r="B150" s="18">
        <v>0</v>
      </c>
      <c r="C150" s="18">
        <v>1874</v>
      </c>
      <c r="D150" s="18">
        <v>1183</v>
      </c>
      <c r="E150" s="18">
        <v>811</v>
      </c>
      <c r="F150" s="30">
        <v>499</v>
      </c>
    </row>
    <row r="151" spans="1:6">
      <c r="A151" s="29" t="s">
        <v>155</v>
      </c>
      <c r="B151" s="18">
        <v>76000</v>
      </c>
      <c r="C151" s="18">
        <v>1057</v>
      </c>
      <c r="D151" s="18">
        <v>1079</v>
      </c>
      <c r="E151" s="18">
        <v>239</v>
      </c>
      <c r="F151" s="30">
        <v>189</v>
      </c>
    </row>
    <row r="152" spans="1:6">
      <c r="A152" s="29" t="s">
        <v>156</v>
      </c>
      <c r="B152" s="18">
        <v>0</v>
      </c>
      <c r="C152" s="18">
        <v>2</v>
      </c>
      <c r="D152" s="18">
        <v>20</v>
      </c>
      <c r="E152" s="18">
        <v>7</v>
      </c>
      <c r="F152" s="30">
        <v>9</v>
      </c>
    </row>
    <row r="153" spans="1:6">
      <c r="A153" s="29" t="s">
        <v>157</v>
      </c>
      <c r="B153" s="18">
        <v>0</v>
      </c>
      <c r="C153" s="18">
        <v>18841</v>
      </c>
      <c r="D153" s="18">
        <v>9266</v>
      </c>
      <c r="E153" s="18">
        <v>0</v>
      </c>
      <c r="F153" s="30">
        <v>0</v>
      </c>
    </row>
    <row r="154" spans="1:6">
      <c r="A154" s="29" t="s">
        <v>158</v>
      </c>
      <c r="B154" s="18">
        <v>0</v>
      </c>
      <c r="C154" s="18">
        <v>139</v>
      </c>
      <c r="D154" s="18">
        <v>121</v>
      </c>
      <c r="E154" s="18">
        <v>0</v>
      </c>
      <c r="F154" s="30">
        <v>0</v>
      </c>
    </row>
    <row r="155" spans="1:6">
      <c r="A155" s="29" t="s">
        <v>159</v>
      </c>
      <c r="B155" s="18">
        <v>0</v>
      </c>
      <c r="C155" s="18">
        <v>15</v>
      </c>
      <c r="D155" s="18">
        <v>10</v>
      </c>
      <c r="E155" s="18">
        <v>7</v>
      </c>
      <c r="F155" s="30">
        <v>24</v>
      </c>
    </row>
    <row r="156" spans="1:6">
      <c r="A156" s="29" t="s">
        <v>160</v>
      </c>
      <c r="B156" s="18">
        <v>0</v>
      </c>
      <c r="C156" s="18">
        <v>246933</v>
      </c>
      <c r="D156" s="18">
        <v>78895</v>
      </c>
      <c r="E156" s="18">
        <v>2286</v>
      </c>
      <c r="F156" s="30">
        <v>1183</v>
      </c>
    </row>
    <row r="157" spans="1:6">
      <c r="A157" s="29" t="s">
        <v>161</v>
      </c>
      <c r="B157" s="18">
        <v>4000</v>
      </c>
      <c r="C157" s="18">
        <v>65837</v>
      </c>
      <c r="D157" s="18">
        <v>19073</v>
      </c>
      <c r="E157" s="18">
        <v>118</v>
      </c>
      <c r="F157" s="30">
        <v>120</v>
      </c>
    </row>
    <row r="158" spans="1:6">
      <c r="A158" s="29" t="s">
        <v>162</v>
      </c>
      <c r="B158" s="18">
        <v>0</v>
      </c>
      <c r="C158" s="18">
        <v>2</v>
      </c>
      <c r="D158" s="18">
        <v>1</v>
      </c>
      <c r="E158" s="18">
        <v>0</v>
      </c>
      <c r="F158" s="30">
        <v>0</v>
      </c>
    </row>
    <row r="159" spans="1:6">
      <c r="A159" s="29" t="s">
        <v>163</v>
      </c>
      <c r="B159" s="18">
        <v>4850000</v>
      </c>
      <c r="C159" s="18">
        <v>1539774</v>
      </c>
      <c r="D159" s="18">
        <v>275470</v>
      </c>
      <c r="E159" s="18">
        <v>637270</v>
      </c>
      <c r="F159" s="30">
        <v>143861</v>
      </c>
    </row>
    <row r="160" spans="1:6">
      <c r="A160" s="29" t="s">
        <v>164</v>
      </c>
      <c r="B160" s="18">
        <v>738335</v>
      </c>
      <c r="C160" s="18">
        <v>207633</v>
      </c>
      <c r="D160" s="18">
        <v>48754</v>
      </c>
      <c r="E160" s="18">
        <v>459214</v>
      </c>
      <c r="F160" s="30">
        <v>101168</v>
      </c>
    </row>
    <row r="161" spans="1:6">
      <c r="A161" s="29" t="s">
        <v>165</v>
      </c>
      <c r="B161" s="18">
        <v>0</v>
      </c>
      <c r="C161" s="18">
        <v>3371</v>
      </c>
      <c r="D161" s="18">
        <v>2672</v>
      </c>
      <c r="E161" s="18">
        <v>115</v>
      </c>
      <c r="F161" s="30">
        <v>49</v>
      </c>
    </row>
    <row r="162" spans="1:6">
      <c r="A162" s="29" t="s">
        <v>166</v>
      </c>
      <c r="B162" s="18">
        <v>820000</v>
      </c>
      <c r="C162" s="18">
        <v>1246000</v>
      </c>
      <c r="D162" s="18">
        <v>202589</v>
      </c>
      <c r="E162" s="18">
        <v>1668</v>
      </c>
      <c r="F162" s="30">
        <v>1661</v>
      </c>
    </row>
    <row r="163" spans="1:6">
      <c r="A163" s="29" t="s">
        <v>167</v>
      </c>
      <c r="B163" s="18">
        <v>0</v>
      </c>
      <c r="C163" s="18">
        <v>93300</v>
      </c>
      <c r="D163" s="18">
        <v>28960</v>
      </c>
      <c r="E163" s="18">
        <v>2894</v>
      </c>
      <c r="F163" s="30">
        <v>936</v>
      </c>
    </row>
    <row r="164" spans="1:6">
      <c r="A164" s="29" t="s">
        <v>168</v>
      </c>
      <c r="B164" s="18">
        <v>3575000</v>
      </c>
      <c r="C164" s="18">
        <v>134253</v>
      </c>
      <c r="D164" s="18">
        <v>39770</v>
      </c>
      <c r="E164" s="18">
        <v>2009298</v>
      </c>
      <c r="F164" s="30">
        <v>426791</v>
      </c>
    </row>
    <row r="165" spans="1:6">
      <c r="A165" s="29" t="s">
        <v>169</v>
      </c>
      <c r="B165" s="18">
        <v>6518289</v>
      </c>
      <c r="C165" s="18">
        <v>652420</v>
      </c>
      <c r="D165" s="18">
        <v>125779</v>
      </c>
      <c r="E165" s="18">
        <v>1291503</v>
      </c>
      <c r="F165" s="30">
        <v>169805</v>
      </c>
    </row>
    <row r="166" spans="1:6">
      <c r="A166" s="29" t="s">
        <v>170</v>
      </c>
      <c r="B166" s="18">
        <v>0</v>
      </c>
      <c r="C166" s="18">
        <v>42</v>
      </c>
      <c r="D166" s="18">
        <v>29</v>
      </c>
      <c r="E166" s="18">
        <v>10</v>
      </c>
      <c r="F166" s="30">
        <v>1</v>
      </c>
    </row>
    <row r="167" spans="1:6">
      <c r="A167" s="29" t="s">
        <v>171</v>
      </c>
      <c r="B167" s="18">
        <v>0</v>
      </c>
      <c r="C167" s="18">
        <v>49</v>
      </c>
      <c r="D167" s="18">
        <v>11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11</v>
      </c>
      <c r="D168" s="18">
        <v>11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6</v>
      </c>
      <c r="D169" s="18">
        <v>12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53</v>
      </c>
      <c r="D170" s="18">
        <v>13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6</v>
      </c>
      <c r="D171" s="18">
        <v>6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93</v>
      </c>
      <c r="D173" s="18">
        <v>63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7</v>
      </c>
      <c r="D174" s="18">
        <v>81</v>
      </c>
      <c r="E174" s="18">
        <v>43</v>
      </c>
      <c r="F174" s="30">
        <v>7</v>
      </c>
    </row>
    <row r="175" spans="1:6">
      <c r="A175" s="29" t="s">
        <v>179</v>
      </c>
      <c r="B175" s="18">
        <v>0</v>
      </c>
      <c r="C175" s="18">
        <v>14184</v>
      </c>
      <c r="D175" s="18">
        <v>8581</v>
      </c>
      <c r="E175" s="18">
        <v>3317</v>
      </c>
      <c r="F175" s="30">
        <v>3762</v>
      </c>
    </row>
    <row r="176" spans="1:6">
      <c r="A176" s="29" t="s">
        <v>180</v>
      </c>
      <c r="B176" s="18">
        <v>0</v>
      </c>
      <c r="C176" s="18">
        <v>119</v>
      </c>
      <c r="D176" s="18">
        <v>144</v>
      </c>
      <c r="E176" s="18">
        <v>6</v>
      </c>
      <c r="F176" s="30">
        <v>84</v>
      </c>
    </row>
    <row r="177" spans="1:6">
      <c r="A177" s="29" t="s">
        <v>181</v>
      </c>
      <c r="B177" s="18">
        <v>228000</v>
      </c>
      <c r="C177" s="18">
        <v>170000</v>
      </c>
      <c r="D177" s="18">
        <v>43776</v>
      </c>
      <c r="E177" s="18">
        <v>86000</v>
      </c>
      <c r="F177" s="30">
        <v>18893</v>
      </c>
    </row>
    <row r="178" spans="1:6">
      <c r="A178" s="29" t="s">
        <v>182</v>
      </c>
      <c r="B178" s="18">
        <v>0</v>
      </c>
      <c r="C178" s="18">
        <v>170</v>
      </c>
      <c r="D178" s="18">
        <v>77</v>
      </c>
      <c r="E178" s="18">
        <v>139</v>
      </c>
      <c r="F178" s="30">
        <v>85</v>
      </c>
    </row>
    <row r="179" spans="1:6">
      <c r="A179" s="29" t="s">
        <v>183</v>
      </c>
      <c r="B179" s="18">
        <v>0</v>
      </c>
      <c r="C179" s="18">
        <v>557</v>
      </c>
      <c r="D179" s="18">
        <v>309</v>
      </c>
      <c r="E179" s="18">
        <v>3</v>
      </c>
      <c r="F179" s="30">
        <v>2</v>
      </c>
    </row>
    <row r="180" spans="1:6">
      <c r="A180" s="29" t="s">
        <v>184</v>
      </c>
      <c r="B180" s="18">
        <v>10000</v>
      </c>
      <c r="C180" s="18">
        <v>6180</v>
      </c>
      <c r="D180" s="18">
        <v>4014</v>
      </c>
      <c r="E180" s="18">
        <v>402</v>
      </c>
      <c r="F180" s="30">
        <v>308</v>
      </c>
    </row>
    <row r="181" spans="1:6">
      <c r="A181" s="29" t="s">
        <v>185</v>
      </c>
      <c r="B181" s="18">
        <v>520000</v>
      </c>
      <c r="C181" s="18">
        <v>239325</v>
      </c>
      <c r="D181" s="18">
        <v>84320</v>
      </c>
      <c r="E181" s="18">
        <v>467327</v>
      </c>
      <c r="F181" s="30">
        <v>83410</v>
      </c>
    </row>
    <row r="182" spans="1:6">
      <c r="A182" s="29" t="s">
        <v>186</v>
      </c>
      <c r="B182" s="18">
        <v>65000</v>
      </c>
      <c r="C182" s="18">
        <v>159470</v>
      </c>
      <c r="D182" s="18">
        <v>49996</v>
      </c>
      <c r="E182" s="18">
        <v>58936</v>
      </c>
      <c r="F182" s="30">
        <v>11911</v>
      </c>
    </row>
    <row r="183" spans="1:6">
      <c r="A183" s="29" t="s">
        <v>187</v>
      </c>
      <c r="B183" s="18">
        <v>0</v>
      </c>
      <c r="C183" s="18">
        <v>148</v>
      </c>
      <c r="D183" s="18">
        <v>102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900</v>
      </c>
      <c r="D184" s="18">
        <v>531</v>
      </c>
      <c r="E184" s="18">
        <v>0</v>
      </c>
      <c r="F184" s="30">
        <v>0</v>
      </c>
    </row>
    <row r="185" spans="1:6">
      <c r="A185" s="29" t="s">
        <v>189</v>
      </c>
      <c r="B185" s="18">
        <v>646104</v>
      </c>
      <c r="C185" s="18">
        <v>26137</v>
      </c>
      <c r="D185" s="18">
        <v>8873</v>
      </c>
      <c r="E185" s="18">
        <v>3902</v>
      </c>
      <c r="F185" s="30">
        <v>3058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1851202</v>
      </c>
      <c r="C187" s="18">
        <v>568866</v>
      </c>
      <c r="D187" s="18">
        <v>124446</v>
      </c>
      <c r="E187" s="18">
        <v>601912</v>
      </c>
      <c r="F187" s="30">
        <v>155461</v>
      </c>
    </row>
    <row r="188" spans="1:6">
      <c r="A188" s="29" t="s">
        <v>192</v>
      </c>
      <c r="B188" s="18">
        <v>0</v>
      </c>
      <c r="C188" s="18">
        <v>81</v>
      </c>
      <c r="D188" s="18">
        <v>73</v>
      </c>
      <c r="E188" s="18">
        <v>104</v>
      </c>
      <c r="F188" s="30">
        <v>36</v>
      </c>
    </row>
    <row r="189" spans="1:6">
      <c r="A189" s="29" t="s">
        <v>193</v>
      </c>
      <c r="B189" s="18">
        <v>0</v>
      </c>
      <c r="C189" s="18">
        <v>42</v>
      </c>
      <c r="D189" s="18">
        <v>24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64</v>
      </c>
      <c r="D190" s="18">
        <v>106</v>
      </c>
      <c r="E190" s="18">
        <v>21</v>
      </c>
      <c r="F190" s="30">
        <v>7</v>
      </c>
    </row>
    <row r="191" spans="1:6">
      <c r="A191" s="29" t="s">
        <v>195</v>
      </c>
      <c r="B191" s="18">
        <v>45000</v>
      </c>
      <c r="C191" s="18">
        <v>3000</v>
      </c>
      <c r="D191" s="18">
        <v>1746</v>
      </c>
      <c r="E191" s="18">
        <v>38000</v>
      </c>
      <c r="F191" s="30">
        <v>4936</v>
      </c>
    </row>
    <row r="192" spans="1:6">
      <c r="A192" s="29" t="s">
        <v>196</v>
      </c>
      <c r="B192" s="18">
        <v>494000</v>
      </c>
      <c r="C192" s="18">
        <v>550778</v>
      </c>
      <c r="D192" s="18">
        <v>163760</v>
      </c>
      <c r="E192" s="18">
        <v>61676</v>
      </c>
      <c r="F192" s="30">
        <v>24803</v>
      </c>
    </row>
    <row r="193" spans="1:6">
      <c r="A193" s="29" t="s">
        <v>197</v>
      </c>
      <c r="B193" s="18">
        <v>382689</v>
      </c>
      <c r="C193" s="18">
        <v>238487</v>
      </c>
      <c r="D193" s="18">
        <v>98023</v>
      </c>
      <c r="E193" s="18">
        <v>226000</v>
      </c>
      <c r="F193" s="30">
        <v>68586</v>
      </c>
    </row>
    <row r="194" spans="1:6">
      <c r="A194" s="29" t="s">
        <v>198</v>
      </c>
      <c r="B194" s="18">
        <v>9200</v>
      </c>
      <c r="C194" s="18">
        <v>200</v>
      </c>
      <c r="D194" s="18">
        <v>87</v>
      </c>
      <c r="E194" s="18">
        <v>4</v>
      </c>
      <c r="F194" s="30">
        <v>4</v>
      </c>
    </row>
    <row r="195" spans="1:6">
      <c r="A195" s="29" t="s">
        <v>199</v>
      </c>
      <c r="B195" s="18">
        <v>0</v>
      </c>
      <c r="C195" s="18">
        <v>76140</v>
      </c>
      <c r="D195" s="18">
        <v>16962</v>
      </c>
      <c r="E195" s="18">
        <v>0</v>
      </c>
      <c r="F195" s="30">
        <v>0</v>
      </c>
    </row>
    <row r="196" spans="1:6">
      <c r="A196" s="29" t="s">
        <v>200</v>
      </c>
      <c r="B196" s="18">
        <v>2600000</v>
      </c>
      <c r="C196" s="18">
        <v>24000</v>
      </c>
      <c r="D196" s="18">
        <v>8497</v>
      </c>
      <c r="E196" s="18">
        <v>1940000</v>
      </c>
      <c r="F196" s="30">
        <v>282005</v>
      </c>
    </row>
    <row r="197" spans="1:6">
      <c r="A197" s="29" t="s">
        <v>201</v>
      </c>
      <c r="B197" s="18">
        <v>0</v>
      </c>
      <c r="C197" s="18">
        <v>71226</v>
      </c>
      <c r="D197" s="18">
        <v>20306</v>
      </c>
      <c r="E197" s="18">
        <v>732</v>
      </c>
      <c r="F197" s="30">
        <v>209</v>
      </c>
    </row>
    <row r="198" spans="1:6">
      <c r="A198" s="29" t="s">
        <v>202</v>
      </c>
      <c r="B198" s="18">
        <v>0</v>
      </c>
      <c r="C198" s="18">
        <v>2</v>
      </c>
      <c r="D198" s="18">
        <v>1</v>
      </c>
      <c r="E198" s="18">
        <v>0</v>
      </c>
      <c r="F198" s="30">
        <v>0</v>
      </c>
    </row>
    <row r="199" spans="1:6">
      <c r="A199" s="29" t="s">
        <v>203</v>
      </c>
      <c r="B199" s="18">
        <v>0</v>
      </c>
      <c r="C199" s="18">
        <v>28</v>
      </c>
      <c r="D199" s="18">
        <v>66</v>
      </c>
      <c r="E199" s="18">
        <v>6</v>
      </c>
      <c r="F199" s="30">
        <v>13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36</v>
      </c>
      <c r="D201" s="18">
        <v>12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109</v>
      </c>
      <c r="D202" s="18">
        <v>58</v>
      </c>
      <c r="E202" s="18">
        <v>0</v>
      </c>
      <c r="F202" s="30">
        <v>0</v>
      </c>
    </row>
    <row r="203" spans="1:6">
      <c r="A203" s="29" t="s">
        <v>207</v>
      </c>
      <c r="B203" s="18">
        <v>23000</v>
      </c>
      <c r="C203" s="18">
        <v>541</v>
      </c>
      <c r="D203" s="18">
        <v>472</v>
      </c>
      <c r="E203" s="18">
        <v>178</v>
      </c>
      <c r="F203" s="30">
        <v>336</v>
      </c>
    </row>
    <row r="204" spans="1:6">
      <c r="A204" s="29" t="s">
        <v>208</v>
      </c>
      <c r="B204" s="18">
        <v>4436000</v>
      </c>
      <c r="C204" s="18">
        <v>223000</v>
      </c>
      <c r="D204" s="18">
        <v>80177</v>
      </c>
      <c r="E204" s="18">
        <v>410000</v>
      </c>
      <c r="F204" s="30">
        <v>80626</v>
      </c>
    </row>
    <row r="205" spans="1:6">
      <c r="A205" s="29" t="s">
        <v>209</v>
      </c>
      <c r="B205" s="18">
        <v>0</v>
      </c>
      <c r="C205" s="18">
        <v>39670</v>
      </c>
      <c r="D205" s="18">
        <v>14249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67</v>
      </c>
      <c r="D206" s="18">
        <v>31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8</v>
      </c>
      <c r="D207" s="18">
        <v>2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285</v>
      </c>
      <c r="D208" s="18">
        <v>122</v>
      </c>
      <c r="E208" s="18">
        <v>218</v>
      </c>
      <c r="F208" s="30">
        <v>166</v>
      </c>
    </row>
    <row r="209" spans="1:6">
      <c r="A209" s="29" t="s">
        <v>213</v>
      </c>
      <c r="B209" s="18">
        <v>1709000</v>
      </c>
      <c r="C209" s="18">
        <v>248000</v>
      </c>
      <c r="D209" s="18">
        <v>73453</v>
      </c>
      <c r="E209" s="18">
        <v>462000</v>
      </c>
      <c r="F209" s="30">
        <v>98615</v>
      </c>
    </row>
    <row r="210" spans="1:6">
      <c r="A210" s="29" t="s">
        <v>214</v>
      </c>
      <c r="B210" s="18">
        <v>0</v>
      </c>
      <c r="C210" s="18">
        <v>13330</v>
      </c>
      <c r="D210" s="18">
        <v>9294</v>
      </c>
      <c r="E210" s="18">
        <v>1236</v>
      </c>
      <c r="F210" s="30">
        <v>690</v>
      </c>
    </row>
    <row r="211" spans="1:6">
      <c r="A211" s="29" t="s">
        <v>215</v>
      </c>
      <c r="B211" s="18">
        <v>2324000</v>
      </c>
      <c r="C211" s="18">
        <v>970430</v>
      </c>
      <c r="D211" s="18">
        <v>293938</v>
      </c>
      <c r="E211" s="18">
        <v>167227</v>
      </c>
      <c r="F211" s="30">
        <v>46907</v>
      </c>
    </row>
    <row r="212" spans="1:6">
      <c r="A212" s="29" t="s">
        <v>216</v>
      </c>
      <c r="B212" s="18">
        <v>1600</v>
      </c>
      <c r="C212" s="18">
        <v>1744</v>
      </c>
      <c r="D212" s="18">
        <v>961</v>
      </c>
      <c r="E212" s="18">
        <v>90</v>
      </c>
      <c r="F212" s="30">
        <v>18</v>
      </c>
    </row>
    <row r="213" spans="1:6">
      <c r="A213" s="29" t="s">
        <v>217</v>
      </c>
      <c r="B213" s="18">
        <v>0</v>
      </c>
      <c r="C213" s="18">
        <v>6906</v>
      </c>
      <c r="D213" s="18">
        <v>1953</v>
      </c>
      <c r="E213" s="18">
        <v>0</v>
      </c>
      <c r="F213" s="30">
        <v>0</v>
      </c>
    </row>
    <row r="214" spans="1:6">
      <c r="A214" s="29" t="s">
        <v>218</v>
      </c>
      <c r="B214" s="18">
        <v>3800</v>
      </c>
      <c r="C214" s="18">
        <v>394705</v>
      </c>
      <c r="D214" s="18">
        <v>100296</v>
      </c>
      <c r="E214" s="18">
        <v>0</v>
      </c>
      <c r="F214" s="30">
        <v>0</v>
      </c>
    </row>
    <row r="215" spans="1:6">
      <c r="A215" s="29" t="s">
        <v>219</v>
      </c>
      <c r="B215" s="18">
        <v>0</v>
      </c>
      <c r="C215" s="18">
        <v>60</v>
      </c>
      <c r="D215" s="18">
        <v>62</v>
      </c>
      <c r="E215" s="18">
        <v>0</v>
      </c>
      <c r="F215" s="30">
        <v>0</v>
      </c>
    </row>
    <row r="216" spans="1:6">
      <c r="A216" s="29" t="s">
        <v>220</v>
      </c>
      <c r="B216" s="18">
        <v>74000</v>
      </c>
      <c r="C216" s="18">
        <v>645</v>
      </c>
      <c r="D216" s="18">
        <v>469</v>
      </c>
      <c r="E216" s="18">
        <v>461</v>
      </c>
      <c r="F216" s="30">
        <v>306</v>
      </c>
    </row>
    <row r="217" spans="1:6">
      <c r="A217" s="29" t="s">
        <v>221</v>
      </c>
      <c r="B217" s="18">
        <v>250000</v>
      </c>
      <c r="C217" s="18">
        <v>8622</v>
      </c>
      <c r="D217" s="18">
        <v>5299</v>
      </c>
      <c r="E217" s="18">
        <v>10376</v>
      </c>
      <c r="F217" s="30">
        <v>3704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3290</v>
      </c>
      <c r="D220" s="18">
        <v>1301</v>
      </c>
      <c r="E220" s="18">
        <v>0</v>
      </c>
      <c r="F220" s="30">
        <v>0</v>
      </c>
    </row>
    <row r="221" spans="1:6">
      <c r="A221" s="29" t="s">
        <v>225</v>
      </c>
      <c r="B221" s="18">
        <v>16000</v>
      </c>
      <c r="C221" s="18">
        <v>1436</v>
      </c>
      <c r="D221" s="18">
        <v>1000</v>
      </c>
      <c r="E221" s="18">
        <v>945</v>
      </c>
      <c r="F221" s="30">
        <v>568</v>
      </c>
    </row>
    <row r="222" spans="1:6">
      <c r="A222" s="31" t="s">
        <v>226</v>
      </c>
      <c r="B222" s="19">
        <v>8931</v>
      </c>
      <c r="C222" s="19">
        <v>1350</v>
      </c>
      <c r="D222" s="19">
        <v>641</v>
      </c>
      <c r="E222" s="19">
        <v>98</v>
      </c>
      <c r="F222" s="32">
        <v>61</v>
      </c>
    </row>
    <row r="223" spans="1:6">
      <c r="A223" t="s">
        <v>251</v>
      </c>
      <c r="B223" s="24">
        <v>16056555</v>
      </c>
      <c r="C223" s="24">
        <v>5069680</v>
      </c>
      <c r="D223">
        <f>(1000*1236737)/(1000)</f>
        <v>1236737</v>
      </c>
      <c r="E223" s="24">
        <v>380380</v>
      </c>
      <c r="F223">
        <f>(1000*174414)/(1000)</f>
        <v>174414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224"/>
  <sheetViews>
    <sheetView topLeftCell="A194" workbookViewId="0">
      <selection activeCell="A199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57163</v>
      </c>
      <c r="D2" s="18">
        <v>36721</v>
      </c>
      <c r="E2" s="18">
        <v>5</v>
      </c>
      <c r="F2" s="30">
        <v>5</v>
      </c>
    </row>
    <row r="3" spans="1:6">
      <c r="A3" s="29" t="s">
        <v>7</v>
      </c>
      <c r="B3" s="18">
        <v>0</v>
      </c>
      <c r="C3" s="18">
        <v>96100</v>
      </c>
      <c r="D3" s="18">
        <v>17428</v>
      </c>
      <c r="E3" s="18">
        <v>1200</v>
      </c>
      <c r="F3" s="30">
        <v>238</v>
      </c>
    </row>
    <row r="4" spans="1:6">
      <c r="A4" s="29" t="s">
        <v>8</v>
      </c>
      <c r="B4" s="18">
        <v>0</v>
      </c>
      <c r="C4" s="18">
        <v>88994</v>
      </c>
      <c r="D4" s="18">
        <v>51720</v>
      </c>
      <c r="E4" s="18">
        <v>4</v>
      </c>
      <c r="F4" s="30">
        <v>4</v>
      </c>
    </row>
    <row r="5" spans="1:6">
      <c r="A5" s="29" t="s">
        <v>9</v>
      </c>
      <c r="B5" s="18">
        <v>0</v>
      </c>
      <c r="C5" s="18">
        <v>10</v>
      </c>
      <c r="D5" s="18">
        <v>1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135</v>
      </c>
      <c r="D6" s="18">
        <v>69</v>
      </c>
      <c r="E6" s="18">
        <v>0</v>
      </c>
      <c r="F6" s="30">
        <v>0</v>
      </c>
    </row>
    <row r="7" spans="1:6">
      <c r="A7" s="29" t="s">
        <v>11</v>
      </c>
      <c r="B7" s="18">
        <v>0</v>
      </c>
      <c r="C7" s="18">
        <v>28962</v>
      </c>
      <c r="D7" s="18">
        <v>5686</v>
      </c>
      <c r="E7" s="18">
        <v>28</v>
      </c>
      <c r="F7" s="30">
        <v>22</v>
      </c>
    </row>
    <row r="8" spans="1:6">
      <c r="A8" s="29" t="s">
        <v>12</v>
      </c>
      <c r="B8" s="18">
        <v>0</v>
      </c>
      <c r="C8" s="18">
        <v>13</v>
      </c>
      <c r="D8" s="18">
        <v>9</v>
      </c>
      <c r="E8" s="18">
        <v>0</v>
      </c>
      <c r="F8" s="30">
        <v>0</v>
      </c>
    </row>
    <row r="9" spans="1:6">
      <c r="A9" s="29" t="s">
        <v>13</v>
      </c>
      <c r="B9" s="18">
        <v>578000</v>
      </c>
      <c r="C9" s="18">
        <v>42000</v>
      </c>
      <c r="D9" s="18">
        <v>23437</v>
      </c>
      <c r="E9" s="18">
        <v>93058</v>
      </c>
      <c r="F9" s="30">
        <v>38784</v>
      </c>
    </row>
    <row r="10" spans="1:6">
      <c r="A10" s="29" t="s">
        <v>14</v>
      </c>
      <c r="B10" s="18">
        <v>0</v>
      </c>
      <c r="C10" s="18">
        <v>15869</v>
      </c>
      <c r="D10" s="18">
        <v>10944</v>
      </c>
      <c r="E10" s="18">
        <v>0</v>
      </c>
      <c r="F10" s="30">
        <v>2</v>
      </c>
    </row>
    <row r="11" spans="1:6">
      <c r="A11" s="29" t="s">
        <v>15</v>
      </c>
      <c r="B11" s="18">
        <v>0</v>
      </c>
      <c r="C11" s="18">
        <v>265</v>
      </c>
      <c r="D11" s="18">
        <v>429</v>
      </c>
      <c r="E11" s="18">
        <v>0</v>
      </c>
      <c r="F11" s="30">
        <v>0</v>
      </c>
    </row>
    <row r="12" spans="1:6">
      <c r="A12" s="29" t="s">
        <v>16</v>
      </c>
      <c r="B12" s="18">
        <v>546000</v>
      </c>
      <c r="C12" s="18">
        <v>208223</v>
      </c>
      <c r="D12" s="18">
        <v>93416</v>
      </c>
      <c r="E12" s="18">
        <v>100790</v>
      </c>
      <c r="F12" s="30">
        <v>28741</v>
      </c>
    </row>
    <row r="13" spans="1:6">
      <c r="A13" s="29" t="s">
        <v>17</v>
      </c>
      <c r="B13" s="18">
        <v>615000</v>
      </c>
      <c r="C13" s="18">
        <v>254782</v>
      </c>
      <c r="D13" s="18">
        <v>103336</v>
      </c>
      <c r="E13" s="18">
        <v>524208</v>
      </c>
      <c r="F13" s="30">
        <v>363552</v>
      </c>
    </row>
    <row r="14" spans="1:6">
      <c r="A14" s="29" t="s">
        <v>18</v>
      </c>
      <c r="B14" s="18">
        <v>0</v>
      </c>
      <c r="C14" s="18">
        <v>99000</v>
      </c>
      <c r="D14" s="18">
        <v>17087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108</v>
      </c>
      <c r="D15" s="18">
        <v>460</v>
      </c>
      <c r="E15" s="18">
        <v>61</v>
      </c>
      <c r="F15" s="30">
        <v>83</v>
      </c>
    </row>
    <row r="16" spans="1:6">
      <c r="A16" s="29" t="s">
        <v>20</v>
      </c>
      <c r="B16" s="18">
        <v>0</v>
      </c>
      <c r="C16" s="18">
        <v>31088</v>
      </c>
      <c r="D16" s="18">
        <v>16060</v>
      </c>
      <c r="E16" s="18">
        <v>284</v>
      </c>
      <c r="F16" s="30">
        <v>749</v>
      </c>
    </row>
    <row r="17" spans="1:6">
      <c r="A17" s="29" t="s">
        <v>21</v>
      </c>
      <c r="B17" s="18">
        <v>5100</v>
      </c>
      <c r="C17" s="18">
        <v>13170</v>
      </c>
      <c r="D17" s="18">
        <v>7243</v>
      </c>
      <c r="E17" s="18">
        <v>114</v>
      </c>
      <c r="F17" s="30">
        <v>41</v>
      </c>
    </row>
    <row r="18" spans="1:6">
      <c r="A18" s="29" t="s">
        <v>22</v>
      </c>
      <c r="B18" s="18">
        <v>0</v>
      </c>
      <c r="C18" s="18">
        <v>1202</v>
      </c>
      <c r="D18" s="18">
        <v>478</v>
      </c>
      <c r="E18" s="18">
        <v>17</v>
      </c>
      <c r="F18" s="30">
        <v>13</v>
      </c>
    </row>
    <row r="19" spans="1:6">
      <c r="A19" s="29" t="s">
        <v>23</v>
      </c>
      <c r="B19" s="18">
        <v>520000</v>
      </c>
      <c r="C19" s="18">
        <v>94399</v>
      </c>
      <c r="D19" s="18">
        <v>31928</v>
      </c>
      <c r="E19" s="18">
        <v>298881</v>
      </c>
      <c r="F19" s="30">
        <v>63122</v>
      </c>
    </row>
    <row r="20" spans="1:6">
      <c r="A20" s="29" t="s">
        <v>24</v>
      </c>
      <c r="B20" s="18">
        <v>309300</v>
      </c>
      <c r="C20" s="18">
        <v>880583</v>
      </c>
      <c r="D20" s="18">
        <v>265845</v>
      </c>
      <c r="E20" s="18">
        <v>861172</v>
      </c>
      <c r="F20" s="30">
        <v>555064</v>
      </c>
    </row>
    <row r="21" spans="1:6">
      <c r="A21" s="29" t="s">
        <v>25</v>
      </c>
      <c r="B21" s="18">
        <v>0</v>
      </c>
      <c r="C21" s="18">
        <v>2669</v>
      </c>
      <c r="D21" s="18">
        <v>927</v>
      </c>
      <c r="E21" s="18">
        <v>1972</v>
      </c>
      <c r="F21" s="30">
        <v>2207</v>
      </c>
    </row>
    <row r="22" spans="1:6">
      <c r="A22" s="29" t="s">
        <v>26</v>
      </c>
      <c r="B22" s="18">
        <v>0</v>
      </c>
      <c r="C22" s="18">
        <v>1624</v>
      </c>
      <c r="D22" s="18">
        <v>579</v>
      </c>
      <c r="E22" s="18">
        <v>23</v>
      </c>
      <c r="F22" s="30">
        <v>11</v>
      </c>
    </row>
    <row r="23" spans="1:6">
      <c r="A23" s="29" t="s">
        <v>27</v>
      </c>
      <c r="B23" s="18">
        <v>0</v>
      </c>
      <c r="C23" s="18">
        <v>128</v>
      </c>
      <c r="D23" s="18">
        <v>172</v>
      </c>
      <c r="E23" s="18">
        <v>848</v>
      </c>
      <c r="F23" s="30">
        <v>389</v>
      </c>
    </row>
    <row r="24" spans="1:6">
      <c r="A24" s="29" t="s">
        <v>28</v>
      </c>
      <c r="B24" s="18">
        <v>21000</v>
      </c>
      <c r="C24" s="18">
        <v>16494</v>
      </c>
      <c r="D24" s="18">
        <v>9530</v>
      </c>
      <c r="E24" s="18">
        <v>2144</v>
      </c>
      <c r="F24" s="30">
        <v>1054</v>
      </c>
    </row>
    <row r="25" spans="1:6">
      <c r="A25" s="29" t="s">
        <v>29</v>
      </c>
      <c r="B25" s="18">
        <v>2000</v>
      </c>
      <c r="C25" s="18">
        <v>75470</v>
      </c>
      <c r="D25" s="18">
        <v>24707</v>
      </c>
      <c r="E25" s="18">
        <v>600</v>
      </c>
      <c r="F25" s="30">
        <v>396</v>
      </c>
    </row>
    <row r="26" spans="1:6">
      <c r="A26" s="29" t="s">
        <v>30</v>
      </c>
      <c r="B26" s="18">
        <v>0</v>
      </c>
      <c r="C26" s="18">
        <v>663</v>
      </c>
      <c r="D26" s="18">
        <v>956</v>
      </c>
      <c r="E26" s="18">
        <v>0</v>
      </c>
      <c r="F26" s="30">
        <v>0</v>
      </c>
    </row>
    <row r="27" spans="1:6">
      <c r="A27" s="29" t="s">
        <v>31</v>
      </c>
      <c r="B27" s="18">
        <v>4745000</v>
      </c>
      <c r="C27" s="18">
        <v>22128</v>
      </c>
      <c r="D27" s="18">
        <v>10607</v>
      </c>
      <c r="E27" s="18">
        <v>594088</v>
      </c>
      <c r="F27" s="30">
        <v>171435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15</v>
      </c>
      <c r="D29" s="18">
        <v>6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2152</v>
      </c>
      <c r="D30" s="18">
        <v>934</v>
      </c>
      <c r="E30" s="18">
        <v>35</v>
      </c>
      <c r="F30" s="30">
        <v>50</v>
      </c>
    </row>
    <row r="31" spans="1:6">
      <c r="A31" s="29" t="s">
        <v>35</v>
      </c>
      <c r="B31" s="18">
        <v>57000</v>
      </c>
      <c r="C31" s="18">
        <v>86362</v>
      </c>
      <c r="D31" s="18">
        <v>45535</v>
      </c>
      <c r="E31" s="18">
        <v>60564</v>
      </c>
      <c r="F31" s="30">
        <v>20411</v>
      </c>
    </row>
    <row r="32" spans="1:6">
      <c r="A32" s="29" t="s">
        <v>36</v>
      </c>
      <c r="B32" s="18">
        <v>0</v>
      </c>
      <c r="C32" s="18">
        <v>91</v>
      </c>
      <c r="D32" s="18">
        <v>86</v>
      </c>
      <c r="E32" s="18">
        <v>8</v>
      </c>
      <c r="F32" s="30">
        <v>6</v>
      </c>
    </row>
    <row r="33" spans="1:6">
      <c r="A33" s="29" t="s">
        <v>37</v>
      </c>
      <c r="B33" s="18">
        <v>0</v>
      </c>
      <c r="C33" s="18">
        <v>1065</v>
      </c>
      <c r="D33" s="18">
        <v>570</v>
      </c>
      <c r="E33" s="18">
        <v>3</v>
      </c>
      <c r="F33" s="30">
        <v>2</v>
      </c>
    </row>
    <row r="34" spans="1:6">
      <c r="A34" s="29" t="s">
        <v>38</v>
      </c>
      <c r="B34" s="18">
        <v>0</v>
      </c>
      <c r="C34" s="18">
        <v>2580</v>
      </c>
      <c r="D34" s="18">
        <v>1733</v>
      </c>
      <c r="E34" s="18">
        <v>141</v>
      </c>
      <c r="F34" s="30">
        <v>116</v>
      </c>
    </row>
    <row r="35" spans="1:6">
      <c r="A35" s="29" t="s">
        <v>39</v>
      </c>
      <c r="B35" s="18">
        <v>0</v>
      </c>
      <c r="C35" s="18">
        <v>5998</v>
      </c>
      <c r="D35" s="18">
        <v>3455</v>
      </c>
      <c r="E35" s="18">
        <v>97</v>
      </c>
      <c r="F35" s="30">
        <v>300</v>
      </c>
    </row>
    <row r="36" spans="1:6">
      <c r="A36" s="29" t="s">
        <v>40</v>
      </c>
      <c r="B36" s="18">
        <v>0</v>
      </c>
      <c r="C36" s="18">
        <v>293</v>
      </c>
      <c r="D36" s="18">
        <v>353</v>
      </c>
      <c r="E36" s="18">
        <v>67</v>
      </c>
      <c r="F36" s="30">
        <v>40</v>
      </c>
    </row>
    <row r="37" spans="1:6">
      <c r="A37" s="29" t="s">
        <v>41</v>
      </c>
      <c r="B37" s="18">
        <v>1484000</v>
      </c>
      <c r="C37" s="18">
        <v>739418</v>
      </c>
      <c r="D37" s="18">
        <v>410340</v>
      </c>
      <c r="E37" s="18">
        <v>797673</v>
      </c>
      <c r="F37" s="30">
        <v>290207</v>
      </c>
    </row>
    <row r="38" spans="1:6">
      <c r="A38" s="29" t="s">
        <v>42</v>
      </c>
      <c r="B38" s="18">
        <v>0</v>
      </c>
      <c r="C38" s="18">
        <v>54</v>
      </c>
      <c r="D38" s="18">
        <v>27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31</v>
      </c>
      <c r="D39" s="18">
        <v>12</v>
      </c>
      <c r="E39" s="18">
        <v>129</v>
      </c>
      <c r="F39" s="30">
        <v>21</v>
      </c>
    </row>
    <row r="40" spans="1:6">
      <c r="A40" s="29" t="s">
        <v>44</v>
      </c>
      <c r="B40" s="18">
        <v>0</v>
      </c>
      <c r="C40" s="18">
        <v>66</v>
      </c>
      <c r="D40" s="18">
        <v>254</v>
      </c>
      <c r="E40" s="18">
        <v>2</v>
      </c>
      <c r="F40" s="30">
        <v>730</v>
      </c>
    </row>
    <row r="41" spans="1:6">
      <c r="A41" s="29" t="s">
        <v>45</v>
      </c>
      <c r="B41" s="18">
        <v>1027800</v>
      </c>
      <c r="C41" s="18">
        <v>68307</v>
      </c>
      <c r="D41" s="18">
        <v>49439</v>
      </c>
      <c r="E41" s="18">
        <v>423800</v>
      </c>
      <c r="F41" s="30">
        <v>125000</v>
      </c>
    </row>
    <row r="42" spans="1:6">
      <c r="A42" s="29" t="s">
        <v>46</v>
      </c>
      <c r="B42" s="18">
        <v>64200000</v>
      </c>
      <c r="C42" s="18">
        <v>360020</v>
      </c>
      <c r="D42" s="18">
        <v>160307</v>
      </c>
      <c r="E42" s="18">
        <v>3014841</v>
      </c>
      <c r="F42" s="30">
        <v>1432375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58000</v>
      </c>
      <c r="C45" s="18">
        <v>121710</v>
      </c>
      <c r="D45" s="18">
        <v>68610</v>
      </c>
      <c r="E45" s="18">
        <v>1260</v>
      </c>
      <c r="F45" s="30">
        <v>965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353</v>
      </c>
      <c r="D47" s="18">
        <v>262</v>
      </c>
      <c r="E47" s="18">
        <v>2</v>
      </c>
      <c r="F47" s="30">
        <v>2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0</v>
      </c>
      <c r="C49" s="18">
        <v>20147</v>
      </c>
      <c r="D49" s="18">
        <v>11746</v>
      </c>
      <c r="E49" s="18">
        <v>152</v>
      </c>
      <c r="F49" s="30">
        <v>129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448</v>
      </c>
      <c r="C51" s="18">
        <v>67935</v>
      </c>
      <c r="D51" s="18">
        <v>22991</v>
      </c>
      <c r="E51" s="18">
        <v>7602</v>
      </c>
      <c r="F51" s="30">
        <v>4472</v>
      </c>
    </row>
    <row r="52" spans="1:6">
      <c r="A52" s="29" t="s">
        <v>56</v>
      </c>
      <c r="B52" s="18">
        <v>85000</v>
      </c>
      <c r="C52" s="18">
        <v>14978</v>
      </c>
      <c r="D52" s="18">
        <v>9026</v>
      </c>
      <c r="E52" s="18">
        <v>45</v>
      </c>
      <c r="F52" s="30">
        <v>24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12606</v>
      </c>
      <c r="D54" s="18">
        <v>3979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5870</v>
      </c>
      <c r="D56" s="18">
        <v>2747</v>
      </c>
      <c r="E56" s="18">
        <v>50</v>
      </c>
      <c r="F56" s="30">
        <v>31</v>
      </c>
    </row>
    <row r="57" spans="1:6">
      <c r="A57" s="29" t="s">
        <v>61</v>
      </c>
      <c r="B57" s="18">
        <v>0</v>
      </c>
      <c r="C57" s="18">
        <v>221</v>
      </c>
      <c r="D57" s="18">
        <v>440</v>
      </c>
      <c r="E57" s="18">
        <v>45</v>
      </c>
      <c r="F57" s="30">
        <v>35</v>
      </c>
    </row>
    <row r="58" spans="1:6">
      <c r="A58" s="29" t="s">
        <v>62</v>
      </c>
      <c r="B58" s="18">
        <v>5080</v>
      </c>
      <c r="C58" s="18">
        <v>155657</v>
      </c>
      <c r="D58" s="18">
        <v>64448</v>
      </c>
      <c r="E58" s="18">
        <v>8176</v>
      </c>
      <c r="F58" s="30">
        <v>4974</v>
      </c>
    </row>
    <row r="59" spans="1:6">
      <c r="A59" s="29" t="s">
        <v>63</v>
      </c>
      <c r="B59" s="18">
        <v>0</v>
      </c>
      <c r="C59" s="18">
        <v>13662</v>
      </c>
      <c r="D59" s="18">
        <v>7496</v>
      </c>
      <c r="E59" s="18">
        <v>23</v>
      </c>
      <c r="F59" s="30">
        <v>13</v>
      </c>
    </row>
    <row r="60" spans="1:6">
      <c r="A60" s="29" t="s">
        <v>64</v>
      </c>
      <c r="B60" s="18">
        <v>0</v>
      </c>
      <c r="C60" s="18">
        <v>32</v>
      </c>
      <c r="D60" s="18">
        <v>25</v>
      </c>
      <c r="E60" s="18">
        <v>133</v>
      </c>
      <c r="F60" s="30">
        <v>140</v>
      </c>
    </row>
    <row r="61" spans="1:6">
      <c r="A61" s="29" t="s">
        <v>65</v>
      </c>
      <c r="B61" s="18">
        <v>0</v>
      </c>
      <c r="C61" s="18">
        <v>7737</v>
      </c>
      <c r="D61" s="18">
        <v>5940</v>
      </c>
      <c r="E61" s="18">
        <v>1584</v>
      </c>
      <c r="F61" s="30">
        <v>353</v>
      </c>
    </row>
    <row r="62" spans="1:6">
      <c r="A62" s="29" t="s">
        <v>66</v>
      </c>
      <c r="B62" s="18">
        <v>58000</v>
      </c>
      <c r="C62" s="18">
        <v>41924</v>
      </c>
      <c r="D62" s="18">
        <v>24610</v>
      </c>
      <c r="E62" s="18">
        <v>19315</v>
      </c>
      <c r="F62" s="30">
        <v>9458</v>
      </c>
    </row>
    <row r="63" spans="1:6">
      <c r="A63" s="29" t="s">
        <v>67</v>
      </c>
      <c r="B63" s="18">
        <v>18000</v>
      </c>
      <c r="C63" s="18">
        <v>156996</v>
      </c>
      <c r="D63" s="18">
        <v>110990</v>
      </c>
      <c r="E63" s="18">
        <v>709</v>
      </c>
      <c r="F63" s="30">
        <v>456</v>
      </c>
    </row>
    <row r="64" spans="1:6">
      <c r="A64" s="29" t="s">
        <v>68</v>
      </c>
      <c r="B64" s="18">
        <v>0</v>
      </c>
      <c r="C64" s="18">
        <v>2434</v>
      </c>
      <c r="D64" s="18">
        <v>1728</v>
      </c>
      <c r="E64" s="18">
        <v>95</v>
      </c>
      <c r="F64" s="30">
        <v>109</v>
      </c>
    </row>
    <row r="65" spans="1:6">
      <c r="A65" s="29" t="s">
        <v>69</v>
      </c>
      <c r="B65" s="18">
        <v>0</v>
      </c>
      <c r="C65" s="18">
        <v>229</v>
      </c>
      <c r="D65" s="18">
        <v>359</v>
      </c>
      <c r="E65" s="18">
        <v>1</v>
      </c>
      <c r="F65" s="30">
        <v>3</v>
      </c>
    </row>
    <row r="66" spans="1:6">
      <c r="A66" s="29" t="s">
        <v>70</v>
      </c>
      <c r="B66" s="18">
        <v>0</v>
      </c>
      <c r="C66" s="18">
        <v>628</v>
      </c>
      <c r="D66" s="18">
        <v>301</v>
      </c>
      <c r="E66" s="18">
        <v>0</v>
      </c>
      <c r="F66" s="30">
        <v>0</v>
      </c>
    </row>
    <row r="67" spans="1:6">
      <c r="A67" s="29" t="s">
        <v>71</v>
      </c>
      <c r="B67" s="18">
        <v>80000</v>
      </c>
      <c r="C67" s="18">
        <v>53187</v>
      </c>
      <c r="D67" s="18">
        <v>20166</v>
      </c>
      <c r="E67" s="18">
        <v>87237</v>
      </c>
      <c r="F67" s="30">
        <v>19142</v>
      </c>
    </row>
    <row r="68" spans="1:6">
      <c r="A68" s="29" t="s">
        <v>72</v>
      </c>
      <c r="B68" s="18">
        <v>200</v>
      </c>
      <c r="C68" s="18">
        <v>38386</v>
      </c>
      <c r="D68" s="18">
        <v>42231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1</v>
      </c>
      <c r="D69" s="18">
        <v>1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15</v>
      </c>
      <c r="D70" s="18">
        <v>6</v>
      </c>
      <c r="E70" s="18">
        <v>0</v>
      </c>
      <c r="F70" s="30">
        <v>0</v>
      </c>
    </row>
    <row r="71" spans="1:6">
      <c r="A71" s="29" t="s">
        <v>75</v>
      </c>
      <c r="B71" s="18">
        <v>0</v>
      </c>
      <c r="C71" s="18">
        <v>5595</v>
      </c>
      <c r="D71" s="18">
        <v>3423</v>
      </c>
      <c r="E71" s="18">
        <v>4</v>
      </c>
      <c r="F71" s="30">
        <v>43</v>
      </c>
    </row>
    <row r="72" spans="1:6">
      <c r="A72" s="29" t="s">
        <v>76</v>
      </c>
      <c r="B72" s="18">
        <v>47000</v>
      </c>
      <c r="C72" s="18">
        <v>156817</v>
      </c>
      <c r="D72" s="18">
        <v>67060</v>
      </c>
      <c r="E72" s="18">
        <v>46727</v>
      </c>
      <c r="F72" s="30">
        <v>20606</v>
      </c>
    </row>
    <row r="73" spans="1:6">
      <c r="A73" s="29" t="s">
        <v>77</v>
      </c>
      <c r="B73" s="18">
        <v>1013000</v>
      </c>
      <c r="C73" s="18">
        <v>893692</v>
      </c>
      <c r="D73" s="18">
        <v>361378</v>
      </c>
      <c r="E73" s="18">
        <v>1182646</v>
      </c>
      <c r="F73" s="30">
        <v>313003</v>
      </c>
    </row>
    <row r="74" spans="1:6">
      <c r="A74" s="29" t="s">
        <v>78</v>
      </c>
      <c r="B74" s="18">
        <v>0</v>
      </c>
      <c r="C74" s="18">
        <v>50</v>
      </c>
      <c r="D74" s="18">
        <v>8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885</v>
      </c>
      <c r="D75" s="18">
        <v>935</v>
      </c>
      <c r="E75" s="18">
        <v>6</v>
      </c>
      <c r="F75" s="30">
        <v>21</v>
      </c>
    </row>
    <row r="76" spans="1:6">
      <c r="A76" s="29" t="s">
        <v>80</v>
      </c>
      <c r="B76" s="18">
        <v>0</v>
      </c>
      <c r="C76" s="18">
        <v>211</v>
      </c>
      <c r="D76" s="18">
        <v>164</v>
      </c>
      <c r="E76" s="18">
        <v>121</v>
      </c>
      <c r="F76" s="30">
        <v>118</v>
      </c>
    </row>
    <row r="77" spans="1:6">
      <c r="A77" s="29" t="s">
        <v>81</v>
      </c>
      <c r="B77" s="18">
        <v>0</v>
      </c>
      <c r="C77" s="18">
        <v>2280</v>
      </c>
      <c r="D77" s="18">
        <v>1101</v>
      </c>
      <c r="E77" s="18">
        <v>441</v>
      </c>
      <c r="F77" s="30">
        <v>33</v>
      </c>
    </row>
    <row r="78" spans="1:6">
      <c r="A78" s="29" t="s">
        <v>82</v>
      </c>
      <c r="B78" s="18">
        <v>0</v>
      </c>
      <c r="C78" s="18">
        <v>88000</v>
      </c>
      <c r="D78" s="18">
        <v>26860</v>
      </c>
      <c r="E78" s="18">
        <v>2195</v>
      </c>
      <c r="F78" s="30">
        <v>753</v>
      </c>
    </row>
    <row r="79" spans="1:6">
      <c r="A79" s="29" t="s">
        <v>83</v>
      </c>
      <c r="B79" s="18">
        <v>5287649</v>
      </c>
      <c r="C79" s="18">
        <v>1054931</v>
      </c>
      <c r="D79" s="18">
        <v>403518</v>
      </c>
      <c r="E79" s="18">
        <v>3446553</v>
      </c>
      <c r="F79" s="30">
        <v>1766213</v>
      </c>
    </row>
    <row r="80" spans="1:6">
      <c r="A80" s="29" t="s">
        <v>84</v>
      </c>
      <c r="B80" s="18">
        <v>0</v>
      </c>
      <c r="C80" s="18">
        <v>2734</v>
      </c>
      <c r="D80" s="18">
        <v>2318</v>
      </c>
      <c r="E80" s="18">
        <v>30</v>
      </c>
      <c r="F80" s="30">
        <v>27</v>
      </c>
    </row>
    <row r="81" spans="1:6">
      <c r="A81" s="29" t="s">
        <v>85</v>
      </c>
      <c r="B81" s="18">
        <v>0</v>
      </c>
      <c r="C81" s="18">
        <v>11</v>
      </c>
      <c r="D81" s="18">
        <v>5</v>
      </c>
      <c r="E81" s="18">
        <v>0</v>
      </c>
      <c r="F81" s="30">
        <v>0</v>
      </c>
    </row>
    <row r="82" spans="1:6">
      <c r="A82" s="29" t="s">
        <v>86</v>
      </c>
      <c r="B82" s="18">
        <v>75200</v>
      </c>
      <c r="C82" s="18">
        <v>34701</v>
      </c>
      <c r="D82" s="18">
        <v>16402</v>
      </c>
      <c r="E82" s="18">
        <v>65827</v>
      </c>
      <c r="F82" s="30">
        <v>26311</v>
      </c>
    </row>
    <row r="83" spans="1:6">
      <c r="A83" s="29" t="s">
        <v>87</v>
      </c>
      <c r="B83" s="18">
        <v>0</v>
      </c>
      <c r="C83" s="18">
        <v>151</v>
      </c>
      <c r="D83" s="18">
        <v>155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563</v>
      </c>
      <c r="D85" s="18">
        <v>161</v>
      </c>
      <c r="E85" s="18">
        <v>0</v>
      </c>
      <c r="F85" s="30">
        <v>0</v>
      </c>
    </row>
    <row r="86" spans="1:6">
      <c r="A86" s="29" t="s">
        <v>90</v>
      </c>
      <c r="B86" s="18">
        <v>0</v>
      </c>
      <c r="C86" s="18">
        <v>20660</v>
      </c>
      <c r="D86" s="18">
        <v>12679</v>
      </c>
      <c r="E86" s="18">
        <v>908</v>
      </c>
      <c r="F86" s="30">
        <v>637</v>
      </c>
    </row>
    <row r="87" spans="1:6">
      <c r="A87" s="29" t="s">
        <v>91</v>
      </c>
      <c r="B87" s="18">
        <v>0</v>
      </c>
      <c r="C87" s="18">
        <v>2102</v>
      </c>
      <c r="D87" s="18">
        <v>1100</v>
      </c>
      <c r="E87" s="18">
        <v>811</v>
      </c>
      <c r="F87" s="30">
        <v>392</v>
      </c>
    </row>
    <row r="88" spans="1:6">
      <c r="A88" s="29" t="s">
        <v>92</v>
      </c>
      <c r="B88" s="18">
        <v>0</v>
      </c>
      <c r="C88" s="18">
        <v>180</v>
      </c>
      <c r="D88" s="18">
        <v>96</v>
      </c>
      <c r="E88" s="18">
        <v>220</v>
      </c>
      <c r="F88" s="30">
        <v>84</v>
      </c>
    </row>
    <row r="89" spans="1:6">
      <c r="A89" s="29" t="s">
        <v>93</v>
      </c>
      <c r="B89" s="18">
        <v>0</v>
      </c>
      <c r="C89" s="18">
        <v>1246</v>
      </c>
      <c r="D89" s="18">
        <v>683</v>
      </c>
      <c r="E89" s="18">
        <v>0</v>
      </c>
      <c r="F89" s="30">
        <v>0</v>
      </c>
    </row>
    <row r="90" spans="1:6">
      <c r="A90" s="29" t="s">
        <v>94</v>
      </c>
      <c r="B90" s="18">
        <v>0</v>
      </c>
      <c r="C90" s="18">
        <v>4540</v>
      </c>
      <c r="D90" s="18">
        <v>1604</v>
      </c>
      <c r="E90" s="18">
        <v>0</v>
      </c>
      <c r="F90" s="30">
        <v>0</v>
      </c>
    </row>
    <row r="91" spans="1:6">
      <c r="A91" s="29" t="s">
        <v>95</v>
      </c>
      <c r="B91" s="18">
        <v>0</v>
      </c>
      <c r="C91" s="18">
        <v>22862</v>
      </c>
      <c r="D91" s="18">
        <v>5547</v>
      </c>
      <c r="E91" s="18">
        <v>6</v>
      </c>
      <c r="F91" s="30">
        <v>2</v>
      </c>
    </row>
    <row r="92" spans="1:6">
      <c r="A92" s="29" t="s">
        <v>96</v>
      </c>
      <c r="B92" s="18">
        <v>167400</v>
      </c>
      <c r="C92" s="18">
        <v>118050</v>
      </c>
      <c r="D92" s="18">
        <v>61213</v>
      </c>
      <c r="E92" s="18">
        <v>183455</v>
      </c>
      <c r="F92" s="30">
        <v>91685</v>
      </c>
    </row>
    <row r="93" spans="1:6">
      <c r="A93" s="29" t="s">
        <v>97</v>
      </c>
      <c r="B93" s="18">
        <v>0</v>
      </c>
      <c r="C93" s="18">
        <v>4629</v>
      </c>
      <c r="D93" s="18">
        <v>5103</v>
      </c>
      <c r="E93" s="18">
        <v>0</v>
      </c>
      <c r="F93" s="30">
        <v>0</v>
      </c>
    </row>
    <row r="94" spans="1:6">
      <c r="A94" s="29" t="s">
        <v>98</v>
      </c>
      <c r="B94" s="18">
        <v>286200</v>
      </c>
      <c r="C94" s="18">
        <v>225132</v>
      </c>
      <c r="D94" s="18">
        <v>87304</v>
      </c>
      <c r="E94" s="18">
        <v>18084</v>
      </c>
      <c r="F94" s="30">
        <v>15577</v>
      </c>
    </row>
    <row r="95" spans="1:6">
      <c r="A95" s="29" t="s">
        <v>99</v>
      </c>
      <c r="B95" s="18">
        <v>410000</v>
      </c>
      <c r="C95" s="18">
        <v>108894</v>
      </c>
      <c r="D95" s="18">
        <v>43219</v>
      </c>
      <c r="E95" s="18">
        <v>148820</v>
      </c>
      <c r="F95" s="30">
        <v>74481</v>
      </c>
    </row>
    <row r="96" spans="1:6">
      <c r="A96" s="29" t="s">
        <v>100</v>
      </c>
      <c r="B96" s="18">
        <v>641600</v>
      </c>
      <c r="C96" s="18">
        <v>1292432</v>
      </c>
      <c r="D96" s="18">
        <v>325664</v>
      </c>
      <c r="E96" s="18">
        <v>802</v>
      </c>
      <c r="F96" s="30">
        <v>690</v>
      </c>
    </row>
    <row r="97" spans="1:6">
      <c r="A97" s="29" t="s">
        <v>101</v>
      </c>
      <c r="B97" s="18">
        <v>0</v>
      </c>
      <c r="C97" s="18">
        <v>100397</v>
      </c>
      <c r="D97" s="18">
        <v>52843</v>
      </c>
      <c r="E97" s="18">
        <v>137</v>
      </c>
      <c r="F97" s="30">
        <v>95</v>
      </c>
    </row>
    <row r="98" spans="1:6">
      <c r="A98" s="29" t="s">
        <v>102</v>
      </c>
      <c r="B98" s="18">
        <v>541485</v>
      </c>
      <c r="C98" s="18">
        <v>83004</v>
      </c>
      <c r="D98" s="18">
        <v>43587</v>
      </c>
      <c r="E98" s="18">
        <v>427176</v>
      </c>
      <c r="F98" s="30">
        <v>189891</v>
      </c>
    </row>
    <row r="99" spans="1:6">
      <c r="A99" s="29" t="s">
        <v>103</v>
      </c>
      <c r="B99" s="18">
        <v>14000</v>
      </c>
      <c r="C99" s="18">
        <v>201534</v>
      </c>
      <c r="D99" s="18">
        <v>80465</v>
      </c>
      <c r="E99" s="18">
        <v>1959</v>
      </c>
      <c r="F99" s="30">
        <v>561</v>
      </c>
    </row>
    <row r="100" spans="1:6">
      <c r="A100" s="29" t="s">
        <v>104</v>
      </c>
      <c r="B100" s="18">
        <v>730000</v>
      </c>
      <c r="C100" s="18">
        <v>872729</v>
      </c>
      <c r="D100" s="18">
        <v>277628</v>
      </c>
      <c r="E100" s="18">
        <v>321599</v>
      </c>
      <c r="F100" s="30">
        <v>127785</v>
      </c>
    </row>
    <row r="101" spans="1:6">
      <c r="A101" s="29" t="s">
        <v>105</v>
      </c>
      <c r="B101" s="18">
        <v>0</v>
      </c>
      <c r="C101" s="18">
        <v>2832</v>
      </c>
      <c r="D101" s="18">
        <v>1629</v>
      </c>
      <c r="E101" s="18">
        <v>0</v>
      </c>
      <c r="F101" s="30">
        <v>0</v>
      </c>
    </row>
    <row r="102" spans="1:6">
      <c r="A102" s="29" t="s">
        <v>106</v>
      </c>
      <c r="B102" s="18">
        <v>793700</v>
      </c>
      <c r="C102" s="18">
        <v>488000</v>
      </c>
      <c r="D102" s="18">
        <v>222461</v>
      </c>
      <c r="E102" s="18">
        <v>16045</v>
      </c>
      <c r="F102" s="30">
        <v>6048</v>
      </c>
    </row>
    <row r="103" spans="1:6">
      <c r="A103" s="29" t="s">
        <v>107</v>
      </c>
      <c r="B103" s="18">
        <v>0</v>
      </c>
      <c r="C103" s="18">
        <v>62065</v>
      </c>
      <c r="D103" s="18">
        <v>30014</v>
      </c>
      <c r="E103" s="18">
        <v>1582</v>
      </c>
      <c r="F103" s="30">
        <v>1314</v>
      </c>
    </row>
    <row r="104" spans="1:6">
      <c r="A104" s="29" t="s">
        <v>108</v>
      </c>
      <c r="B104" s="18">
        <v>5200</v>
      </c>
      <c r="C104" s="18">
        <v>165328</v>
      </c>
      <c r="D104" s="18">
        <v>85867</v>
      </c>
      <c r="E104" s="18">
        <v>76</v>
      </c>
      <c r="F104" s="30">
        <v>51</v>
      </c>
    </row>
    <row r="105" spans="1:6">
      <c r="A105" s="29" t="s">
        <v>109</v>
      </c>
      <c r="B105" s="18">
        <v>9300</v>
      </c>
      <c r="C105" s="18">
        <v>29868</v>
      </c>
      <c r="D105" s="18">
        <v>17942</v>
      </c>
      <c r="E105" s="18">
        <v>5508</v>
      </c>
      <c r="F105" s="30">
        <v>2935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75960</v>
      </c>
      <c r="D107" s="18">
        <v>38594</v>
      </c>
      <c r="E107" s="18">
        <v>106</v>
      </c>
      <c r="F107" s="30">
        <v>126</v>
      </c>
    </row>
    <row r="108" spans="1:6">
      <c r="A108" s="29" t="s">
        <v>112</v>
      </c>
      <c r="B108" s="18">
        <v>0</v>
      </c>
      <c r="C108" s="18">
        <v>73131</v>
      </c>
      <c r="D108" s="18">
        <v>18485</v>
      </c>
      <c r="E108" s="18">
        <v>285</v>
      </c>
      <c r="F108" s="30">
        <v>144</v>
      </c>
    </row>
    <row r="109" spans="1:6">
      <c r="A109" s="29" t="s">
        <v>113</v>
      </c>
      <c r="B109" s="18">
        <v>0</v>
      </c>
      <c r="C109" s="18">
        <v>1824</v>
      </c>
      <c r="D109" s="18">
        <v>730</v>
      </c>
      <c r="E109" s="18">
        <v>26</v>
      </c>
      <c r="F109" s="30">
        <v>16</v>
      </c>
    </row>
    <row r="110" spans="1:6">
      <c r="A110" s="29" t="s">
        <v>114</v>
      </c>
      <c r="B110" s="18">
        <v>0</v>
      </c>
      <c r="C110" s="18">
        <v>35449</v>
      </c>
      <c r="D110" s="18">
        <v>16474</v>
      </c>
      <c r="E110" s="18">
        <v>16282</v>
      </c>
      <c r="F110" s="30">
        <v>5261</v>
      </c>
    </row>
    <row r="111" spans="1:6">
      <c r="A111" s="29" t="s">
        <v>115</v>
      </c>
      <c r="B111" s="18">
        <v>0</v>
      </c>
      <c r="C111" s="18">
        <v>82630</v>
      </c>
      <c r="D111" s="18">
        <v>33197</v>
      </c>
      <c r="E111" s="18">
        <v>857</v>
      </c>
      <c r="F111" s="30">
        <v>1678</v>
      </c>
    </row>
    <row r="112" spans="1:6">
      <c r="A112" s="29" t="s">
        <v>116</v>
      </c>
      <c r="B112" s="18">
        <v>0</v>
      </c>
      <c r="C112" s="18">
        <v>310</v>
      </c>
      <c r="D112" s="18">
        <v>364</v>
      </c>
      <c r="E112" s="18">
        <v>251</v>
      </c>
      <c r="F112" s="30">
        <v>59</v>
      </c>
    </row>
    <row r="113" spans="1:6">
      <c r="A113" s="29" t="s">
        <v>117</v>
      </c>
      <c r="B113" s="18">
        <v>0</v>
      </c>
      <c r="C113" s="18">
        <v>6544</v>
      </c>
      <c r="D113" s="18">
        <v>3039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10859</v>
      </c>
      <c r="D114" s="18">
        <v>8695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65000</v>
      </c>
      <c r="C116" s="18">
        <v>170499</v>
      </c>
      <c r="D116" s="18">
        <v>65777</v>
      </c>
      <c r="E116" s="18">
        <v>70463</v>
      </c>
      <c r="F116" s="30">
        <v>22477</v>
      </c>
    </row>
    <row r="117" spans="1:6">
      <c r="A117" s="29" t="s">
        <v>121</v>
      </c>
      <c r="B117" s="18">
        <v>226000</v>
      </c>
      <c r="C117" s="18">
        <v>15049</v>
      </c>
      <c r="D117" s="18">
        <v>10126</v>
      </c>
      <c r="E117" s="18">
        <v>105456</v>
      </c>
      <c r="F117" s="30">
        <v>72560</v>
      </c>
    </row>
    <row r="118" spans="1:6">
      <c r="A118" s="29" t="s">
        <v>122</v>
      </c>
      <c r="B118" s="18">
        <v>650</v>
      </c>
      <c r="C118" s="18">
        <v>2958</v>
      </c>
      <c r="D118" s="18">
        <v>975</v>
      </c>
      <c r="E118" s="18">
        <v>0</v>
      </c>
      <c r="F118" s="30">
        <v>0</v>
      </c>
    </row>
    <row r="119" spans="1:6">
      <c r="A119" s="29" t="s">
        <v>123</v>
      </c>
      <c r="B119" s="18">
        <v>12127</v>
      </c>
      <c r="C119" s="18">
        <v>606</v>
      </c>
      <c r="D119" s="18">
        <v>575</v>
      </c>
      <c r="E119" s="18">
        <v>23848</v>
      </c>
      <c r="F119" s="30">
        <v>9628</v>
      </c>
    </row>
    <row r="120" spans="1:6">
      <c r="A120" s="29" t="s">
        <v>124</v>
      </c>
      <c r="B120" s="18">
        <v>1657000</v>
      </c>
      <c r="C120" s="18">
        <v>187639</v>
      </c>
      <c r="D120" s="18">
        <v>34353</v>
      </c>
      <c r="E120" s="18">
        <v>982474</v>
      </c>
      <c r="F120" s="30">
        <v>291490</v>
      </c>
    </row>
    <row r="121" spans="1:6">
      <c r="A121" s="29" t="s">
        <v>125</v>
      </c>
      <c r="B121" s="18">
        <v>0</v>
      </c>
      <c r="C121" s="18">
        <v>115</v>
      </c>
      <c r="D121" s="18">
        <v>15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26006</v>
      </c>
      <c r="D122" s="18">
        <v>95463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10976</v>
      </c>
      <c r="D123" s="18">
        <v>2707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314</v>
      </c>
      <c r="D125" s="18">
        <v>94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151</v>
      </c>
      <c r="D126" s="18">
        <v>234</v>
      </c>
      <c r="E126" s="18">
        <v>14</v>
      </c>
      <c r="F126" s="30">
        <v>6</v>
      </c>
    </row>
    <row r="127" spans="1:6">
      <c r="A127" s="29" t="s">
        <v>131</v>
      </c>
      <c r="B127" s="18">
        <v>0</v>
      </c>
      <c r="C127" s="18">
        <v>6291</v>
      </c>
      <c r="D127" s="18">
        <v>3734</v>
      </c>
      <c r="E127" s="18">
        <v>28</v>
      </c>
      <c r="F127" s="30">
        <v>67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64000</v>
      </c>
      <c r="C129" s="18">
        <v>614651</v>
      </c>
      <c r="D129" s="18">
        <v>223945</v>
      </c>
      <c r="E129" s="18">
        <v>3376</v>
      </c>
      <c r="F129" s="30">
        <v>2225</v>
      </c>
    </row>
    <row r="130" spans="1:6">
      <c r="A130" s="29" t="s">
        <v>134</v>
      </c>
      <c r="B130" s="18">
        <v>0</v>
      </c>
      <c r="C130" s="18">
        <v>137</v>
      </c>
      <c r="D130" s="18">
        <v>44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11591</v>
      </c>
      <c r="D131" s="18">
        <v>6507</v>
      </c>
      <c r="E131" s="18">
        <v>4</v>
      </c>
      <c r="F131" s="30">
        <v>0</v>
      </c>
    </row>
    <row r="132" spans="1:6">
      <c r="A132" s="29" t="s">
        <v>136</v>
      </c>
      <c r="B132" s="18">
        <v>0</v>
      </c>
      <c r="C132" s="18">
        <v>5760</v>
      </c>
      <c r="D132" s="18">
        <v>2866</v>
      </c>
      <c r="E132" s="18">
        <v>40</v>
      </c>
      <c r="F132" s="30">
        <v>17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57900</v>
      </c>
      <c r="D134" s="18">
        <v>29033</v>
      </c>
      <c r="E134" s="18">
        <v>68</v>
      </c>
      <c r="F134" s="30">
        <v>90</v>
      </c>
    </row>
    <row r="135" spans="1:6">
      <c r="A135" s="29" t="s">
        <v>139</v>
      </c>
      <c r="B135" s="18">
        <v>0</v>
      </c>
      <c r="C135" s="18">
        <v>23025</v>
      </c>
      <c r="D135" s="18">
        <v>2243</v>
      </c>
      <c r="E135" s="18">
        <v>22</v>
      </c>
      <c r="F135" s="30">
        <v>56</v>
      </c>
    </row>
    <row r="136" spans="1:6">
      <c r="A136" s="29" t="s">
        <v>140</v>
      </c>
      <c r="B136" s="18">
        <v>0</v>
      </c>
      <c r="C136" s="18">
        <v>16619</v>
      </c>
      <c r="D136" s="18">
        <v>10207</v>
      </c>
      <c r="E136" s="18">
        <v>251</v>
      </c>
      <c r="F136" s="30">
        <v>108</v>
      </c>
    </row>
    <row r="137" spans="1:6">
      <c r="A137" s="29" t="s">
        <v>141</v>
      </c>
      <c r="B137" s="18">
        <v>0</v>
      </c>
      <c r="C137" s="18">
        <v>2161</v>
      </c>
      <c r="D137" s="18">
        <v>665</v>
      </c>
      <c r="E137" s="18">
        <v>56</v>
      </c>
      <c r="F137" s="30">
        <v>62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2268</v>
      </c>
      <c r="D139" s="18">
        <v>1657</v>
      </c>
      <c r="E139" s="18">
        <v>7</v>
      </c>
      <c r="F139" s="30">
        <v>45</v>
      </c>
    </row>
    <row r="140" spans="1:6">
      <c r="A140" s="29" t="s">
        <v>144</v>
      </c>
      <c r="B140" s="18">
        <v>28800</v>
      </c>
      <c r="C140" s="18">
        <v>487500</v>
      </c>
      <c r="D140" s="18">
        <v>192224</v>
      </c>
      <c r="E140" s="18">
        <v>127800</v>
      </c>
      <c r="F140" s="30">
        <v>52938</v>
      </c>
    </row>
    <row r="141" spans="1:6">
      <c r="A141" s="29" t="s">
        <v>145</v>
      </c>
      <c r="B141" s="18">
        <v>0</v>
      </c>
      <c r="C141" s="18">
        <v>1458</v>
      </c>
      <c r="D141" s="18">
        <v>2910</v>
      </c>
      <c r="E141" s="18">
        <v>148</v>
      </c>
      <c r="F141" s="30">
        <v>71</v>
      </c>
    </row>
    <row r="142" spans="1:6">
      <c r="A142" s="29" t="s">
        <v>146</v>
      </c>
      <c r="B142" s="18">
        <v>726685</v>
      </c>
      <c r="C142" s="18">
        <v>42992</v>
      </c>
      <c r="D142" s="18">
        <v>10054</v>
      </c>
      <c r="E142" s="18">
        <v>595342</v>
      </c>
      <c r="F142" s="30">
        <v>180579</v>
      </c>
    </row>
    <row r="143" spans="1:6">
      <c r="A143" s="29" t="s">
        <v>147</v>
      </c>
      <c r="B143" s="18">
        <v>0</v>
      </c>
      <c r="C143" s="18">
        <v>1679</v>
      </c>
      <c r="D143" s="18">
        <v>1066</v>
      </c>
      <c r="E143" s="18">
        <v>60</v>
      </c>
      <c r="F143" s="30">
        <v>29</v>
      </c>
    </row>
    <row r="144" spans="1:6">
      <c r="A144" s="29" t="s">
        <v>148</v>
      </c>
      <c r="B144" s="18">
        <v>0</v>
      </c>
      <c r="C144" s="18">
        <v>46</v>
      </c>
      <c r="D144" s="18">
        <v>91</v>
      </c>
      <c r="E144" s="18">
        <v>164</v>
      </c>
      <c r="F144" s="30">
        <v>77</v>
      </c>
    </row>
    <row r="145" spans="1:6">
      <c r="A145" s="29" t="s">
        <v>149</v>
      </c>
      <c r="B145" s="18">
        <v>0</v>
      </c>
      <c r="C145" s="18">
        <v>183711</v>
      </c>
      <c r="D145" s="18">
        <v>76883</v>
      </c>
      <c r="E145" s="18">
        <v>32</v>
      </c>
      <c r="F145" s="30">
        <v>11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9</v>
      </c>
      <c r="D147" s="18">
        <v>4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173000</v>
      </c>
      <c r="C149" s="18">
        <v>207420</v>
      </c>
      <c r="D149" s="18">
        <v>121848</v>
      </c>
      <c r="E149" s="18">
        <v>54060</v>
      </c>
      <c r="F149" s="30">
        <v>27981</v>
      </c>
    </row>
    <row r="150" spans="1:6">
      <c r="A150" s="29" t="s">
        <v>154</v>
      </c>
      <c r="B150" s="18">
        <v>0</v>
      </c>
      <c r="C150" s="18">
        <v>58710</v>
      </c>
      <c r="D150" s="18">
        <v>32060</v>
      </c>
      <c r="E150" s="18">
        <v>1161</v>
      </c>
      <c r="F150" s="30">
        <v>571</v>
      </c>
    </row>
    <row r="151" spans="1:6">
      <c r="A151" s="29" t="s">
        <v>155</v>
      </c>
      <c r="B151" s="18">
        <v>80000</v>
      </c>
      <c r="C151" s="18">
        <v>104615</v>
      </c>
      <c r="D151" s="18">
        <v>50481</v>
      </c>
      <c r="E151" s="18">
        <v>54858</v>
      </c>
      <c r="F151" s="30">
        <v>35278</v>
      </c>
    </row>
    <row r="152" spans="1:6">
      <c r="A152" s="29" t="s">
        <v>156</v>
      </c>
      <c r="B152" s="18">
        <v>0</v>
      </c>
      <c r="C152" s="18">
        <v>20</v>
      </c>
      <c r="D152" s="18">
        <v>15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9702</v>
      </c>
      <c r="D153" s="18">
        <v>7221</v>
      </c>
      <c r="E153" s="18">
        <v>9</v>
      </c>
      <c r="F153" s="30">
        <v>22</v>
      </c>
    </row>
    <row r="154" spans="1:6">
      <c r="A154" s="29" t="s">
        <v>158</v>
      </c>
      <c r="B154" s="18">
        <v>0</v>
      </c>
      <c r="C154" s="18">
        <v>1610</v>
      </c>
      <c r="D154" s="18">
        <v>1453</v>
      </c>
      <c r="E154" s="18">
        <v>49</v>
      </c>
      <c r="F154" s="30">
        <v>21</v>
      </c>
    </row>
    <row r="155" spans="1:6">
      <c r="A155" s="29" t="s">
        <v>159</v>
      </c>
      <c r="B155" s="18">
        <v>0</v>
      </c>
      <c r="C155" s="18">
        <v>11752</v>
      </c>
      <c r="D155" s="18">
        <v>6414</v>
      </c>
      <c r="E155" s="18">
        <v>101</v>
      </c>
      <c r="F155" s="30">
        <v>50</v>
      </c>
    </row>
    <row r="156" spans="1:6">
      <c r="A156" s="29" t="s">
        <v>160</v>
      </c>
      <c r="B156" s="18">
        <v>0</v>
      </c>
      <c r="C156" s="18">
        <v>76802</v>
      </c>
      <c r="D156" s="18">
        <v>41350</v>
      </c>
      <c r="E156" s="18">
        <v>158</v>
      </c>
      <c r="F156" s="30">
        <v>208</v>
      </c>
    </row>
    <row r="157" spans="1:6">
      <c r="A157" s="29" t="s">
        <v>161</v>
      </c>
      <c r="B157" s="18">
        <v>12000</v>
      </c>
      <c r="C157" s="18">
        <v>91119</v>
      </c>
      <c r="D157" s="18">
        <v>30659</v>
      </c>
      <c r="E157" s="18">
        <v>17</v>
      </c>
      <c r="F157" s="30">
        <v>14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4040000</v>
      </c>
      <c r="C159" s="18">
        <v>367290</v>
      </c>
      <c r="D159" s="18">
        <v>149637</v>
      </c>
      <c r="E159" s="18">
        <v>1707317</v>
      </c>
      <c r="F159" s="30">
        <v>546849</v>
      </c>
    </row>
    <row r="160" spans="1:6">
      <c r="A160" s="29" t="s">
        <v>164</v>
      </c>
      <c r="B160" s="18">
        <v>494259</v>
      </c>
      <c r="C160" s="18">
        <v>238453</v>
      </c>
      <c r="D160" s="18">
        <v>86821</v>
      </c>
      <c r="E160" s="18">
        <v>459953</v>
      </c>
      <c r="F160" s="30">
        <v>130248</v>
      </c>
    </row>
    <row r="161" spans="1:6">
      <c r="A161" s="29" t="s">
        <v>165</v>
      </c>
      <c r="B161" s="18">
        <v>0</v>
      </c>
      <c r="C161" s="18">
        <v>40493</v>
      </c>
      <c r="D161" s="18">
        <v>40650</v>
      </c>
      <c r="E161" s="18">
        <v>90</v>
      </c>
      <c r="F161" s="30">
        <v>277</v>
      </c>
    </row>
    <row r="162" spans="1:6">
      <c r="A162" s="29" t="s">
        <v>166</v>
      </c>
      <c r="B162" s="18">
        <v>1901000</v>
      </c>
      <c r="C162" s="18">
        <v>91073</v>
      </c>
      <c r="D162" s="18">
        <v>57331</v>
      </c>
      <c r="E162" s="18">
        <v>38832</v>
      </c>
      <c r="F162" s="30">
        <v>22447</v>
      </c>
    </row>
    <row r="163" spans="1:6">
      <c r="A163" s="29" t="s">
        <v>167</v>
      </c>
      <c r="B163" s="18">
        <v>0</v>
      </c>
      <c r="C163" s="18">
        <v>53167</v>
      </c>
      <c r="D163" s="18">
        <v>18691</v>
      </c>
      <c r="E163" s="18">
        <v>210</v>
      </c>
      <c r="F163" s="30">
        <v>102</v>
      </c>
    </row>
    <row r="164" spans="1:6">
      <c r="A164" s="29" t="s">
        <v>168</v>
      </c>
      <c r="B164" s="18">
        <v>707000</v>
      </c>
      <c r="C164" s="18">
        <v>276695</v>
      </c>
      <c r="D164" s="18">
        <v>127566</v>
      </c>
      <c r="E164" s="18">
        <v>464497</v>
      </c>
      <c r="F164" s="30">
        <v>130207</v>
      </c>
    </row>
    <row r="165" spans="1:6">
      <c r="A165" s="29" t="s">
        <v>169</v>
      </c>
      <c r="B165" s="18">
        <v>2722000</v>
      </c>
      <c r="C165" s="18">
        <v>625769</v>
      </c>
      <c r="D165" s="18">
        <v>232274</v>
      </c>
      <c r="E165" s="18">
        <v>541699</v>
      </c>
      <c r="F165" s="30">
        <v>143211</v>
      </c>
    </row>
    <row r="166" spans="1:6">
      <c r="A166" s="29" t="s">
        <v>170</v>
      </c>
      <c r="B166" s="18">
        <v>0</v>
      </c>
      <c r="C166" s="18">
        <v>4154</v>
      </c>
      <c r="D166" s="18">
        <v>2959</v>
      </c>
      <c r="E166" s="18">
        <v>22</v>
      </c>
      <c r="F166" s="30">
        <v>16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13</v>
      </c>
      <c r="D168" s="18">
        <v>7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186</v>
      </c>
      <c r="D169" s="18">
        <v>172</v>
      </c>
      <c r="E169" s="18">
        <v>35</v>
      </c>
      <c r="F169" s="30">
        <v>6</v>
      </c>
    </row>
    <row r="170" spans="1:6">
      <c r="A170" s="29" t="s">
        <v>174</v>
      </c>
      <c r="B170" s="18">
        <v>0</v>
      </c>
      <c r="C170" s="18">
        <v>9</v>
      </c>
      <c r="D170" s="18">
        <v>10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45</v>
      </c>
      <c r="D171" s="18">
        <v>50</v>
      </c>
      <c r="E171" s="18">
        <v>89</v>
      </c>
      <c r="F171" s="30">
        <v>61</v>
      </c>
    </row>
    <row r="172" spans="1:6">
      <c r="A172" s="29" t="s">
        <v>176</v>
      </c>
      <c r="B172" s="18">
        <v>0</v>
      </c>
      <c r="C172" s="18">
        <v>5</v>
      </c>
      <c r="D172" s="18">
        <v>3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2386</v>
      </c>
      <c r="D173" s="18">
        <v>1461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28</v>
      </c>
      <c r="D174" s="18">
        <v>41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921200</v>
      </c>
      <c r="D175" s="18">
        <v>289293</v>
      </c>
      <c r="E175" s="18">
        <v>2371</v>
      </c>
      <c r="F175" s="30">
        <v>3176</v>
      </c>
    </row>
    <row r="176" spans="1:6">
      <c r="A176" s="29" t="s">
        <v>180</v>
      </c>
      <c r="B176" s="18">
        <v>0</v>
      </c>
      <c r="C176" s="18">
        <v>1193</v>
      </c>
      <c r="D176" s="18">
        <v>931</v>
      </c>
      <c r="E176" s="18">
        <v>62</v>
      </c>
      <c r="F176" s="30">
        <v>134</v>
      </c>
    </row>
    <row r="177" spans="1:6">
      <c r="A177" s="29" t="s">
        <v>181</v>
      </c>
      <c r="B177" s="18">
        <v>28000</v>
      </c>
      <c r="C177" s="18">
        <v>106000</v>
      </c>
      <c r="D177" s="18">
        <v>35980</v>
      </c>
      <c r="E177" s="18">
        <v>35000</v>
      </c>
      <c r="F177" s="30">
        <v>15261</v>
      </c>
    </row>
    <row r="178" spans="1:6">
      <c r="A178" s="29" t="s">
        <v>182</v>
      </c>
      <c r="B178" s="18">
        <v>0</v>
      </c>
      <c r="C178" s="18">
        <v>263</v>
      </c>
      <c r="D178" s="18">
        <v>111</v>
      </c>
      <c r="E178" s="18">
        <v>0</v>
      </c>
      <c r="F178" s="30">
        <v>0</v>
      </c>
    </row>
    <row r="179" spans="1:6">
      <c r="A179" s="29" t="s">
        <v>183</v>
      </c>
      <c r="B179" s="18">
        <v>0</v>
      </c>
      <c r="C179" s="18">
        <v>8356</v>
      </c>
      <c r="D179" s="18">
        <v>4638</v>
      </c>
      <c r="E179" s="18">
        <v>225</v>
      </c>
      <c r="F179" s="30">
        <v>90</v>
      </c>
    </row>
    <row r="180" spans="1:6">
      <c r="A180" s="29" t="s">
        <v>184</v>
      </c>
      <c r="B180" s="18">
        <v>0</v>
      </c>
      <c r="C180" s="18">
        <v>16380</v>
      </c>
      <c r="D180" s="18">
        <v>13468</v>
      </c>
      <c r="E180" s="18">
        <v>4216</v>
      </c>
      <c r="F180" s="30">
        <v>4276</v>
      </c>
    </row>
    <row r="181" spans="1:6">
      <c r="A181" s="29" t="s">
        <v>185</v>
      </c>
      <c r="B181" s="18">
        <v>100010</v>
      </c>
      <c r="C181" s="18">
        <v>176429</v>
      </c>
      <c r="D181" s="18">
        <v>56060</v>
      </c>
      <c r="E181" s="18">
        <v>12185</v>
      </c>
      <c r="F181" s="30">
        <v>5002</v>
      </c>
    </row>
    <row r="182" spans="1:6">
      <c r="A182" s="29" t="s">
        <v>186</v>
      </c>
      <c r="B182" s="18">
        <v>130000</v>
      </c>
      <c r="C182" s="18">
        <v>50955</v>
      </c>
      <c r="D182" s="18">
        <v>25078</v>
      </c>
      <c r="E182" s="18">
        <v>140995</v>
      </c>
      <c r="F182" s="30">
        <v>51903</v>
      </c>
    </row>
    <row r="183" spans="1:6">
      <c r="A183" s="29" t="s">
        <v>187</v>
      </c>
      <c r="B183" s="18">
        <v>0</v>
      </c>
      <c r="C183" s="18">
        <v>1057</v>
      </c>
      <c r="D183" s="18">
        <v>589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8675</v>
      </c>
      <c r="D184" s="18">
        <v>3878</v>
      </c>
      <c r="E184" s="18">
        <v>0</v>
      </c>
      <c r="F184" s="30">
        <v>0</v>
      </c>
    </row>
    <row r="185" spans="1:6">
      <c r="A185" s="29" t="s">
        <v>189</v>
      </c>
      <c r="B185" s="18">
        <v>411000</v>
      </c>
      <c r="C185" s="18">
        <v>60477</v>
      </c>
      <c r="D185" s="18">
        <v>39002</v>
      </c>
      <c r="E185" s="18">
        <v>24987</v>
      </c>
      <c r="F185" s="30">
        <v>17979</v>
      </c>
    </row>
    <row r="186" spans="1:6">
      <c r="A186" s="29" t="s">
        <v>190</v>
      </c>
      <c r="B186" s="18">
        <v>0</v>
      </c>
      <c r="C186" s="18">
        <v>20</v>
      </c>
      <c r="D186" s="18">
        <v>11</v>
      </c>
      <c r="E186" s="18">
        <v>0</v>
      </c>
      <c r="F186" s="30">
        <v>0</v>
      </c>
    </row>
    <row r="187" spans="1:6">
      <c r="A187" s="29" t="s">
        <v>191</v>
      </c>
      <c r="B187" s="18">
        <v>1638417</v>
      </c>
      <c r="C187" s="18">
        <v>378491</v>
      </c>
      <c r="D187" s="18">
        <v>139438</v>
      </c>
      <c r="E187" s="18">
        <v>1199729</v>
      </c>
      <c r="F187" s="30">
        <v>304728</v>
      </c>
    </row>
    <row r="188" spans="1:6">
      <c r="A188" s="29" t="s">
        <v>192</v>
      </c>
      <c r="B188" s="18">
        <v>150000</v>
      </c>
      <c r="C188" s="18">
        <v>35085</v>
      </c>
      <c r="D188" s="18">
        <v>14692</v>
      </c>
      <c r="E188" s="18">
        <v>114622</v>
      </c>
      <c r="F188" s="30">
        <v>39531</v>
      </c>
    </row>
    <row r="189" spans="1:6">
      <c r="A189" s="29" t="s">
        <v>193</v>
      </c>
      <c r="B189" s="18">
        <v>0</v>
      </c>
      <c r="C189" s="18">
        <v>48648</v>
      </c>
      <c r="D189" s="18">
        <v>10186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2876</v>
      </c>
      <c r="D190" s="18">
        <v>1235</v>
      </c>
      <c r="E190" s="18">
        <v>13</v>
      </c>
      <c r="F190" s="30">
        <v>6</v>
      </c>
    </row>
    <row r="191" spans="1:6">
      <c r="A191" s="29" t="s">
        <v>195</v>
      </c>
      <c r="B191" s="18">
        <v>0</v>
      </c>
      <c r="C191" s="18">
        <v>357</v>
      </c>
      <c r="D191" s="18">
        <v>161</v>
      </c>
      <c r="E191" s="18">
        <v>0</v>
      </c>
      <c r="F191" s="30">
        <v>0</v>
      </c>
    </row>
    <row r="192" spans="1:6">
      <c r="A192" s="29" t="s">
        <v>196</v>
      </c>
      <c r="B192" s="18">
        <v>0</v>
      </c>
      <c r="C192" s="18">
        <v>331181</v>
      </c>
      <c r="D192" s="18">
        <v>166912</v>
      </c>
      <c r="E192" s="18">
        <v>56345</v>
      </c>
      <c r="F192" s="30">
        <v>63317</v>
      </c>
    </row>
    <row r="193" spans="1:6">
      <c r="A193" s="29" t="s">
        <v>197</v>
      </c>
      <c r="B193" s="18">
        <v>443000</v>
      </c>
      <c r="C193" s="18">
        <v>241679</v>
      </c>
      <c r="D193" s="18">
        <v>113974</v>
      </c>
      <c r="E193" s="18">
        <v>327597</v>
      </c>
      <c r="F193" s="30">
        <v>152899</v>
      </c>
    </row>
    <row r="194" spans="1:6">
      <c r="A194" s="29" t="s">
        <v>198</v>
      </c>
      <c r="B194" s="18">
        <v>0</v>
      </c>
      <c r="C194" s="18">
        <v>33703</v>
      </c>
      <c r="D194" s="18">
        <v>13711</v>
      </c>
      <c r="E194" s="18">
        <v>171</v>
      </c>
      <c r="F194" s="30">
        <v>147</v>
      </c>
    </row>
    <row r="195" spans="1:6">
      <c r="A195" s="29" t="s">
        <v>199</v>
      </c>
      <c r="B195" s="18">
        <v>0</v>
      </c>
      <c r="C195" s="18">
        <v>41440</v>
      </c>
      <c r="D195" s="18">
        <v>13270</v>
      </c>
      <c r="E195" s="18">
        <v>0</v>
      </c>
      <c r="F195" s="30">
        <v>0</v>
      </c>
    </row>
    <row r="196" spans="1:6">
      <c r="A196" s="29" t="s">
        <v>200</v>
      </c>
      <c r="B196" s="18">
        <v>2494900</v>
      </c>
      <c r="C196" s="18">
        <v>23043</v>
      </c>
      <c r="D196" s="18">
        <v>17632</v>
      </c>
      <c r="E196" s="18">
        <v>2155200</v>
      </c>
      <c r="F196" s="30">
        <v>496384</v>
      </c>
    </row>
    <row r="197" spans="1:6">
      <c r="A197" s="29" t="s">
        <v>201</v>
      </c>
      <c r="B197" s="18">
        <v>0</v>
      </c>
      <c r="C197" s="18">
        <v>43160</v>
      </c>
      <c r="D197" s="18">
        <v>18179</v>
      </c>
      <c r="E197" s="18">
        <v>103</v>
      </c>
      <c r="F197" s="30">
        <v>50</v>
      </c>
    </row>
    <row r="198" spans="1:6">
      <c r="A198" s="29" t="s">
        <v>202</v>
      </c>
      <c r="B198" s="18">
        <v>0</v>
      </c>
      <c r="C198" s="18">
        <v>29</v>
      </c>
      <c r="D198" s="18">
        <v>40</v>
      </c>
      <c r="E198" s="18">
        <v>0</v>
      </c>
      <c r="F198" s="30">
        <v>0</v>
      </c>
    </row>
    <row r="199" spans="1:6">
      <c r="A199" s="29" t="s">
        <v>203</v>
      </c>
      <c r="B199" s="18">
        <v>0</v>
      </c>
      <c r="C199" s="18">
        <v>362</v>
      </c>
      <c r="D199" s="18">
        <v>140</v>
      </c>
      <c r="E199" s="18">
        <v>7</v>
      </c>
      <c r="F199" s="30">
        <v>5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376</v>
      </c>
      <c r="D201" s="18">
        <v>219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11046</v>
      </c>
      <c r="D202" s="18">
        <v>7180</v>
      </c>
      <c r="E202" s="18">
        <v>1</v>
      </c>
      <c r="F202" s="30">
        <v>4</v>
      </c>
    </row>
    <row r="203" spans="1:6">
      <c r="A203" s="29" t="s">
        <v>207</v>
      </c>
      <c r="B203" s="18">
        <v>66000</v>
      </c>
      <c r="C203" s="18">
        <v>115701</v>
      </c>
      <c r="D203" s="18">
        <v>46000</v>
      </c>
      <c r="E203" s="18">
        <v>2329</v>
      </c>
      <c r="F203" s="30">
        <v>2008</v>
      </c>
    </row>
    <row r="204" spans="1:6">
      <c r="A204" s="29" t="s">
        <v>208</v>
      </c>
      <c r="B204" s="18">
        <v>4792000</v>
      </c>
      <c r="C204" s="18">
        <v>405200</v>
      </c>
      <c r="D204" s="18">
        <v>164078</v>
      </c>
      <c r="E204" s="18">
        <v>610900</v>
      </c>
      <c r="F204" s="30">
        <v>276230</v>
      </c>
    </row>
    <row r="205" spans="1:6">
      <c r="A205" s="29" t="s">
        <v>209</v>
      </c>
      <c r="B205" s="18">
        <v>0</v>
      </c>
      <c r="C205" s="18">
        <v>35867</v>
      </c>
      <c r="D205" s="18">
        <v>22022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239</v>
      </c>
      <c r="D206" s="18">
        <v>58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17</v>
      </c>
      <c r="D207" s="18">
        <v>7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9003</v>
      </c>
      <c r="D208" s="18">
        <v>3624</v>
      </c>
      <c r="E208" s="18">
        <v>1614</v>
      </c>
      <c r="F208" s="30">
        <v>1086</v>
      </c>
    </row>
    <row r="209" spans="1:6">
      <c r="A209" s="29" t="s">
        <v>213</v>
      </c>
      <c r="B209" s="18">
        <v>381700</v>
      </c>
      <c r="C209" s="18">
        <v>400370</v>
      </c>
      <c r="D209" s="18">
        <v>133515</v>
      </c>
      <c r="E209" s="18">
        <v>207830</v>
      </c>
      <c r="F209" s="30">
        <v>49912</v>
      </c>
    </row>
    <row r="210" spans="1:6">
      <c r="A210" s="29" t="s">
        <v>214</v>
      </c>
      <c r="B210" s="18">
        <v>0</v>
      </c>
      <c r="C210" s="18">
        <v>618800</v>
      </c>
      <c r="D210" s="18">
        <v>236958</v>
      </c>
      <c r="E210" s="18">
        <v>40533</v>
      </c>
      <c r="F210" s="30">
        <v>22967</v>
      </c>
    </row>
    <row r="211" spans="1:6">
      <c r="A211" s="29" t="s">
        <v>215</v>
      </c>
      <c r="B211" s="18">
        <v>756000</v>
      </c>
      <c r="C211" s="18">
        <v>764113</v>
      </c>
      <c r="D211" s="18">
        <v>421914</v>
      </c>
      <c r="E211" s="18">
        <v>71067</v>
      </c>
      <c r="F211" s="30">
        <v>29216</v>
      </c>
    </row>
    <row r="212" spans="1:6">
      <c r="A212" s="29" t="s">
        <v>216</v>
      </c>
      <c r="B212" s="18">
        <v>2000</v>
      </c>
      <c r="C212" s="18">
        <v>15330</v>
      </c>
      <c r="D212" s="18">
        <v>8138</v>
      </c>
      <c r="E212" s="18">
        <v>160</v>
      </c>
      <c r="F212" s="30">
        <v>111</v>
      </c>
    </row>
    <row r="213" spans="1:6">
      <c r="A213" s="29" t="s">
        <v>217</v>
      </c>
      <c r="B213" s="18">
        <v>20000</v>
      </c>
      <c r="C213" s="18">
        <v>31213</v>
      </c>
      <c r="D213" s="18">
        <v>14420</v>
      </c>
      <c r="E213" s="18">
        <v>1500</v>
      </c>
      <c r="F213" s="30">
        <v>393</v>
      </c>
    </row>
    <row r="214" spans="1:6">
      <c r="A214" s="29" t="s">
        <v>218</v>
      </c>
      <c r="B214" s="18">
        <v>0</v>
      </c>
      <c r="C214" s="18">
        <v>122834</v>
      </c>
      <c r="D214" s="18">
        <v>62307</v>
      </c>
      <c r="E214" s="18">
        <v>234</v>
      </c>
      <c r="F214" s="30">
        <v>244</v>
      </c>
    </row>
    <row r="215" spans="1:6">
      <c r="A215" s="29" t="s">
        <v>219</v>
      </c>
      <c r="B215" s="18">
        <v>0</v>
      </c>
      <c r="C215" s="18">
        <v>403</v>
      </c>
      <c r="D215" s="18">
        <v>227</v>
      </c>
      <c r="E215" s="18">
        <v>228</v>
      </c>
      <c r="F215" s="30">
        <v>55</v>
      </c>
    </row>
    <row r="216" spans="1:6">
      <c r="A216" s="29" t="s">
        <v>220</v>
      </c>
      <c r="B216" s="18">
        <v>232000</v>
      </c>
      <c r="C216" s="18">
        <v>2565</v>
      </c>
      <c r="D216" s="18">
        <v>1723</v>
      </c>
      <c r="E216" s="18">
        <v>29403</v>
      </c>
      <c r="F216" s="30">
        <v>15916</v>
      </c>
    </row>
    <row r="217" spans="1:6">
      <c r="A217" s="29" t="s">
        <v>221</v>
      </c>
      <c r="B217" s="18">
        <v>190000</v>
      </c>
      <c r="C217" s="18">
        <v>332278</v>
      </c>
      <c r="D217" s="18">
        <v>138644</v>
      </c>
      <c r="E217" s="18">
        <v>56093</v>
      </c>
      <c r="F217" s="30">
        <v>30385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9609</v>
      </c>
      <c r="D220" s="18">
        <v>3111</v>
      </c>
      <c r="E220" s="18">
        <v>0</v>
      </c>
      <c r="F220" s="30">
        <v>0</v>
      </c>
    </row>
    <row r="221" spans="1:6">
      <c r="A221" s="29" t="s">
        <v>225</v>
      </c>
      <c r="B221" s="18">
        <v>0</v>
      </c>
      <c r="C221" s="18">
        <v>4266</v>
      </c>
      <c r="D221" s="18">
        <v>2503</v>
      </c>
      <c r="E221" s="18">
        <v>195</v>
      </c>
      <c r="F221" s="30">
        <v>81</v>
      </c>
    </row>
    <row r="222" spans="1:6">
      <c r="A222" s="31" t="s">
        <v>226</v>
      </c>
      <c r="B222" s="19">
        <v>0</v>
      </c>
      <c r="C222" s="19">
        <v>11197</v>
      </c>
      <c r="D222" s="19">
        <v>4889</v>
      </c>
      <c r="E222" s="19">
        <v>10928</v>
      </c>
      <c r="F222" s="32">
        <v>4419</v>
      </c>
    </row>
    <row r="223" spans="1:6">
      <c r="A223" t="s">
        <v>251</v>
      </c>
      <c r="B223" s="25">
        <v>8230350</v>
      </c>
      <c r="C223" s="25">
        <v>1906540</v>
      </c>
      <c r="D223">
        <f>(1000*1137562)/(1000)</f>
        <v>1137562</v>
      </c>
      <c r="E223" s="25">
        <v>641710</v>
      </c>
      <c r="F223">
        <f>(1000*219003)/(1000)</f>
        <v>219003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224"/>
  <sheetViews>
    <sheetView topLeftCell="A179" workbookViewId="0">
      <selection activeCell="A184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0</v>
      </c>
      <c r="D2" s="18">
        <v>0</v>
      </c>
      <c r="E2" s="18">
        <v>0</v>
      </c>
      <c r="F2" s="30">
        <v>0</v>
      </c>
    </row>
    <row r="3" spans="1:6">
      <c r="A3" s="29" t="s">
        <v>7</v>
      </c>
      <c r="B3" s="18">
        <v>0</v>
      </c>
      <c r="C3" s="18">
        <v>20</v>
      </c>
      <c r="D3" s="18">
        <v>40</v>
      </c>
      <c r="E3" s="18">
        <v>10</v>
      </c>
      <c r="F3" s="30">
        <v>12</v>
      </c>
    </row>
    <row r="4" spans="1:6">
      <c r="A4" s="29" t="s">
        <v>8</v>
      </c>
      <c r="B4" s="18">
        <v>0</v>
      </c>
      <c r="C4" s="18">
        <v>13</v>
      </c>
      <c r="D4" s="18">
        <v>30</v>
      </c>
      <c r="E4" s="18">
        <v>0</v>
      </c>
      <c r="F4" s="30">
        <v>0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0</v>
      </c>
      <c r="D6" s="18">
        <v>0</v>
      </c>
      <c r="E6" s="18">
        <v>0</v>
      </c>
      <c r="F6" s="30">
        <v>0</v>
      </c>
    </row>
    <row r="7" spans="1:6">
      <c r="A7" s="29" t="s">
        <v>11</v>
      </c>
      <c r="B7" s="18">
        <v>0</v>
      </c>
      <c r="C7" s="18">
        <v>4</v>
      </c>
      <c r="D7" s="18">
        <v>12</v>
      </c>
      <c r="E7" s="18">
        <v>0</v>
      </c>
      <c r="F7" s="30">
        <v>0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0</v>
      </c>
      <c r="C9" s="18">
        <v>1000</v>
      </c>
      <c r="D9" s="18">
        <v>498</v>
      </c>
      <c r="E9" s="18">
        <v>0</v>
      </c>
      <c r="F9" s="30">
        <v>0</v>
      </c>
    </row>
    <row r="10" spans="1:6">
      <c r="A10" s="29" t="s">
        <v>14</v>
      </c>
      <c r="B10" s="18">
        <v>0</v>
      </c>
      <c r="C10" s="18">
        <v>0</v>
      </c>
      <c r="D10" s="18">
        <v>0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0</v>
      </c>
      <c r="D11" s="18">
        <v>0</v>
      </c>
      <c r="E11" s="18">
        <v>0</v>
      </c>
      <c r="F11" s="30">
        <v>0</v>
      </c>
    </row>
    <row r="12" spans="1:6">
      <c r="A12" s="29" t="s">
        <v>16</v>
      </c>
      <c r="B12" s="18">
        <v>402000</v>
      </c>
      <c r="C12" s="18">
        <v>2423</v>
      </c>
      <c r="D12" s="18">
        <v>2085</v>
      </c>
      <c r="E12" s="18">
        <v>0</v>
      </c>
      <c r="F12" s="30">
        <v>0</v>
      </c>
    </row>
    <row r="13" spans="1:6">
      <c r="A13" s="29" t="s">
        <v>17</v>
      </c>
      <c r="B13" s="18">
        <v>357974</v>
      </c>
      <c r="C13" s="18">
        <v>18854</v>
      </c>
      <c r="D13" s="18">
        <v>7839</v>
      </c>
      <c r="E13" s="18">
        <v>9</v>
      </c>
      <c r="F13" s="30">
        <v>19</v>
      </c>
    </row>
    <row r="14" spans="1:6">
      <c r="A14" s="29" t="s">
        <v>18</v>
      </c>
      <c r="B14" s="18">
        <v>0</v>
      </c>
      <c r="C14" s="18">
        <v>190</v>
      </c>
      <c r="D14" s="18">
        <v>102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1</v>
      </c>
      <c r="D15" s="18">
        <v>0</v>
      </c>
      <c r="E15" s="18">
        <v>0</v>
      </c>
      <c r="F15" s="30">
        <v>0</v>
      </c>
    </row>
    <row r="16" spans="1:6">
      <c r="A16" s="29" t="s">
        <v>20</v>
      </c>
      <c r="B16" s="18">
        <v>0</v>
      </c>
      <c r="C16" s="18">
        <v>211</v>
      </c>
      <c r="D16" s="18">
        <v>91</v>
      </c>
      <c r="E16" s="18">
        <v>8</v>
      </c>
      <c r="F16" s="30">
        <v>14</v>
      </c>
    </row>
    <row r="17" spans="1:6">
      <c r="A17" s="29" t="s">
        <v>21</v>
      </c>
      <c r="B17" s="18">
        <v>36000</v>
      </c>
      <c r="C17" s="18">
        <v>23</v>
      </c>
      <c r="D17" s="18">
        <v>15</v>
      </c>
      <c r="E17" s="18">
        <v>0</v>
      </c>
      <c r="F17" s="30">
        <v>0</v>
      </c>
    </row>
    <row r="18" spans="1:6">
      <c r="A18" s="29" t="s">
        <v>22</v>
      </c>
      <c r="B18" s="18">
        <v>0</v>
      </c>
      <c r="C18" s="18">
        <v>2</v>
      </c>
      <c r="D18" s="18">
        <v>0</v>
      </c>
      <c r="E18" s="18">
        <v>0</v>
      </c>
      <c r="F18" s="30">
        <v>0</v>
      </c>
    </row>
    <row r="19" spans="1:6">
      <c r="A19" s="29" t="s">
        <v>23</v>
      </c>
      <c r="B19" s="18">
        <v>0</v>
      </c>
      <c r="C19" s="18">
        <v>152</v>
      </c>
      <c r="D19" s="18">
        <v>188</v>
      </c>
      <c r="E19" s="18">
        <v>56</v>
      </c>
      <c r="F19" s="30">
        <v>15</v>
      </c>
    </row>
    <row r="20" spans="1:6">
      <c r="A20" s="29" t="s">
        <v>24</v>
      </c>
      <c r="B20" s="18">
        <v>225000</v>
      </c>
      <c r="C20" s="18">
        <v>2043</v>
      </c>
      <c r="D20" s="18">
        <v>1136</v>
      </c>
      <c r="E20" s="18">
        <v>159</v>
      </c>
      <c r="F20" s="30">
        <v>66</v>
      </c>
    </row>
    <row r="21" spans="1:6">
      <c r="A21" s="29" t="s">
        <v>25</v>
      </c>
      <c r="B21" s="18">
        <v>0</v>
      </c>
      <c r="C21" s="18">
        <v>0</v>
      </c>
      <c r="D21" s="18">
        <v>0</v>
      </c>
      <c r="E21" s="18">
        <v>0</v>
      </c>
      <c r="F21" s="30">
        <v>0</v>
      </c>
    </row>
    <row r="22" spans="1:6">
      <c r="A22" s="29" t="s">
        <v>26</v>
      </c>
      <c r="B22" s="18">
        <v>0</v>
      </c>
      <c r="C22" s="18">
        <v>0</v>
      </c>
      <c r="D22" s="18">
        <v>0</v>
      </c>
      <c r="E22" s="18">
        <v>0</v>
      </c>
      <c r="F22" s="30">
        <v>0</v>
      </c>
    </row>
    <row r="23" spans="1:6">
      <c r="A23" s="29" t="s">
        <v>27</v>
      </c>
      <c r="B23" s="18">
        <v>0</v>
      </c>
      <c r="C23" s="18">
        <v>0</v>
      </c>
      <c r="D23" s="18">
        <v>0</v>
      </c>
      <c r="E23" s="18">
        <v>0</v>
      </c>
      <c r="F23" s="30">
        <v>0</v>
      </c>
    </row>
    <row r="24" spans="1:6">
      <c r="A24" s="29" t="s">
        <v>28</v>
      </c>
      <c r="B24" s="18">
        <v>0</v>
      </c>
      <c r="C24" s="18">
        <v>0</v>
      </c>
      <c r="D24" s="18">
        <v>0</v>
      </c>
      <c r="E24" s="18">
        <v>0</v>
      </c>
      <c r="F24" s="30">
        <v>0</v>
      </c>
    </row>
    <row r="25" spans="1:6">
      <c r="A25" s="29" t="s">
        <v>29</v>
      </c>
      <c r="B25" s="18">
        <v>0</v>
      </c>
      <c r="C25" s="18">
        <v>680</v>
      </c>
      <c r="D25" s="18">
        <v>355</v>
      </c>
      <c r="E25" s="18">
        <v>0</v>
      </c>
      <c r="F25" s="30">
        <v>0</v>
      </c>
    </row>
    <row r="26" spans="1:6">
      <c r="A26" s="29" t="s">
        <v>30</v>
      </c>
      <c r="B26" s="18">
        <v>0</v>
      </c>
      <c r="C26" s="18">
        <v>0</v>
      </c>
      <c r="D26" s="18">
        <v>0</v>
      </c>
      <c r="E26" s="18">
        <v>0</v>
      </c>
      <c r="F26" s="30">
        <v>0</v>
      </c>
    </row>
    <row r="27" spans="1:6">
      <c r="A27" s="29" t="s">
        <v>31</v>
      </c>
      <c r="B27" s="18">
        <v>478000</v>
      </c>
      <c r="C27" s="18">
        <v>627</v>
      </c>
      <c r="D27" s="18">
        <v>315</v>
      </c>
      <c r="E27" s="18">
        <v>1111</v>
      </c>
      <c r="F27" s="30">
        <v>629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97</v>
      </c>
      <c r="D30" s="18">
        <v>43</v>
      </c>
      <c r="E30" s="18">
        <v>0</v>
      </c>
      <c r="F30" s="30">
        <v>0</v>
      </c>
    </row>
    <row r="31" spans="1:6">
      <c r="A31" s="29" t="s">
        <v>35</v>
      </c>
      <c r="B31" s="18">
        <v>0</v>
      </c>
      <c r="C31" s="18">
        <v>0</v>
      </c>
      <c r="D31" s="18">
        <v>0</v>
      </c>
      <c r="E31" s="18">
        <v>0</v>
      </c>
      <c r="F31" s="30">
        <v>0</v>
      </c>
    </row>
    <row r="32" spans="1:6">
      <c r="A32" s="29" t="s">
        <v>36</v>
      </c>
      <c r="B32" s="18">
        <v>0</v>
      </c>
      <c r="C32" s="18">
        <v>0</v>
      </c>
      <c r="D32" s="18">
        <v>0</v>
      </c>
      <c r="E32" s="18">
        <v>0</v>
      </c>
      <c r="F32" s="30">
        <v>0</v>
      </c>
    </row>
    <row r="33" spans="1:6">
      <c r="A33" s="29" t="s">
        <v>37</v>
      </c>
      <c r="B33" s="18">
        <v>0</v>
      </c>
      <c r="C33" s="18">
        <v>1</v>
      </c>
      <c r="D33" s="18">
        <v>1</v>
      </c>
      <c r="E33" s="18">
        <v>0</v>
      </c>
      <c r="F33" s="30">
        <v>0</v>
      </c>
    </row>
    <row r="34" spans="1:6">
      <c r="A34" s="29" t="s">
        <v>38</v>
      </c>
      <c r="B34" s="18">
        <v>0</v>
      </c>
      <c r="C34" s="18">
        <v>0</v>
      </c>
      <c r="D34" s="18">
        <v>0</v>
      </c>
      <c r="E34" s="18">
        <v>0</v>
      </c>
      <c r="F34" s="30">
        <v>0</v>
      </c>
    </row>
    <row r="35" spans="1:6">
      <c r="A35" s="29" t="s">
        <v>39</v>
      </c>
      <c r="B35" s="18">
        <v>0</v>
      </c>
      <c r="C35" s="18">
        <v>0</v>
      </c>
      <c r="D35" s="18">
        <v>0</v>
      </c>
      <c r="E35" s="18">
        <v>0</v>
      </c>
      <c r="F35" s="30">
        <v>0</v>
      </c>
    </row>
    <row r="36" spans="1:6">
      <c r="A36" s="29" t="s">
        <v>40</v>
      </c>
      <c r="B36" s="18">
        <v>0</v>
      </c>
      <c r="C36" s="18">
        <v>0</v>
      </c>
      <c r="D36" s="18">
        <v>0</v>
      </c>
      <c r="E36" s="18">
        <v>0</v>
      </c>
      <c r="F36" s="30">
        <v>0</v>
      </c>
    </row>
    <row r="37" spans="1:6">
      <c r="A37" s="29" t="s">
        <v>41</v>
      </c>
      <c r="B37" s="18">
        <v>7655000</v>
      </c>
      <c r="C37" s="18">
        <v>3070</v>
      </c>
      <c r="D37" s="18">
        <v>1473</v>
      </c>
      <c r="E37" s="18">
        <v>30823</v>
      </c>
      <c r="F37" s="30">
        <v>13057</v>
      </c>
    </row>
    <row r="38" spans="1:6">
      <c r="A38" s="29" t="s">
        <v>42</v>
      </c>
      <c r="B38" s="18">
        <v>0</v>
      </c>
      <c r="C38" s="18">
        <v>0</v>
      </c>
      <c r="D38" s="18">
        <v>0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48</v>
      </c>
      <c r="D39" s="18">
        <v>16</v>
      </c>
      <c r="E39" s="18">
        <v>0</v>
      </c>
      <c r="F39" s="30">
        <v>0</v>
      </c>
    </row>
    <row r="40" spans="1:6">
      <c r="A40" s="29" t="s">
        <v>44</v>
      </c>
      <c r="B40" s="18">
        <v>0</v>
      </c>
      <c r="C40" s="18">
        <v>0</v>
      </c>
      <c r="D40" s="18">
        <v>0</v>
      </c>
      <c r="E40" s="18">
        <v>0</v>
      </c>
      <c r="F40" s="30">
        <v>0</v>
      </c>
    </row>
    <row r="41" spans="1:6">
      <c r="A41" s="29" t="s">
        <v>45</v>
      </c>
      <c r="B41" s="18">
        <v>310400</v>
      </c>
      <c r="C41" s="18">
        <v>41</v>
      </c>
      <c r="D41" s="18">
        <v>41</v>
      </c>
      <c r="E41" s="18">
        <v>0</v>
      </c>
      <c r="F41" s="30">
        <v>0</v>
      </c>
    </row>
    <row r="42" spans="1:6">
      <c r="A42" s="29" t="s">
        <v>46</v>
      </c>
      <c r="B42" s="18">
        <v>865000</v>
      </c>
      <c r="C42" s="18">
        <v>5274</v>
      </c>
      <c r="D42" s="18">
        <v>2532</v>
      </c>
      <c r="E42" s="18">
        <v>744.45</v>
      </c>
      <c r="F42" s="30">
        <v>417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0</v>
      </c>
      <c r="C45" s="18">
        <v>133</v>
      </c>
      <c r="D45" s="18">
        <v>126</v>
      </c>
      <c r="E45" s="18">
        <v>0</v>
      </c>
      <c r="F45" s="30">
        <v>0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0</v>
      </c>
      <c r="D47" s="18">
        <v>0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2800</v>
      </c>
      <c r="C49" s="18">
        <v>27</v>
      </c>
      <c r="D49" s="18">
        <v>33</v>
      </c>
      <c r="E49" s="18">
        <v>5</v>
      </c>
      <c r="F49" s="30">
        <v>18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31957</v>
      </c>
      <c r="C51" s="18">
        <v>32</v>
      </c>
      <c r="D51" s="18">
        <v>18</v>
      </c>
      <c r="E51" s="18">
        <v>30777</v>
      </c>
      <c r="F51" s="30">
        <v>10401</v>
      </c>
    </row>
    <row r="52" spans="1:6">
      <c r="A52" s="29" t="s">
        <v>56</v>
      </c>
      <c r="B52" s="18">
        <v>0</v>
      </c>
      <c r="C52" s="18">
        <v>10</v>
      </c>
      <c r="D52" s="18">
        <v>36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70</v>
      </c>
      <c r="D54" s="18">
        <v>52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13000</v>
      </c>
      <c r="C56" s="18">
        <v>30</v>
      </c>
      <c r="D56" s="18">
        <v>36</v>
      </c>
      <c r="E56" s="18">
        <v>0</v>
      </c>
      <c r="F56" s="30">
        <v>0</v>
      </c>
    </row>
    <row r="57" spans="1:6">
      <c r="A57" s="29" t="s">
        <v>61</v>
      </c>
      <c r="B57" s="18">
        <v>0</v>
      </c>
      <c r="C57" s="18">
        <v>5</v>
      </c>
      <c r="D57" s="18">
        <v>2</v>
      </c>
      <c r="E57" s="18">
        <v>0</v>
      </c>
      <c r="F57" s="30">
        <v>0</v>
      </c>
    </row>
    <row r="58" spans="1:6">
      <c r="A58" s="29" t="s">
        <v>62</v>
      </c>
      <c r="B58" s="18">
        <v>4830</v>
      </c>
      <c r="C58" s="18">
        <v>15411</v>
      </c>
      <c r="D58" s="18">
        <v>6982</v>
      </c>
      <c r="E58" s="18">
        <v>9846</v>
      </c>
      <c r="F58" s="30">
        <v>4602</v>
      </c>
    </row>
    <row r="59" spans="1:6">
      <c r="A59" s="29" t="s">
        <v>63</v>
      </c>
      <c r="B59" s="18">
        <v>0</v>
      </c>
      <c r="C59" s="18">
        <v>0</v>
      </c>
      <c r="D59" s="18">
        <v>0</v>
      </c>
      <c r="E59" s="18">
        <v>0</v>
      </c>
      <c r="F59" s="30">
        <v>0</v>
      </c>
    </row>
    <row r="60" spans="1:6">
      <c r="A60" s="29" t="s">
        <v>64</v>
      </c>
      <c r="B60" s="18">
        <v>0</v>
      </c>
      <c r="C60" s="18">
        <v>0</v>
      </c>
      <c r="D60" s="18">
        <v>0</v>
      </c>
      <c r="E60" s="18">
        <v>0</v>
      </c>
      <c r="F60" s="30">
        <v>0</v>
      </c>
    </row>
    <row r="61" spans="1:6">
      <c r="A61" s="29" t="s">
        <v>65</v>
      </c>
      <c r="B61" s="18">
        <v>0</v>
      </c>
      <c r="C61" s="18">
        <v>172</v>
      </c>
      <c r="D61" s="18">
        <v>106</v>
      </c>
      <c r="E61" s="18">
        <v>0</v>
      </c>
      <c r="F61" s="30">
        <v>0</v>
      </c>
    </row>
    <row r="62" spans="1:6">
      <c r="A62" s="29" t="s">
        <v>66</v>
      </c>
      <c r="B62" s="18">
        <v>2000</v>
      </c>
      <c r="C62" s="18">
        <v>169</v>
      </c>
      <c r="D62" s="18">
        <v>117</v>
      </c>
      <c r="E62" s="18">
        <v>38</v>
      </c>
      <c r="F62" s="30">
        <v>11</v>
      </c>
    </row>
    <row r="63" spans="1:6">
      <c r="A63" s="29" t="s">
        <v>67</v>
      </c>
      <c r="B63" s="18">
        <v>0</v>
      </c>
      <c r="C63" s="18">
        <v>2078</v>
      </c>
      <c r="D63" s="18">
        <v>1129</v>
      </c>
      <c r="E63" s="18">
        <v>15</v>
      </c>
      <c r="F63" s="30">
        <v>8</v>
      </c>
    </row>
    <row r="64" spans="1:6">
      <c r="A64" s="29" t="s">
        <v>68</v>
      </c>
      <c r="B64" s="18">
        <v>0</v>
      </c>
      <c r="C64" s="18">
        <v>42</v>
      </c>
      <c r="D64" s="18">
        <v>32</v>
      </c>
      <c r="E64" s="18">
        <v>43</v>
      </c>
      <c r="F64" s="30">
        <v>42</v>
      </c>
    </row>
    <row r="65" spans="1:6">
      <c r="A65" s="29" t="s">
        <v>69</v>
      </c>
      <c r="B65" s="18">
        <v>0</v>
      </c>
      <c r="C65" s="18">
        <v>10</v>
      </c>
      <c r="D65" s="18">
        <v>127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0</v>
      </c>
      <c r="D66" s="18">
        <v>0</v>
      </c>
      <c r="E66" s="18">
        <v>0</v>
      </c>
      <c r="F66" s="30">
        <v>0</v>
      </c>
    </row>
    <row r="67" spans="1:6">
      <c r="A67" s="29" t="s">
        <v>71</v>
      </c>
      <c r="B67" s="18">
        <v>0</v>
      </c>
      <c r="C67" s="18">
        <v>16</v>
      </c>
      <c r="D67" s="18">
        <v>7</v>
      </c>
      <c r="E67" s="18">
        <v>0</v>
      </c>
      <c r="F67" s="30">
        <v>0</v>
      </c>
    </row>
    <row r="68" spans="1:6">
      <c r="A68" s="29" t="s">
        <v>72</v>
      </c>
      <c r="B68" s="18">
        <v>0</v>
      </c>
      <c r="C68" s="18">
        <v>0</v>
      </c>
      <c r="D68" s="18">
        <v>0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0</v>
      </c>
      <c r="D70" s="18">
        <v>0</v>
      </c>
      <c r="E70" s="18">
        <v>0</v>
      </c>
      <c r="F70" s="30">
        <v>0</v>
      </c>
    </row>
    <row r="71" spans="1:6">
      <c r="A71" s="29" t="s">
        <v>75</v>
      </c>
      <c r="B71" s="18">
        <v>0</v>
      </c>
      <c r="C71" s="18">
        <v>99</v>
      </c>
      <c r="D71" s="18">
        <v>43</v>
      </c>
      <c r="E71" s="18">
        <v>0</v>
      </c>
      <c r="F71" s="30">
        <v>0</v>
      </c>
    </row>
    <row r="72" spans="1:6">
      <c r="A72" s="29" t="s">
        <v>76</v>
      </c>
      <c r="B72" s="18">
        <v>2821758</v>
      </c>
      <c r="C72" s="18">
        <v>874</v>
      </c>
      <c r="D72" s="18">
        <v>485</v>
      </c>
      <c r="E72" s="18">
        <v>653</v>
      </c>
      <c r="F72" s="30">
        <v>274</v>
      </c>
    </row>
    <row r="73" spans="1:6">
      <c r="A73" s="29" t="s">
        <v>77</v>
      </c>
      <c r="B73" s="18">
        <v>165000</v>
      </c>
      <c r="C73" s="18">
        <v>24183</v>
      </c>
      <c r="D73" s="18">
        <v>11895</v>
      </c>
      <c r="E73" s="18">
        <v>3195</v>
      </c>
      <c r="F73" s="30">
        <v>708</v>
      </c>
    </row>
    <row r="74" spans="1:6">
      <c r="A74" s="29" t="s">
        <v>78</v>
      </c>
      <c r="B74" s="18">
        <v>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3</v>
      </c>
      <c r="D75" s="18">
        <v>34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47</v>
      </c>
      <c r="D76" s="18">
        <v>14</v>
      </c>
      <c r="E76" s="18">
        <v>0</v>
      </c>
      <c r="F76" s="30">
        <v>0</v>
      </c>
    </row>
    <row r="77" spans="1:6">
      <c r="A77" s="29" t="s">
        <v>81</v>
      </c>
      <c r="B77" s="18">
        <v>0</v>
      </c>
      <c r="C77" s="18">
        <v>0</v>
      </c>
      <c r="D77" s="18">
        <v>0</v>
      </c>
      <c r="E77" s="18">
        <v>0</v>
      </c>
      <c r="F77" s="30">
        <v>0</v>
      </c>
    </row>
    <row r="78" spans="1:6">
      <c r="A78" s="29" t="s">
        <v>82</v>
      </c>
      <c r="B78" s="18">
        <v>0</v>
      </c>
      <c r="C78" s="18">
        <v>0</v>
      </c>
      <c r="D78" s="18">
        <v>0</v>
      </c>
      <c r="E78" s="18">
        <v>0</v>
      </c>
      <c r="F78" s="30">
        <v>0</v>
      </c>
    </row>
    <row r="79" spans="1:6">
      <c r="A79" s="29" t="s">
        <v>83</v>
      </c>
      <c r="B79" s="18">
        <v>946000</v>
      </c>
      <c r="C79" s="18">
        <v>44239</v>
      </c>
      <c r="D79" s="18">
        <v>18826</v>
      </c>
      <c r="E79" s="18">
        <v>31720</v>
      </c>
      <c r="F79" s="30">
        <v>14340</v>
      </c>
    </row>
    <row r="80" spans="1:6">
      <c r="A80" s="29" t="s">
        <v>84</v>
      </c>
      <c r="B80" s="18">
        <v>0</v>
      </c>
      <c r="C80" s="18">
        <v>1</v>
      </c>
      <c r="D80" s="18">
        <v>5</v>
      </c>
      <c r="E80" s="18">
        <v>0</v>
      </c>
      <c r="F80" s="30">
        <v>0</v>
      </c>
    </row>
    <row r="81" spans="1:6">
      <c r="A81" s="29" t="s">
        <v>85</v>
      </c>
      <c r="B81" s="18">
        <v>0</v>
      </c>
      <c r="C81" s="18">
        <v>0</v>
      </c>
      <c r="D81" s="18">
        <v>0</v>
      </c>
      <c r="E81" s="18">
        <v>0</v>
      </c>
      <c r="F81" s="30">
        <v>0</v>
      </c>
    </row>
    <row r="82" spans="1:6">
      <c r="A82" s="29" t="s">
        <v>86</v>
      </c>
      <c r="B82" s="18">
        <v>0</v>
      </c>
      <c r="C82" s="18">
        <v>347</v>
      </c>
      <c r="D82" s="18">
        <v>188</v>
      </c>
      <c r="E82" s="18">
        <v>31</v>
      </c>
      <c r="F82" s="30">
        <v>25</v>
      </c>
    </row>
    <row r="83" spans="1:6">
      <c r="A83" s="29" t="s">
        <v>87</v>
      </c>
      <c r="B83" s="18">
        <v>0</v>
      </c>
      <c r="C83" s="18">
        <v>0</v>
      </c>
      <c r="D83" s="18">
        <v>0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0</v>
      </c>
      <c r="D85" s="18">
        <v>0</v>
      </c>
      <c r="E85" s="18">
        <v>0</v>
      </c>
      <c r="F85" s="30">
        <v>0</v>
      </c>
    </row>
    <row r="86" spans="1:6">
      <c r="A86" s="29" t="s">
        <v>90</v>
      </c>
      <c r="B86" s="18">
        <v>0</v>
      </c>
      <c r="C86" s="18">
        <v>124</v>
      </c>
      <c r="D86" s="18">
        <v>167</v>
      </c>
      <c r="E86" s="18">
        <v>6</v>
      </c>
      <c r="F86" s="30">
        <v>5</v>
      </c>
    </row>
    <row r="87" spans="1:6">
      <c r="A87" s="29" t="s">
        <v>91</v>
      </c>
      <c r="B87" s="18">
        <v>0</v>
      </c>
      <c r="C87" s="18">
        <v>5</v>
      </c>
      <c r="D87" s="18">
        <v>39</v>
      </c>
      <c r="E87" s="18">
        <v>0</v>
      </c>
      <c r="F87" s="30">
        <v>0</v>
      </c>
    </row>
    <row r="88" spans="1:6">
      <c r="A88" s="29" t="s">
        <v>92</v>
      </c>
      <c r="B88" s="18">
        <v>0</v>
      </c>
      <c r="C88" s="18">
        <v>0</v>
      </c>
      <c r="D88" s="18">
        <v>0</v>
      </c>
      <c r="E88" s="18">
        <v>0</v>
      </c>
      <c r="F88" s="30">
        <v>0</v>
      </c>
    </row>
    <row r="89" spans="1:6">
      <c r="A89" s="29" t="s">
        <v>93</v>
      </c>
      <c r="B89" s="18">
        <v>0</v>
      </c>
      <c r="C89" s="18">
        <v>0</v>
      </c>
      <c r="D89" s="18">
        <v>0</v>
      </c>
      <c r="E89" s="18">
        <v>0</v>
      </c>
      <c r="F89" s="30">
        <v>0</v>
      </c>
    </row>
    <row r="90" spans="1:6">
      <c r="A90" s="29" t="s">
        <v>94</v>
      </c>
      <c r="B90" s="18">
        <v>0</v>
      </c>
      <c r="C90" s="18">
        <v>1</v>
      </c>
      <c r="D90" s="18">
        <v>1.2</v>
      </c>
      <c r="E90" s="18">
        <v>0</v>
      </c>
      <c r="F90" s="30">
        <v>0</v>
      </c>
    </row>
    <row r="91" spans="1:6">
      <c r="A91" s="29" t="s">
        <v>95</v>
      </c>
      <c r="B91" s="18">
        <v>0</v>
      </c>
      <c r="C91" s="18">
        <v>1</v>
      </c>
      <c r="D91" s="18">
        <v>1</v>
      </c>
      <c r="E91" s="18">
        <v>0</v>
      </c>
      <c r="F91" s="30">
        <v>0</v>
      </c>
    </row>
    <row r="92" spans="1:6">
      <c r="A92" s="29" t="s">
        <v>96</v>
      </c>
      <c r="B92" s="18">
        <v>0</v>
      </c>
      <c r="C92" s="18">
        <v>175</v>
      </c>
      <c r="D92" s="18">
        <v>112</v>
      </c>
      <c r="E92" s="18">
        <v>0</v>
      </c>
      <c r="F92" s="30">
        <v>0</v>
      </c>
    </row>
    <row r="93" spans="1:6">
      <c r="A93" s="29" t="s">
        <v>97</v>
      </c>
      <c r="B93" s="18">
        <v>0</v>
      </c>
      <c r="C93" s="18">
        <v>0</v>
      </c>
      <c r="D93" s="18">
        <v>1</v>
      </c>
      <c r="E93" s="18">
        <v>0</v>
      </c>
      <c r="F93" s="30">
        <v>0</v>
      </c>
    </row>
    <row r="94" spans="1:6">
      <c r="A94" s="29" t="s">
        <v>98</v>
      </c>
      <c r="B94" s="18">
        <v>479400</v>
      </c>
      <c r="C94" s="18">
        <v>19390</v>
      </c>
      <c r="D94" s="18">
        <v>6682</v>
      </c>
      <c r="E94" s="18">
        <v>14</v>
      </c>
      <c r="F94" s="30">
        <v>14</v>
      </c>
    </row>
    <row r="95" spans="1:6">
      <c r="A95" s="29" t="s">
        <v>99</v>
      </c>
      <c r="B95" s="18">
        <v>0</v>
      </c>
      <c r="C95" s="18">
        <v>115223</v>
      </c>
      <c r="D95" s="18">
        <v>56830</v>
      </c>
      <c r="E95" s="18">
        <v>0</v>
      </c>
      <c r="F95" s="30">
        <v>0</v>
      </c>
    </row>
    <row r="96" spans="1:6">
      <c r="A96" s="29" t="s">
        <v>100</v>
      </c>
      <c r="B96" s="18">
        <v>0</v>
      </c>
      <c r="C96" s="18">
        <v>60</v>
      </c>
      <c r="D96" s="18">
        <v>61</v>
      </c>
      <c r="E96" s="18">
        <v>0</v>
      </c>
      <c r="F96" s="30">
        <v>0</v>
      </c>
    </row>
    <row r="97" spans="1:6">
      <c r="A97" s="29" t="s">
        <v>101</v>
      </c>
      <c r="B97" s="18">
        <v>0</v>
      </c>
      <c r="C97" s="18">
        <v>55</v>
      </c>
      <c r="D97" s="18">
        <v>33</v>
      </c>
      <c r="E97" s="18">
        <v>0</v>
      </c>
      <c r="F97" s="30">
        <v>0</v>
      </c>
    </row>
    <row r="98" spans="1:6">
      <c r="A98" s="29" t="s">
        <v>102</v>
      </c>
      <c r="B98" s="18">
        <v>0</v>
      </c>
      <c r="C98" s="18">
        <v>44</v>
      </c>
      <c r="D98" s="18">
        <v>40</v>
      </c>
      <c r="E98" s="18">
        <v>0</v>
      </c>
      <c r="F98" s="30">
        <v>0</v>
      </c>
    </row>
    <row r="99" spans="1:6">
      <c r="A99" s="29" t="s">
        <v>103</v>
      </c>
      <c r="B99" s="18">
        <v>0</v>
      </c>
      <c r="C99" s="18">
        <v>163</v>
      </c>
      <c r="D99" s="18">
        <v>62</v>
      </c>
      <c r="E99" s="18">
        <v>31</v>
      </c>
      <c r="F99" s="30">
        <v>14</v>
      </c>
    </row>
    <row r="100" spans="1:6">
      <c r="A100" s="29" t="s">
        <v>104</v>
      </c>
      <c r="B100" s="18">
        <v>283966</v>
      </c>
      <c r="C100" s="18">
        <v>42658</v>
      </c>
      <c r="D100" s="18">
        <v>16916</v>
      </c>
      <c r="E100" s="18">
        <v>2479</v>
      </c>
      <c r="F100" s="30">
        <v>1913</v>
      </c>
    </row>
    <row r="101" spans="1:6">
      <c r="A101" s="29" t="s">
        <v>105</v>
      </c>
      <c r="B101" s="18">
        <v>0</v>
      </c>
      <c r="C101" s="18">
        <v>0</v>
      </c>
      <c r="D101" s="18">
        <v>0</v>
      </c>
      <c r="E101" s="18">
        <v>57</v>
      </c>
      <c r="F101" s="30">
        <v>2</v>
      </c>
    </row>
    <row r="102" spans="1:6">
      <c r="A102" s="29" t="s">
        <v>106</v>
      </c>
      <c r="B102" s="18">
        <v>587000</v>
      </c>
      <c r="C102" s="18">
        <v>109000</v>
      </c>
      <c r="D102" s="18">
        <v>43091</v>
      </c>
      <c r="E102" s="18">
        <v>25</v>
      </c>
      <c r="F102" s="30">
        <v>13</v>
      </c>
    </row>
    <row r="103" spans="1:6">
      <c r="A103" s="29" t="s">
        <v>107</v>
      </c>
      <c r="B103" s="18">
        <v>0</v>
      </c>
      <c r="C103" s="18">
        <v>0</v>
      </c>
      <c r="D103" s="18">
        <v>0</v>
      </c>
      <c r="E103" s="18">
        <v>4</v>
      </c>
      <c r="F103" s="30">
        <v>7</v>
      </c>
    </row>
    <row r="104" spans="1:6">
      <c r="A104" s="29" t="s">
        <v>108</v>
      </c>
      <c r="B104" s="18">
        <v>0</v>
      </c>
      <c r="C104" s="18">
        <v>140</v>
      </c>
      <c r="D104" s="18">
        <v>60</v>
      </c>
      <c r="E104" s="18">
        <v>0</v>
      </c>
      <c r="F104" s="30">
        <v>0</v>
      </c>
    </row>
    <row r="105" spans="1:6">
      <c r="A105" s="29" t="s">
        <v>109</v>
      </c>
      <c r="B105" s="18">
        <v>0</v>
      </c>
      <c r="C105" s="18">
        <v>100</v>
      </c>
      <c r="D105" s="18">
        <v>65</v>
      </c>
      <c r="E105" s="18">
        <v>1</v>
      </c>
      <c r="F105" s="30">
        <v>1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40</v>
      </c>
      <c r="D107" s="18">
        <v>16</v>
      </c>
      <c r="E107" s="18">
        <v>411</v>
      </c>
      <c r="F107" s="30">
        <v>240</v>
      </c>
    </row>
    <row r="108" spans="1:6">
      <c r="A108" s="29" t="s">
        <v>112</v>
      </c>
      <c r="B108" s="18">
        <v>0</v>
      </c>
      <c r="C108" s="18">
        <v>0</v>
      </c>
      <c r="D108" s="18">
        <v>0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9</v>
      </c>
      <c r="D109" s="18">
        <v>3</v>
      </c>
      <c r="E109" s="18">
        <v>10</v>
      </c>
      <c r="F109" s="30">
        <v>2</v>
      </c>
    </row>
    <row r="110" spans="1:6">
      <c r="A110" s="29" t="s">
        <v>114</v>
      </c>
      <c r="B110" s="18">
        <v>0</v>
      </c>
      <c r="C110" s="18">
        <v>18</v>
      </c>
      <c r="D110" s="18">
        <v>11</v>
      </c>
      <c r="E110" s="18">
        <v>0</v>
      </c>
      <c r="F110" s="30">
        <v>0</v>
      </c>
    </row>
    <row r="111" spans="1:6">
      <c r="A111" s="29" t="s">
        <v>115</v>
      </c>
      <c r="B111" s="18">
        <v>0</v>
      </c>
      <c r="C111" s="18">
        <v>76</v>
      </c>
      <c r="D111" s="18">
        <v>35</v>
      </c>
      <c r="E111" s="18">
        <v>3</v>
      </c>
      <c r="F111" s="30">
        <v>6</v>
      </c>
    </row>
    <row r="112" spans="1:6">
      <c r="A112" s="29" t="s">
        <v>116</v>
      </c>
      <c r="B112" s="18">
        <v>0</v>
      </c>
      <c r="C112" s="18">
        <v>0</v>
      </c>
      <c r="D112" s="18">
        <v>0</v>
      </c>
      <c r="E112" s="18">
        <v>0</v>
      </c>
      <c r="F112" s="30">
        <v>0</v>
      </c>
    </row>
    <row r="113" spans="1:6">
      <c r="A113" s="29" t="s">
        <v>117</v>
      </c>
      <c r="B113" s="18">
        <v>0</v>
      </c>
      <c r="C113" s="18">
        <v>0</v>
      </c>
      <c r="D113" s="18">
        <v>0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0</v>
      </c>
      <c r="D114" s="18">
        <v>0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0</v>
      </c>
      <c r="C116" s="18">
        <v>0</v>
      </c>
      <c r="D116" s="18">
        <v>0</v>
      </c>
      <c r="E116" s="18">
        <v>0</v>
      </c>
      <c r="F116" s="30">
        <v>0</v>
      </c>
    </row>
    <row r="117" spans="1:6">
      <c r="A117" s="29" t="s">
        <v>121</v>
      </c>
      <c r="B117" s="18">
        <v>0</v>
      </c>
      <c r="C117" s="18">
        <v>0</v>
      </c>
      <c r="D117" s="18">
        <v>4</v>
      </c>
      <c r="E117" s="18">
        <v>0</v>
      </c>
      <c r="F117" s="30">
        <v>0</v>
      </c>
    </row>
    <row r="118" spans="1:6">
      <c r="A118" s="29" t="s">
        <v>122</v>
      </c>
      <c r="B118" s="18">
        <v>400</v>
      </c>
      <c r="C118" s="18">
        <v>7</v>
      </c>
      <c r="D118" s="18">
        <v>22</v>
      </c>
      <c r="E118" s="18">
        <v>0</v>
      </c>
      <c r="F118" s="30">
        <v>0</v>
      </c>
    </row>
    <row r="119" spans="1:6">
      <c r="A119" s="29" t="s">
        <v>123</v>
      </c>
      <c r="B119" s="18">
        <v>0</v>
      </c>
      <c r="C119" s="18">
        <v>267</v>
      </c>
      <c r="D119" s="18">
        <v>162</v>
      </c>
      <c r="E119" s="18">
        <v>0</v>
      </c>
      <c r="F119" s="30">
        <v>0</v>
      </c>
    </row>
    <row r="120" spans="1:6">
      <c r="A120" s="29" t="s">
        <v>124</v>
      </c>
      <c r="B120" s="18">
        <v>0</v>
      </c>
      <c r="C120" s="18">
        <v>935</v>
      </c>
      <c r="D120" s="18">
        <v>550</v>
      </c>
      <c r="E120" s="18">
        <v>63</v>
      </c>
      <c r="F120" s="30">
        <v>42</v>
      </c>
    </row>
    <row r="121" spans="1:6">
      <c r="A121" s="29" t="s">
        <v>125</v>
      </c>
      <c r="B121" s="18">
        <v>0</v>
      </c>
      <c r="C121" s="18">
        <v>0</v>
      </c>
      <c r="D121" s="18">
        <v>0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0</v>
      </c>
      <c r="D122" s="18">
        <v>0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42</v>
      </c>
      <c r="D123" s="18">
        <v>0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0</v>
      </c>
      <c r="D125" s="18">
        <v>0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0</v>
      </c>
      <c r="D126" s="18">
        <v>0</v>
      </c>
      <c r="E126" s="18">
        <v>0</v>
      </c>
      <c r="F126" s="30">
        <v>0</v>
      </c>
    </row>
    <row r="127" spans="1:6">
      <c r="A127" s="29" t="s">
        <v>131</v>
      </c>
      <c r="B127" s="18">
        <v>0</v>
      </c>
      <c r="C127" s="18">
        <v>0</v>
      </c>
      <c r="D127" s="18">
        <v>0</v>
      </c>
      <c r="E127" s="18">
        <v>0</v>
      </c>
      <c r="F127" s="30">
        <v>0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0</v>
      </c>
      <c r="C129" s="18">
        <v>1382</v>
      </c>
      <c r="D129" s="18">
        <v>459</v>
      </c>
      <c r="E129" s="18">
        <v>1</v>
      </c>
      <c r="F129" s="30">
        <v>0</v>
      </c>
    </row>
    <row r="130" spans="1:6">
      <c r="A130" s="29" t="s">
        <v>134</v>
      </c>
      <c r="B130" s="18">
        <v>0</v>
      </c>
      <c r="C130" s="18">
        <v>0</v>
      </c>
      <c r="D130" s="18">
        <v>0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73</v>
      </c>
      <c r="D131" s="18">
        <v>141</v>
      </c>
      <c r="E131" s="18">
        <v>0</v>
      </c>
      <c r="F131" s="30">
        <v>0</v>
      </c>
    </row>
    <row r="132" spans="1:6">
      <c r="A132" s="29" t="s">
        <v>136</v>
      </c>
      <c r="B132" s="18">
        <v>0</v>
      </c>
      <c r="C132" s="18">
        <v>0</v>
      </c>
      <c r="D132" s="18">
        <v>0</v>
      </c>
      <c r="E132" s="18">
        <v>0</v>
      </c>
      <c r="F132" s="30">
        <v>0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187</v>
      </c>
      <c r="D134" s="18">
        <v>136</v>
      </c>
      <c r="E134" s="18">
        <v>2729</v>
      </c>
      <c r="F134" s="30">
        <v>1724</v>
      </c>
    </row>
    <row r="135" spans="1:6">
      <c r="A135" s="29" t="s">
        <v>139</v>
      </c>
      <c r="B135" s="18">
        <v>0</v>
      </c>
      <c r="C135" s="18">
        <v>37</v>
      </c>
      <c r="D135" s="18">
        <v>14</v>
      </c>
      <c r="E135" s="18">
        <v>0</v>
      </c>
      <c r="F135" s="30">
        <v>0</v>
      </c>
    </row>
    <row r="136" spans="1:6">
      <c r="A136" s="29" t="s">
        <v>140</v>
      </c>
      <c r="B136" s="18">
        <v>0</v>
      </c>
      <c r="C136" s="18">
        <v>0</v>
      </c>
      <c r="D136" s="18">
        <v>0</v>
      </c>
      <c r="E136" s="18">
        <v>0</v>
      </c>
      <c r="F136" s="30">
        <v>0</v>
      </c>
    </row>
    <row r="137" spans="1:6">
      <c r="A137" s="29" t="s">
        <v>141</v>
      </c>
      <c r="B137" s="18">
        <v>0</v>
      </c>
      <c r="C137" s="18">
        <v>3</v>
      </c>
      <c r="D137" s="18">
        <v>5</v>
      </c>
      <c r="E137" s="18">
        <v>8</v>
      </c>
      <c r="F137" s="30">
        <v>2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226</v>
      </c>
      <c r="D139" s="18">
        <v>181</v>
      </c>
      <c r="E139" s="18">
        <v>1</v>
      </c>
      <c r="F139" s="30">
        <v>4</v>
      </c>
    </row>
    <row r="140" spans="1:6">
      <c r="A140" s="29" t="s">
        <v>144</v>
      </c>
      <c r="B140" s="18">
        <v>44200</v>
      </c>
      <c r="C140" s="18">
        <v>11500</v>
      </c>
      <c r="D140" s="18">
        <v>5677</v>
      </c>
      <c r="E140" s="18">
        <v>9000</v>
      </c>
      <c r="F140" s="30">
        <v>4761</v>
      </c>
    </row>
    <row r="141" spans="1:6">
      <c r="A141" s="29" t="s">
        <v>145</v>
      </c>
      <c r="B141" s="18">
        <v>0</v>
      </c>
      <c r="C141" s="18">
        <v>102</v>
      </c>
      <c r="D141" s="18">
        <v>44</v>
      </c>
      <c r="E141" s="18">
        <v>0</v>
      </c>
      <c r="F141" s="30">
        <v>0</v>
      </c>
    </row>
    <row r="142" spans="1:6">
      <c r="A142" s="29" t="s">
        <v>146</v>
      </c>
      <c r="B142" s="18">
        <v>650000</v>
      </c>
      <c r="C142" s="18">
        <v>2404</v>
      </c>
      <c r="D142" s="18">
        <v>798</v>
      </c>
      <c r="E142" s="18">
        <v>250817</v>
      </c>
      <c r="F142" s="30">
        <v>103736</v>
      </c>
    </row>
    <row r="143" spans="1:6">
      <c r="A143" s="29" t="s">
        <v>147</v>
      </c>
      <c r="B143" s="18">
        <v>0</v>
      </c>
      <c r="C143" s="18">
        <v>0</v>
      </c>
      <c r="D143" s="18">
        <v>0</v>
      </c>
      <c r="E143" s="18">
        <v>0</v>
      </c>
      <c r="F143" s="30">
        <v>0</v>
      </c>
    </row>
    <row r="144" spans="1:6">
      <c r="A144" s="29" t="s">
        <v>148</v>
      </c>
      <c r="B144" s="18">
        <v>0</v>
      </c>
      <c r="C144" s="18">
        <v>0</v>
      </c>
      <c r="D144" s="18">
        <v>0</v>
      </c>
      <c r="E144" s="18">
        <v>0</v>
      </c>
      <c r="F144" s="30">
        <v>0</v>
      </c>
    </row>
    <row r="145" spans="1:6">
      <c r="A145" s="29" t="s">
        <v>149</v>
      </c>
      <c r="B145" s="18">
        <v>0</v>
      </c>
      <c r="C145" s="18">
        <v>6976</v>
      </c>
      <c r="D145" s="18">
        <v>4136</v>
      </c>
      <c r="E145" s="18">
        <v>20</v>
      </c>
      <c r="F145" s="30">
        <v>18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751000</v>
      </c>
      <c r="C149" s="18">
        <v>194</v>
      </c>
      <c r="D149" s="18">
        <v>125</v>
      </c>
      <c r="E149" s="18">
        <v>113211</v>
      </c>
      <c r="F149" s="30">
        <v>44721</v>
      </c>
    </row>
    <row r="150" spans="1:6">
      <c r="A150" s="29" t="s">
        <v>154</v>
      </c>
      <c r="B150" s="18">
        <v>0</v>
      </c>
      <c r="C150" s="18">
        <v>275</v>
      </c>
      <c r="D150" s="18">
        <v>109</v>
      </c>
      <c r="E150" s="18">
        <v>4</v>
      </c>
      <c r="F150" s="30">
        <v>1</v>
      </c>
    </row>
    <row r="151" spans="1:6">
      <c r="A151" s="29" t="s">
        <v>155</v>
      </c>
      <c r="B151" s="18">
        <v>20000</v>
      </c>
      <c r="C151" s="18">
        <v>5672</v>
      </c>
      <c r="D151" s="18">
        <v>3753</v>
      </c>
      <c r="E151" s="18">
        <v>8</v>
      </c>
      <c r="F151" s="30">
        <v>3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3</v>
      </c>
      <c r="D153" s="18">
        <v>8</v>
      </c>
      <c r="E153" s="18">
        <v>0</v>
      </c>
      <c r="F153" s="30">
        <v>0</v>
      </c>
    </row>
    <row r="154" spans="1:6">
      <c r="A154" s="29" t="s">
        <v>158</v>
      </c>
      <c r="B154" s="18">
        <v>0</v>
      </c>
      <c r="C154" s="18">
        <v>185</v>
      </c>
      <c r="D154" s="18">
        <v>77</v>
      </c>
      <c r="E154" s="18">
        <v>0</v>
      </c>
      <c r="F154" s="30">
        <v>0</v>
      </c>
    </row>
    <row r="155" spans="1:6">
      <c r="A155" s="29" t="s">
        <v>159</v>
      </c>
      <c r="B155" s="18">
        <v>0</v>
      </c>
      <c r="C155" s="18">
        <v>0</v>
      </c>
      <c r="D155" s="18">
        <v>0</v>
      </c>
      <c r="E155" s="18">
        <v>0</v>
      </c>
      <c r="F155" s="30">
        <v>0</v>
      </c>
    </row>
    <row r="156" spans="1:6">
      <c r="A156" s="29" t="s">
        <v>160</v>
      </c>
      <c r="B156" s="18">
        <v>0</v>
      </c>
      <c r="C156" s="18">
        <v>283</v>
      </c>
      <c r="D156" s="18">
        <v>185</v>
      </c>
      <c r="E156" s="18">
        <v>0</v>
      </c>
      <c r="F156" s="30">
        <v>0</v>
      </c>
    </row>
    <row r="157" spans="1:6">
      <c r="A157" s="29" t="s">
        <v>161</v>
      </c>
      <c r="B157" s="18">
        <v>0</v>
      </c>
      <c r="C157" s="18">
        <v>650</v>
      </c>
      <c r="D157" s="18">
        <v>772</v>
      </c>
      <c r="E157" s="18">
        <v>0</v>
      </c>
      <c r="F157" s="30">
        <v>0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65049</v>
      </c>
      <c r="C159" s="18">
        <v>5812</v>
      </c>
      <c r="D159" s="18">
        <v>2196</v>
      </c>
      <c r="E159" s="18">
        <v>326</v>
      </c>
      <c r="F159" s="30">
        <v>161</v>
      </c>
    </row>
    <row r="160" spans="1:6">
      <c r="A160" s="29" t="s">
        <v>164</v>
      </c>
      <c r="B160" s="18">
        <v>0</v>
      </c>
      <c r="C160" s="18">
        <v>1556</v>
      </c>
      <c r="D160" s="18">
        <v>600</v>
      </c>
      <c r="E160" s="18">
        <v>2</v>
      </c>
      <c r="F160" s="30">
        <v>1</v>
      </c>
    </row>
    <row r="161" spans="1:6">
      <c r="A161" s="29" t="s">
        <v>165</v>
      </c>
      <c r="B161" s="18">
        <v>0</v>
      </c>
      <c r="C161" s="18">
        <v>20</v>
      </c>
      <c r="D161" s="18">
        <v>15</v>
      </c>
      <c r="E161" s="18">
        <v>0</v>
      </c>
      <c r="F161" s="30">
        <v>0</v>
      </c>
    </row>
    <row r="162" spans="1:6">
      <c r="A162" s="29" t="s">
        <v>166</v>
      </c>
      <c r="B162" s="18">
        <v>59000</v>
      </c>
      <c r="C162" s="18">
        <v>11947</v>
      </c>
      <c r="D162" s="18">
        <v>3967</v>
      </c>
      <c r="E162" s="18">
        <v>17</v>
      </c>
      <c r="F162" s="30">
        <v>5</v>
      </c>
    </row>
    <row r="163" spans="1:6">
      <c r="A163" s="29" t="s">
        <v>167</v>
      </c>
      <c r="B163" s="18">
        <v>0</v>
      </c>
      <c r="C163" s="18">
        <v>0</v>
      </c>
      <c r="D163" s="18">
        <v>0</v>
      </c>
      <c r="E163" s="18">
        <v>0</v>
      </c>
      <c r="F163" s="30">
        <v>0</v>
      </c>
    </row>
    <row r="164" spans="1:6">
      <c r="A164" s="29" t="s">
        <v>168</v>
      </c>
      <c r="B164" s="18">
        <v>0</v>
      </c>
      <c r="C164" s="18">
        <v>104</v>
      </c>
      <c r="D164" s="18">
        <v>57</v>
      </c>
      <c r="E164" s="18">
        <v>0</v>
      </c>
      <c r="F164" s="30">
        <v>0</v>
      </c>
    </row>
    <row r="165" spans="1:6">
      <c r="A165" s="29" t="s">
        <v>169</v>
      </c>
      <c r="B165" s="18">
        <v>1290000</v>
      </c>
      <c r="C165" s="18">
        <v>1857</v>
      </c>
      <c r="D165" s="18">
        <v>1247</v>
      </c>
      <c r="E165" s="18">
        <v>1</v>
      </c>
      <c r="F165" s="30">
        <v>2</v>
      </c>
    </row>
    <row r="166" spans="1:6">
      <c r="A166" s="29" t="s">
        <v>170</v>
      </c>
      <c r="B166" s="18">
        <v>0</v>
      </c>
      <c r="C166" s="18">
        <v>0</v>
      </c>
      <c r="D166" s="18">
        <v>0</v>
      </c>
      <c r="E166" s="18">
        <v>0</v>
      </c>
      <c r="F166" s="30">
        <v>0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0</v>
      </c>
      <c r="D169" s="18">
        <v>0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0</v>
      </c>
      <c r="D171" s="18">
        <v>0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0</v>
      </c>
      <c r="D173" s="18">
        <v>0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2</v>
      </c>
      <c r="D174" s="18">
        <v>1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3272</v>
      </c>
      <c r="D175" s="18">
        <v>2627</v>
      </c>
      <c r="E175" s="18">
        <v>137</v>
      </c>
      <c r="F175" s="30">
        <v>86</v>
      </c>
    </row>
    <row r="176" spans="1:6">
      <c r="A176" s="29" t="s">
        <v>180</v>
      </c>
      <c r="B176" s="18">
        <v>0</v>
      </c>
      <c r="C176" s="18">
        <v>8</v>
      </c>
      <c r="D176" s="18">
        <v>34</v>
      </c>
      <c r="E176" s="18">
        <v>0</v>
      </c>
      <c r="F176" s="30">
        <v>0</v>
      </c>
    </row>
    <row r="177" spans="1:6">
      <c r="A177" s="29" t="s">
        <v>181</v>
      </c>
      <c r="B177" s="18">
        <v>0</v>
      </c>
      <c r="C177" s="18">
        <v>6000</v>
      </c>
      <c r="D177" s="18">
        <v>2369</v>
      </c>
      <c r="E177" s="18">
        <v>100</v>
      </c>
      <c r="F177" s="30">
        <v>18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0</v>
      </c>
      <c r="F178" s="30">
        <v>0</v>
      </c>
    </row>
    <row r="179" spans="1:6">
      <c r="A179" s="29" t="s">
        <v>183</v>
      </c>
      <c r="B179" s="18">
        <v>0</v>
      </c>
      <c r="C179" s="18">
        <v>276</v>
      </c>
      <c r="D179" s="18">
        <v>88</v>
      </c>
      <c r="E179" s="18">
        <v>0</v>
      </c>
      <c r="F179" s="30">
        <v>0</v>
      </c>
    </row>
    <row r="180" spans="1:6">
      <c r="A180" s="29" t="s">
        <v>184</v>
      </c>
      <c r="B180" s="18">
        <v>0</v>
      </c>
      <c r="C180" s="18">
        <v>63</v>
      </c>
      <c r="D180" s="18">
        <v>36</v>
      </c>
      <c r="E180" s="18">
        <v>2</v>
      </c>
      <c r="F180" s="30">
        <v>41</v>
      </c>
    </row>
    <row r="181" spans="1:6">
      <c r="A181" s="29" t="s">
        <v>185</v>
      </c>
      <c r="B181" s="18">
        <v>4000</v>
      </c>
      <c r="C181" s="18">
        <v>166</v>
      </c>
      <c r="D181" s="18">
        <v>101</v>
      </c>
      <c r="E181" s="18">
        <v>2930</v>
      </c>
      <c r="F181" s="30">
        <v>295</v>
      </c>
    </row>
    <row r="182" spans="1:6">
      <c r="A182" s="29" t="s">
        <v>186</v>
      </c>
      <c r="B182" s="18">
        <v>90000</v>
      </c>
      <c r="C182" s="18">
        <v>1938</v>
      </c>
      <c r="D182" s="18">
        <v>738</v>
      </c>
      <c r="E182" s="18">
        <v>8400</v>
      </c>
      <c r="F182" s="30">
        <v>2912</v>
      </c>
    </row>
    <row r="183" spans="1:6">
      <c r="A183" s="29" t="s">
        <v>187</v>
      </c>
      <c r="B183" s="18">
        <v>0</v>
      </c>
      <c r="C183" s="18">
        <v>0</v>
      </c>
      <c r="D183" s="18">
        <v>0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0</v>
      </c>
      <c r="D184" s="18">
        <v>0</v>
      </c>
      <c r="E184" s="18">
        <v>0</v>
      </c>
      <c r="F184" s="30">
        <v>0</v>
      </c>
    </row>
    <row r="185" spans="1:6">
      <c r="A185" s="29" t="s">
        <v>189</v>
      </c>
      <c r="B185" s="18">
        <v>198919</v>
      </c>
      <c r="C185" s="18">
        <v>2377</v>
      </c>
      <c r="D185" s="18">
        <v>1680</v>
      </c>
      <c r="E185" s="18">
        <v>37</v>
      </c>
      <c r="F185" s="30">
        <v>14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72000</v>
      </c>
      <c r="C187" s="18">
        <v>3266</v>
      </c>
      <c r="D187" s="18">
        <v>1619</v>
      </c>
      <c r="E187" s="18">
        <v>28285</v>
      </c>
      <c r="F187" s="30">
        <v>9883</v>
      </c>
    </row>
    <row r="188" spans="1:6">
      <c r="A188" s="29" t="s">
        <v>192</v>
      </c>
      <c r="B188" s="18">
        <v>0</v>
      </c>
      <c r="C188" s="18">
        <v>3</v>
      </c>
      <c r="D188" s="18">
        <v>2</v>
      </c>
      <c r="E188" s="18">
        <v>23</v>
      </c>
      <c r="F188" s="30">
        <v>6</v>
      </c>
    </row>
    <row r="189" spans="1:6">
      <c r="A189" s="29" t="s">
        <v>193</v>
      </c>
      <c r="B189" s="18">
        <v>0</v>
      </c>
      <c r="C189" s="18">
        <v>0</v>
      </c>
      <c r="D189" s="18">
        <v>0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119</v>
      </c>
      <c r="D190" s="18">
        <v>75</v>
      </c>
      <c r="E190" s="18">
        <v>0</v>
      </c>
      <c r="F190" s="30">
        <v>0</v>
      </c>
    </row>
    <row r="191" spans="1:6">
      <c r="A191" s="29" t="s">
        <v>195</v>
      </c>
      <c r="B191" s="18">
        <v>0</v>
      </c>
      <c r="C191" s="18">
        <v>0</v>
      </c>
      <c r="D191" s="18">
        <v>0</v>
      </c>
      <c r="E191" s="18">
        <v>0</v>
      </c>
      <c r="F191" s="30">
        <v>0</v>
      </c>
    </row>
    <row r="192" spans="1:6">
      <c r="A192" s="29" t="s">
        <v>196</v>
      </c>
      <c r="B192" s="18">
        <v>3050118</v>
      </c>
      <c r="C192" s="18">
        <v>10513</v>
      </c>
      <c r="D192" s="18">
        <v>3703</v>
      </c>
      <c r="E192" s="18">
        <v>55716</v>
      </c>
      <c r="F192" s="30">
        <v>24818</v>
      </c>
    </row>
    <row r="193" spans="1:6">
      <c r="A193" s="29" t="s">
        <v>197</v>
      </c>
      <c r="B193" s="18">
        <v>136332</v>
      </c>
      <c r="C193" s="18">
        <v>886</v>
      </c>
      <c r="D193" s="18">
        <v>416</v>
      </c>
      <c r="E193" s="18">
        <v>4442</v>
      </c>
      <c r="F193" s="30">
        <v>935</v>
      </c>
    </row>
    <row r="194" spans="1:6">
      <c r="A194" s="29" t="s">
        <v>198</v>
      </c>
      <c r="B194" s="18">
        <v>0</v>
      </c>
      <c r="C194" s="18">
        <v>48</v>
      </c>
      <c r="D194" s="18">
        <v>34</v>
      </c>
      <c r="E194" s="18">
        <v>0</v>
      </c>
      <c r="F194" s="30">
        <v>0</v>
      </c>
    </row>
    <row r="195" spans="1:6">
      <c r="A195" s="29" t="s">
        <v>199</v>
      </c>
      <c r="B195" s="18">
        <v>0</v>
      </c>
      <c r="C195" s="18">
        <v>0</v>
      </c>
      <c r="D195" s="18">
        <v>0</v>
      </c>
      <c r="E195" s="18">
        <v>0</v>
      </c>
      <c r="F195" s="30">
        <v>0</v>
      </c>
    </row>
    <row r="196" spans="1:6">
      <c r="A196" s="29" t="s">
        <v>200</v>
      </c>
      <c r="B196" s="18">
        <v>0</v>
      </c>
      <c r="C196" s="18">
        <v>1462</v>
      </c>
      <c r="D196" s="18">
        <v>486</v>
      </c>
      <c r="E196" s="18">
        <v>902</v>
      </c>
      <c r="F196" s="30">
        <v>253</v>
      </c>
    </row>
    <row r="197" spans="1:6">
      <c r="A197" s="29" t="s">
        <v>201</v>
      </c>
      <c r="B197" s="18">
        <v>0</v>
      </c>
      <c r="C197" s="18">
        <v>2</v>
      </c>
      <c r="D197" s="18">
        <v>5</v>
      </c>
      <c r="E197" s="18">
        <v>0</v>
      </c>
      <c r="F197" s="30">
        <v>0</v>
      </c>
    </row>
    <row r="198" spans="1:6">
      <c r="A198" s="29" t="s">
        <v>202</v>
      </c>
      <c r="B198" s="18">
        <v>0</v>
      </c>
      <c r="C198" s="18">
        <v>3</v>
      </c>
      <c r="D198" s="18">
        <v>3</v>
      </c>
      <c r="E198" s="18">
        <v>0</v>
      </c>
      <c r="F198" s="30">
        <v>0</v>
      </c>
    </row>
    <row r="199" spans="1:6">
      <c r="A199" s="29" t="s">
        <v>203</v>
      </c>
      <c r="B199" s="18">
        <v>0</v>
      </c>
      <c r="C199" s="18">
        <v>13</v>
      </c>
      <c r="D199" s="18">
        <v>1</v>
      </c>
      <c r="E199" s="18">
        <v>0</v>
      </c>
      <c r="F199" s="30">
        <v>0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7</v>
      </c>
      <c r="D201" s="18">
        <v>1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78</v>
      </c>
      <c r="D202" s="18">
        <v>28</v>
      </c>
      <c r="E202" s="18">
        <v>0</v>
      </c>
      <c r="F202" s="30">
        <v>0</v>
      </c>
    </row>
    <row r="203" spans="1:6">
      <c r="A203" s="29" t="s">
        <v>207</v>
      </c>
      <c r="B203" s="18">
        <v>0</v>
      </c>
      <c r="C203" s="18">
        <v>573</v>
      </c>
      <c r="D203" s="18">
        <v>227</v>
      </c>
      <c r="E203" s="18">
        <v>0</v>
      </c>
      <c r="F203" s="30">
        <v>0</v>
      </c>
    </row>
    <row r="204" spans="1:6">
      <c r="A204" s="29" t="s">
        <v>208</v>
      </c>
      <c r="B204" s="18">
        <v>0</v>
      </c>
      <c r="C204" s="18">
        <v>3700</v>
      </c>
      <c r="D204" s="18">
        <v>1750</v>
      </c>
      <c r="E204" s="18">
        <v>40</v>
      </c>
      <c r="F204" s="30">
        <v>149</v>
      </c>
    </row>
    <row r="205" spans="1:6">
      <c r="A205" s="29" t="s">
        <v>209</v>
      </c>
      <c r="B205" s="18">
        <v>0</v>
      </c>
      <c r="C205" s="18">
        <v>10</v>
      </c>
      <c r="D205" s="18">
        <v>47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0</v>
      </c>
      <c r="D206" s="18">
        <v>0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49</v>
      </c>
      <c r="D208" s="18">
        <v>47</v>
      </c>
      <c r="E208" s="18">
        <v>5</v>
      </c>
      <c r="F208" s="30">
        <v>14</v>
      </c>
    </row>
    <row r="209" spans="1:6">
      <c r="A209" s="29" t="s">
        <v>213</v>
      </c>
      <c r="B209" s="18">
        <v>0</v>
      </c>
      <c r="C209" s="18">
        <v>50</v>
      </c>
      <c r="D209" s="18">
        <v>39</v>
      </c>
      <c r="E209" s="18">
        <v>0</v>
      </c>
      <c r="F209" s="30">
        <v>0</v>
      </c>
    </row>
    <row r="210" spans="1:6">
      <c r="A210" s="29" t="s">
        <v>214</v>
      </c>
      <c r="B210" s="18">
        <v>0</v>
      </c>
      <c r="C210" s="18">
        <v>28</v>
      </c>
      <c r="D210" s="18">
        <v>15</v>
      </c>
      <c r="E210" s="18">
        <v>27</v>
      </c>
      <c r="F210" s="30">
        <v>29</v>
      </c>
    </row>
    <row r="211" spans="1:6">
      <c r="A211" s="29" t="s">
        <v>215</v>
      </c>
      <c r="B211" s="18">
        <v>220000</v>
      </c>
      <c r="C211" s="18">
        <v>565</v>
      </c>
      <c r="D211" s="18">
        <v>781</v>
      </c>
      <c r="E211" s="18">
        <v>846</v>
      </c>
      <c r="F211" s="30">
        <v>352</v>
      </c>
    </row>
    <row r="212" spans="1:6">
      <c r="A212" s="29" t="s">
        <v>216</v>
      </c>
      <c r="B212" s="18">
        <v>12000</v>
      </c>
      <c r="C212" s="18">
        <v>1</v>
      </c>
      <c r="D212" s="18">
        <v>0</v>
      </c>
      <c r="E212" s="18">
        <v>0</v>
      </c>
      <c r="F212" s="30">
        <v>0</v>
      </c>
    </row>
    <row r="213" spans="1:6">
      <c r="A213" s="29" t="s">
        <v>217</v>
      </c>
      <c r="B213" s="18">
        <v>0</v>
      </c>
      <c r="C213" s="18">
        <v>22</v>
      </c>
      <c r="D213" s="18">
        <v>16</v>
      </c>
      <c r="E213" s="18">
        <v>0</v>
      </c>
      <c r="F213" s="30">
        <v>0</v>
      </c>
    </row>
    <row r="214" spans="1:6">
      <c r="A214" s="29" t="s">
        <v>218</v>
      </c>
      <c r="B214" s="18">
        <v>0</v>
      </c>
      <c r="C214" s="18">
        <v>0</v>
      </c>
      <c r="D214" s="18">
        <v>0</v>
      </c>
      <c r="E214" s="18">
        <v>0</v>
      </c>
      <c r="F214" s="30">
        <v>0</v>
      </c>
    </row>
    <row r="215" spans="1:6">
      <c r="A215" s="29" t="s">
        <v>219</v>
      </c>
      <c r="B215" s="18">
        <v>0</v>
      </c>
      <c r="C215" s="18">
        <v>0</v>
      </c>
      <c r="D215" s="18">
        <v>0</v>
      </c>
      <c r="E215" s="18">
        <v>0</v>
      </c>
      <c r="F215" s="30">
        <v>0</v>
      </c>
    </row>
    <row r="216" spans="1:6">
      <c r="A216" s="29" t="s">
        <v>220</v>
      </c>
      <c r="B216" s="18">
        <v>21468</v>
      </c>
      <c r="C216" s="18">
        <v>46</v>
      </c>
      <c r="D216" s="18">
        <v>16</v>
      </c>
      <c r="E216" s="18">
        <v>0</v>
      </c>
      <c r="F216" s="30">
        <v>0</v>
      </c>
    </row>
    <row r="217" spans="1:6">
      <c r="A217" s="29" t="s">
        <v>221</v>
      </c>
      <c r="B217" s="18">
        <v>190000</v>
      </c>
      <c r="C217" s="18">
        <v>2244</v>
      </c>
      <c r="D217" s="18">
        <v>745</v>
      </c>
      <c r="E217" s="18">
        <v>2</v>
      </c>
      <c r="F217" s="30">
        <v>0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0</v>
      </c>
      <c r="D220" s="18">
        <v>0</v>
      </c>
      <c r="E220" s="18">
        <v>0</v>
      </c>
      <c r="F220" s="30">
        <v>0</v>
      </c>
    </row>
    <row r="221" spans="1:6">
      <c r="A221" s="29" t="s">
        <v>225</v>
      </c>
      <c r="B221" s="18">
        <v>0</v>
      </c>
      <c r="C221" s="18">
        <v>0</v>
      </c>
      <c r="D221" s="18">
        <v>0</v>
      </c>
      <c r="E221" s="18">
        <v>0</v>
      </c>
      <c r="F221" s="30">
        <v>0</v>
      </c>
    </row>
    <row r="222" spans="1:6">
      <c r="A222" s="31" t="s">
        <v>226</v>
      </c>
      <c r="B222" s="19">
        <v>0</v>
      </c>
      <c r="C222" s="19">
        <v>10</v>
      </c>
      <c r="D222" s="19">
        <v>7</v>
      </c>
      <c r="E222" s="19">
        <v>0</v>
      </c>
      <c r="F222" s="32">
        <v>0</v>
      </c>
    </row>
    <row r="223" spans="1:6">
      <c r="A223" t="s">
        <v>251</v>
      </c>
      <c r="B223" s="24">
        <v>2747156</v>
      </c>
      <c r="C223" s="24">
        <v>31964</v>
      </c>
      <c r="D223">
        <f>(1000*13525)/(1000)</f>
        <v>13525</v>
      </c>
      <c r="E223" s="24">
        <v>87781</v>
      </c>
      <c r="F223">
        <f>(1000*40665)/(1000)</f>
        <v>40665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224"/>
  <sheetViews>
    <sheetView topLeftCell="A188" workbookViewId="0">
      <selection activeCell="A196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145</v>
      </c>
      <c r="D2" s="18">
        <v>111</v>
      </c>
      <c r="E2" s="18">
        <v>19</v>
      </c>
      <c r="F2" s="30">
        <v>10</v>
      </c>
    </row>
    <row r="3" spans="1:6">
      <c r="A3" s="29" t="s">
        <v>7</v>
      </c>
      <c r="B3" s="18">
        <v>0</v>
      </c>
      <c r="C3" s="18">
        <v>4415</v>
      </c>
      <c r="D3" s="18">
        <v>1296</v>
      </c>
      <c r="E3" s="18">
        <v>0</v>
      </c>
      <c r="F3" s="30">
        <v>5</v>
      </c>
    </row>
    <row r="4" spans="1:6">
      <c r="A4" s="29" t="s">
        <v>8</v>
      </c>
      <c r="B4" s="18">
        <v>0</v>
      </c>
      <c r="C4" s="18">
        <v>66804</v>
      </c>
      <c r="D4" s="18">
        <v>51331</v>
      </c>
      <c r="E4" s="18">
        <v>24</v>
      </c>
      <c r="F4" s="30">
        <v>16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0</v>
      </c>
      <c r="D6" s="18">
        <v>0</v>
      </c>
      <c r="E6" s="18">
        <v>0</v>
      </c>
      <c r="F6" s="30">
        <v>0</v>
      </c>
    </row>
    <row r="7" spans="1:6">
      <c r="A7" s="29" t="s">
        <v>11</v>
      </c>
      <c r="B7" s="18">
        <v>15000</v>
      </c>
      <c r="C7" s="18">
        <v>751</v>
      </c>
      <c r="D7" s="18">
        <v>5185</v>
      </c>
      <c r="E7" s="18">
        <v>961</v>
      </c>
      <c r="F7" s="30">
        <v>755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552000</v>
      </c>
      <c r="C9" s="18">
        <v>166000</v>
      </c>
      <c r="D9" s="18">
        <v>110608</v>
      </c>
      <c r="E9" s="18">
        <v>168000</v>
      </c>
      <c r="F9" s="30">
        <v>128169</v>
      </c>
    </row>
    <row r="10" spans="1:6">
      <c r="A10" s="29" t="s">
        <v>14</v>
      </c>
      <c r="B10" s="18">
        <v>0</v>
      </c>
      <c r="C10" s="18">
        <v>137</v>
      </c>
      <c r="D10" s="18">
        <v>101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44</v>
      </c>
      <c r="D11" s="18">
        <v>13</v>
      </c>
      <c r="E11" s="18">
        <v>0</v>
      </c>
      <c r="F11" s="30">
        <v>0</v>
      </c>
    </row>
    <row r="12" spans="1:6">
      <c r="A12" s="29" t="s">
        <v>16</v>
      </c>
      <c r="B12" s="18">
        <v>937000</v>
      </c>
      <c r="C12" s="18">
        <v>272267</v>
      </c>
      <c r="D12" s="18">
        <v>159459</v>
      </c>
      <c r="E12" s="18">
        <v>350</v>
      </c>
      <c r="F12" s="30">
        <v>135</v>
      </c>
    </row>
    <row r="13" spans="1:6">
      <c r="A13" s="29" t="s">
        <v>17</v>
      </c>
      <c r="B13" s="18">
        <v>1003546</v>
      </c>
      <c r="C13" s="18">
        <v>649629</v>
      </c>
      <c r="D13" s="18">
        <v>448263</v>
      </c>
      <c r="E13" s="18">
        <v>161005</v>
      </c>
      <c r="F13" s="30">
        <v>108309</v>
      </c>
    </row>
    <row r="14" spans="1:6">
      <c r="A14" s="29" t="s">
        <v>18</v>
      </c>
      <c r="B14" s="18">
        <v>0</v>
      </c>
      <c r="C14" s="18">
        <v>182</v>
      </c>
      <c r="D14" s="18">
        <v>221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12</v>
      </c>
      <c r="D15" s="18">
        <v>6</v>
      </c>
      <c r="E15" s="18">
        <v>199</v>
      </c>
      <c r="F15" s="30">
        <v>149</v>
      </c>
    </row>
    <row r="16" spans="1:6">
      <c r="A16" s="29" t="s">
        <v>20</v>
      </c>
      <c r="B16" s="18">
        <v>0</v>
      </c>
      <c r="C16" s="18">
        <v>31196</v>
      </c>
      <c r="D16" s="18">
        <v>23767</v>
      </c>
      <c r="E16" s="18">
        <v>504</v>
      </c>
      <c r="F16" s="30">
        <v>318</v>
      </c>
    </row>
    <row r="17" spans="1:6">
      <c r="A17" s="29" t="s">
        <v>21</v>
      </c>
      <c r="B17" s="18">
        <v>11000</v>
      </c>
      <c r="C17" s="18">
        <v>262375</v>
      </c>
      <c r="D17" s="18">
        <v>137831</v>
      </c>
      <c r="E17" s="18">
        <v>103</v>
      </c>
      <c r="F17" s="30">
        <v>112</v>
      </c>
    </row>
    <row r="18" spans="1:6">
      <c r="A18" s="29" t="s">
        <v>22</v>
      </c>
      <c r="B18" s="18">
        <v>0</v>
      </c>
      <c r="C18" s="18">
        <v>32</v>
      </c>
      <c r="D18" s="18">
        <v>16</v>
      </c>
      <c r="E18" s="18">
        <v>25</v>
      </c>
      <c r="F18" s="30">
        <v>49</v>
      </c>
    </row>
    <row r="19" spans="1:6">
      <c r="A19" s="29" t="s">
        <v>23</v>
      </c>
      <c r="B19" s="18">
        <v>32900</v>
      </c>
      <c r="C19" s="18">
        <v>19295</v>
      </c>
      <c r="D19" s="18">
        <v>11548</v>
      </c>
      <c r="E19" s="18">
        <v>0</v>
      </c>
      <c r="F19" s="30">
        <v>0</v>
      </c>
    </row>
    <row r="20" spans="1:6">
      <c r="A20" s="29" t="s">
        <v>24</v>
      </c>
      <c r="B20" s="18">
        <v>267000</v>
      </c>
      <c r="C20" s="18">
        <v>841300</v>
      </c>
      <c r="D20" s="18">
        <v>487501</v>
      </c>
      <c r="E20" s="18">
        <v>742200</v>
      </c>
      <c r="F20" s="30">
        <v>473837</v>
      </c>
    </row>
    <row r="21" spans="1:6">
      <c r="A21" s="29" t="s">
        <v>25</v>
      </c>
      <c r="B21" s="18">
        <v>0</v>
      </c>
      <c r="C21" s="18">
        <v>2339</v>
      </c>
      <c r="D21" s="18">
        <v>764</v>
      </c>
      <c r="E21" s="18">
        <v>782</v>
      </c>
      <c r="F21" s="30">
        <v>484</v>
      </c>
    </row>
    <row r="22" spans="1:6">
      <c r="A22" s="29" t="s">
        <v>26</v>
      </c>
      <c r="B22" s="18">
        <v>0</v>
      </c>
      <c r="C22" s="18">
        <v>451</v>
      </c>
      <c r="D22" s="18">
        <v>301</v>
      </c>
      <c r="E22" s="18">
        <v>0</v>
      </c>
      <c r="F22" s="30">
        <v>0</v>
      </c>
    </row>
    <row r="23" spans="1:6">
      <c r="A23" s="29" t="s">
        <v>27</v>
      </c>
      <c r="B23" s="18">
        <v>0</v>
      </c>
      <c r="C23" s="18">
        <v>523</v>
      </c>
      <c r="D23" s="18">
        <v>201</v>
      </c>
      <c r="E23" s="18">
        <v>19</v>
      </c>
      <c r="F23" s="30">
        <v>10</v>
      </c>
    </row>
    <row r="24" spans="1:6">
      <c r="A24" s="29" t="s">
        <v>28</v>
      </c>
      <c r="B24" s="18">
        <v>0</v>
      </c>
      <c r="C24" s="18">
        <v>9028</v>
      </c>
      <c r="D24" s="18">
        <v>6364</v>
      </c>
      <c r="E24" s="18">
        <v>22</v>
      </c>
      <c r="F24" s="30">
        <v>36</v>
      </c>
    </row>
    <row r="25" spans="1:6">
      <c r="A25" s="29" t="s">
        <v>29</v>
      </c>
      <c r="B25" s="18">
        <v>80000</v>
      </c>
      <c r="C25" s="18">
        <v>35070</v>
      </c>
      <c r="D25" s="18">
        <v>23203</v>
      </c>
      <c r="E25" s="18">
        <v>0</v>
      </c>
      <c r="F25" s="30">
        <v>0</v>
      </c>
    </row>
    <row r="26" spans="1:6">
      <c r="A26" s="29" t="s">
        <v>30</v>
      </c>
      <c r="B26" s="18">
        <v>0</v>
      </c>
      <c r="C26" s="18">
        <v>0.3</v>
      </c>
      <c r="D26" s="18">
        <v>17</v>
      </c>
      <c r="E26" s="18">
        <v>0</v>
      </c>
      <c r="F26" s="30">
        <v>0</v>
      </c>
    </row>
    <row r="27" spans="1:6">
      <c r="A27" s="29" t="s">
        <v>31</v>
      </c>
      <c r="B27" s="18">
        <v>16800000</v>
      </c>
      <c r="C27" s="18">
        <v>407583</v>
      </c>
      <c r="D27" s="18">
        <v>309039</v>
      </c>
      <c r="E27" s="18">
        <v>11600000</v>
      </c>
      <c r="F27" s="30">
        <v>5366735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9</v>
      </c>
      <c r="D30" s="18">
        <v>40</v>
      </c>
      <c r="E30" s="18">
        <v>26</v>
      </c>
      <c r="F30" s="30">
        <v>23</v>
      </c>
    </row>
    <row r="31" spans="1:6">
      <c r="A31" s="29" t="s">
        <v>35</v>
      </c>
      <c r="B31" s="18">
        <v>128900</v>
      </c>
      <c r="C31" s="18">
        <v>17548</v>
      </c>
      <c r="D31" s="18">
        <v>11571</v>
      </c>
      <c r="E31" s="18">
        <v>88293</v>
      </c>
      <c r="F31" s="30">
        <v>50504</v>
      </c>
    </row>
    <row r="32" spans="1:6">
      <c r="A32" s="29" t="s">
        <v>36</v>
      </c>
      <c r="B32" s="18">
        <v>0</v>
      </c>
      <c r="C32" s="18">
        <v>77</v>
      </c>
      <c r="D32" s="18">
        <v>35</v>
      </c>
      <c r="E32" s="18">
        <v>71</v>
      </c>
      <c r="F32" s="30">
        <v>92</v>
      </c>
    </row>
    <row r="33" spans="1:6">
      <c r="A33" s="29" t="s">
        <v>37</v>
      </c>
      <c r="B33" s="18">
        <v>0</v>
      </c>
      <c r="C33" s="18">
        <v>25</v>
      </c>
      <c r="D33" s="18">
        <v>30</v>
      </c>
      <c r="E33" s="18">
        <v>0</v>
      </c>
      <c r="F33" s="30">
        <v>0</v>
      </c>
    </row>
    <row r="34" spans="1:6">
      <c r="A34" s="29" t="s">
        <v>38</v>
      </c>
      <c r="B34" s="18">
        <v>0</v>
      </c>
      <c r="C34" s="18">
        <v>8</v>
      </c>
      <c r="D34" s="18">
        <v>11</v>
      </c>
      <c r="E34" s="18">
        <v>0</v>
      </c>
      <c r="F34" s="30">
        <v>0</v>
      </c>
    </row>
    <row r="35" spans="1:6">
      <c r="A35" s="29" t="s">
        <v>39</v>
      </c>
      <c r="B35" s="18">
        <v>0</v>
      </c>
      <c r="C35" s="18">
        <v>54</v>
      </c>
      <c r="D35" s="18">
        <v>27</v>
      </c>
      <c r="E35" s="18">
        <v>111</v>
      </c>
      <c r="F35" s="30">
        <v>18</v>
      </c>
    </row>
    <row r="36" spans="1:6">
      <c r="A36" s="29" t="s">
        <v>40</v>
      </c>
      <c r="B36" s="18">
        <v>0</v>
      </c>
      <c r="C36" s="18">
        <v>461</v>
      </c>
      <c r="D36" s="18">
        <v>581</v>
      </c>
      <c r="E36" s="18">
        <v>0</v>
      </c>
      <c r="F36" s="30">
        <v>0</v>
      </c>
    </row>
    <row r="37" spans="1:6">
      <c r="A37" s="29" t="s">
        <v>41</v>
      </c>
      <c r="B37" s="18">
        <v>8922000</v>
      </c>
      <c r="C37" s="18">
        <v>327396</v>
      </c>
      <c r="D37" s="18">
        <v>210562</v>
      </c>
      <c r="E37" s="18">
        <v>7339432</v>
      </c>
      <c r="F37" s="30">
        <v>4637832</v>
      </c>
    </row>
    <row r="38" spans="1:6">
      <c r="A38" s="29" t="s">
        <v>42</v>
      </c>
      <c r="B38" s="18">
        <v>0</v>
      </c>
      <c r="C38" s="18">
        <v>16494</v>
      </c>
      <c r="D38" s="18">
        <v>9113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240</v>
      </c>
      <c r="D39" s="18">
        <v>118</v>
      </c>
      <c r="E39" s="18">
        <v>0</v>
      </c>
      <c r="F39" s="30">
        <v>0</v>
      </c>
    </row>
    <row r="40" spans="1:6">
      <c r="A40" s="29" t="s">
        <v>44</v>
      </c>
      <c r="B40" s="18">
        <v>0</v>
      </c>
      <c r="C40" s="18">
        <v>0</v>
      </c>
      <c r="D40" s="18">
        <v>0</v>
      </c>
      <c r="E40" s="18">
        <v>0</v>
      </c>
      <c r="F40" s="30">
        <v>0</v>
      </c>
    </row>
    <row r="41" spans="1:6">
      <c r="A41" s="29" t="s">
        <v>45</v>
      </c>
      <c r="B41" s="18">
        <v>4806200</v>
      </c>
      <c r="C41" s="18">
        <v>19668</v>
      </c>
      <c r="D41" s="18">
        <v>18018</v>
      </c>
      <c r="E41" s="18">
        <v>4418281</v>
      </c>
      <c r="F41" s="30">
        <v>2563163</v>
      </c>
    </row>
    <row r="42" spans="1:6">
      <c r="A42" s="29" t="s">
        <v>46</v>
      </c>
      <c r="B42" s="18">
        <v>7459200</v>
      </c>
      <c r="C42" s="18">
        <v>16400000</v>
      </c>
      <c r="D42" s="18">
        <v>10300000</v>
      </c>
      <c r="E42" s="18">
        <v>85420</v>
      </c>
      <c r="F42" s="30">
        <v>51026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198000</v>
      </c>
      <c r="C45" s="18">
        <v>169571</v>
      </c>
      <c r="D45" s="18">
        <v>124622</v>
      </c>
      <c r="E45" s="18">
        <v>571</v>
      </c>
      <c r="F45" s="30">
        <v>564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35</v>
      </c>
      <c r="D47" s="18">
        <v>36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0</v>
      </c>
      <c r="C49" s="18">
        <v>12723</v>
      </c>
      <c r="D49" s="18">
        <v>11671</v>
      </c>
      <c r="E49" s="18">
        <v>166</v>
      </c>
      <c r="F49" s="30">
        <v>130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0</v>
      </c>
      <c r="C51" s="18">
        <v>94</v>
      </c>
      <c r="D51" s="18">
        <v>218</v>
      </c>
      <c r="E51" s="18">
        <v>4</v>
      </c>
      <c r="F51" s="30">
        <v>10</v>
      </c>
    </row>
    <row r="52" spans="1:6">
      <c r="A52" s="29" t="s">
        <v>56</v>
      </c>
      <c r="B52" s="18">
        <v>0</v>
      </c>
      <c r="C52" s="18">
        <v>3184</v>
      </c>
      <c r="D52" s="18">
        <v>2213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25</v>
      </c>
      <c r="D54" s="18">
        <v>22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43000</v>
      </c>
      <c r="C56" s="18">
        <v>3555</v>
      </c>
      <c r="D56" s="18">
        <v>1795</v>
      </c>
      <c r="E56" s="18">
        <v>419</v>
      </c>
      <c r="F56" s="30">
        <v>317</v>
      </c>
    </row>
    <row r="57" spans="1:6">
      <c r="A57" s="29" t="s">
        <v>61</v>
      </c>
      <c r="B57" s="18">
        <v>0</v>
      </c>
      <c r="C57" s="18">
        <v>412</v>
      </c>
      <c r="D57" s="18">
        <v>351</v>
      </c>
      <c r="E57" s="18">
        <v>59</v>
      </c>
      <c r="F57" s="30">
        <v>34</v>
      </c>
    </row>
    <row r="58" spans="1:6">
      <c r="A58" s="29" t="s">
        <v>62</v>
      </c>
      <c r="B58" s="18">
        <v>0</v>
      </c>
      <c r="C58" s="18">
        <v>40986</v>
      </c>
      <c r="D58" s="18">
        <v>36635</v>
      </c>
      <c r="E58" s="18">
        <v>2752</v>
      </c>
      <c r="F58" s="30">
        <v>1241</v>
      </c>
    </row>
    <row r="59" spans="1:6">
      <c r="A59" s="29" t="s">
        <v>63</v>
      </c>
      <c r="B59" s="18">
        <v>0</v>
      </c>
      <c r="C59" s="18">
        <v>4435</v>
      </c>
      <c r="D59" s="18">
        <v>2539</v>
      </c>
      <c r="E59" s="18">
        <v>18</v>
      </c>
      <c r="F59" s="30">
        <v>12</v>
      </c>
    </row>
    <row r="60" spans="1:6">
      <c r="A60" s="29" t="s">
        <v>64</v>
      </c>
      <c r="B60" s="18">
        <v>0</v>
      </c>
      <c r="C60" s="18">
        <v>31</v>
      </c>
      <c r="D60" s="18">
        <v>7</v>
      </c>
      <c r="E60" s="18">
        <v>3</v>
      </c>
      <c r="F60" s="30">
        <v>6</v>
      </c>
    </row>
    <row r="61" spans="1:6">
      <c r="A61" s="29" t="s">
        <v>65</v>
      </c>
      <c r="B61" s="18">
        <v>0</v>
      </c>
      <c r="C61" s="18">
        <v>14045</v>
      </c>
      <c r="D61" s="18">
        <v>8523</v>
      </c>
      <c r="E61" s="18">
        <v>0</v>
      </c>
      <c r="F61" s="30">
        <v>0</v>
      </c>
    </row>
    <row r="62" spans="1:6">
      <c r="A62" s="29" t="s">
        <v>66</v>
      </c>
      <c r="B62" s="18">
        <v>0</v>
      </c>
      <c r="C62" s="18">
        <v>19740</v>
      </c>
      <c r="D62" s="18">
        <v>15517</v>
      </c>
      <c r="E62" s="18">
        <v>1</v>
      </c>
      <c r="F62" s="30">
        <v>0.5</v>
      </c>
    </row>
    <row r="63" spans="1:6">
      <c r="A63" s="29" t="s">
        <v>67</v>
      </c>
      <c r="B63" s="18">
        <v>41000</v>
      </c>
      <c r="C63" s="18">
        <v>53790</v>
      </c>
      <c r="D63" s="18">
        <v>34191</v>
      </c>
      <c r="E63" s="18">
        <v>18</v>
      </c>
      <c r="F63" s="30">
        <v>14</v>
      </c>
    </row>
    <row r="64" spans="1:6">
      <c r="A64" s="29" t="s">
        <v>68</v>
      </c>
      <c r="B64" s="18">
        <v>0</v>
      </c>
      <c r="C64" s="18">
        <v>8171</v>
      </c>
      <c r="D64" s="18">
        <v>5271</v>
      </c>
      <c r="E64" s="18">
        <v>46</v>
      </c>
      <c r="F64" s="30">
        <v>42</v>
      </c>
    </row>
    <row r="65" spans="1:6">
      <c r="A65" s="29" t="s">
        <v>69</v>
      </c>
      <c r="B65" s="18">
        <v>0</v>
      </c>
      <c r="C65" s="18">
        <v>0</v>
      </c>
      <c r="D65" s="18">
        <v>0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0</v>
      </c>
      <c r="D66" s="18">
        <v>0</v>
      </c>
      <c r="E66" s="18">
        <v>436</v>
      </c>
      <c r="F66" s="30">
        <v>175</v>
      </c>
    </row>
    <row r="67" spans="1:6">
      <c r="A67" s="29" t="s">
        <v>71</v>
      </c>
      <c r="B67" s="18">
        <v>65000</v>
      </c>
      <c r="C67" s="18">
        <v>41586</v>
      </c>
      <c r="D67" s="18">
        <v>23741</v>
      </c>
      <c r="E67" s="18">
        <v>18244</v>
      </c>
      <c r="F67" s="30">
        <v>10960</v>
      </c>
    </row>
    <row r="68" spans="1:6">
      <c r="A68" s="29" t="s">
        <v>72</v>
      </c>
      <c r="B68" s="18">
        <v>0</v>
      </c>
      <c r="C68" s="18">
        <v>9210</v>
      </c>
      <c r="D68" s="18">
        <v>10615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27</v>
      </c>
      <c r="D70" s="18">
        <v>18</v>
      </c>
      <c r="E70" s="18">
        <v>0</v>
      </c>
      <c r="F70" s="30">
        <v>0</v>
      </c>
    </row>
    <row r="71" spans="1:6">
      <c r="A71" s="29" t="s">
        <v>75</v>
      </c>
      <c r="B71" s="18">
        <v>0</v>
      </c>
      <c r="C71" s="18">
        <v>38</v>
      </c>
      <c r="D71" s="18">
        <v>44</v>
      </c>
      <c r="E71" s="18">
        <v>1</v>
      </c>
      <c r="F71" s="30">
        <v>3</v>
      </c>
    </row>
    <row r="72" spans="1:6">
      <c r="A72" s="29" t="s">
        <v>76</v>
      </c>
      <c r="B72" s="18">
        <v>6930000</v>
      </c>
      <c r="C72" s="18">
        <v>400007</v>
      </c>
      <c r="D72" s="18">
        <v>243398</v>
      </c>
      <c r="E72" s="18">
        <v>2773694</v>
      </c>
      <c r="F72" s="30">
        <v>1785442</v>
      </c>
    </row>
    <row r="73" spans="1:6">
      <c r="A73" s="29" t="s">
        <v>77</v>
      </c>
      <c r="B73" s="18">
        <v>1434000</v>
      </c>
      <c r="C73" s="18">
        <v>1921043</v>
      </c>
      <c r="D73" s="18">
        <v>1223631</v>
      </c>
      <c r="E73" s="18">
        <v>476718</v>
      </c>
      <c r="F73" s="30">
        <v>285684</v>
      </c>
    </row>
    <row r="74" spans="1:6">
      <c r="A74" s="29" t="s">
        <v>78</v>
      </c>
      <c r="B74" s="18">
        <v>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110</v>
      </c>
      <c r="D75" s="18">
        <v>156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70</v>
      </c>
      <c r="D76" s="18">
        <v>63</v>
      </c>
      <c r="E76" s="18">
        <v>50</v>
      </c>
      <c r="F76" s="30">
        <v>34</v>
      </c>
    </row>
    <row r="77" spans="1:6">
      <c r="A77" s="29" t="s">
        <v>81</v>
      </c>
      <c r="B77" s="18">
        <v>0</v>
      </c>
      <c r="C77" s="18">
        <v>3</v>
      </c>
      <c r="D77" s="18">
        <v>1</v>
      </c>
      <c r="E77" s="18">
        <v>0</v>
      </c>
      <c r="F77" s="30">
        <v>0</v>
      </c>
    </row>
    <row r="78" spans="1:6">
      <c r="A78" s="29" t="s">
        <v>82</v>
      </c>
      <c r="B78" s="18">
        <v>0</v>
      </c>
      <c r="C78" s="18">
        <v>60</v>
      </c>
      <c r="D78" s="18">
        <v>42</v>
      </c>
      <c r="E78" s="18">
        <v>0</v>
      </c>
      <c r="F78" s="30">
        <v>0</v>
      </c>
    </row>
    <row r="79" spans="1:6">
      <c r="A79" s="29" t="s">
        <v>83</v>
      </c>
      <c r="B79" s="18">
        <v>1608000</v>
      </c>
      <c r="C79" s="18">
        <v>4255821</v>
      </c>
      <c r="D79" s="18">
        <v>2727673</v>
      </c>
      <c r="E79" s="18">
        <v>1067355</v>
      </c>
      <c r="F79" s="30">
        <v>700540</v>
      </c>
    </row>
    <row r="80" spans="1:6">
      <c r="A80" s="29" t="s">
        <v>84</v>
      </c>
      <c r="B80" s="18">
        <v>0</v>
      </c>
      <c r="C80" s="18">
        <v>254</v>
      </c>
      <c r="D80" s="18">
        <v>235</v>
      </c>
      <c r="E80" s="18">
        <v>0</v>
      </c>
      <c r="F80" s="30">
        <v>0</v>
      </c>
    </row>
    <row r="81" spans="1:6">
      <c r="A81" s="29" t="s">
        <v>85</v>
      </c>
      <c r="B81" s="18">
        <v>0</v>
      </c>
      <c r="C81" s="18">
        <v>0</v>
      </c>
      <c r="D81" s="18">
        <v>0</v>
      </c>
      <c r="E81" s="18">
        <v>0</v>
      </c>
      <c r="F81" s="30">
        <v>0</v>
      </c>
    </row>
    <row r="82" spans="1:6">
      <c r="A82" s="29" t="s">
        <v>86</v>
      </c>
      <c r="B82" s="18">
        <v>0</v>
      </c>
      <c r="C82" s="18">
        <v>129313</v>
      </c>
      <c r="D82" s="18">
        <v>86179</v>
      </c>
      <c r="E82" s="18">
        <v>3206</v>
      </c>
      <c r="F82" s="30">
        <v>2969</v>
      </c>
    </row>
    <row r="83" spans="1:6">
      <c r="A83" s="29" t="s">
        <v>87</v>
      </c>
      <c r="B83" s="18">
        <v>0</v>
      </c>
      <c r="C83" s="18">
        <v>5.35</v>
      </c>
      <c r="D83" s="18">
        <v>8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17</v>
      </c>
      <c r="D85" s="18">
        <v>8</v>
      </c>
      <c r="E85" s="18">
        <v>0</v>
      </c>
      <c r="F85" s="30">
        <v>0</v>
      </c>
    </row>
    <row r="86" spans="1:6">
      <c r="A86" s="29" t="s">
        <v>90</v>
      </c>
      <c r="B86" s="18">
        <v>0</v>
      </c>
      <c r="C86" s="18">
        <v>8552.2199999999993</v>
      </c>
      <c r="D86" s="18">
        <v>5960</v>
      </c>
      <c r="E86" s="18">
        <v>231.19</v>
      </c>
      <c r="F86" s="30">
        <v>82</v>
      </c>
    </row>
    <row r="87" spans="1:6">
      <c r="A87" s="29" t="s">
        <v>91</v>
      </c>
      <c r="B87" s="18">
        <v>0</v>
      </c>
      <c r="C87" s="18">
        <v>12</v>
      </c>
      <c r="D87" s="18">
        <v>17</v>
      </c>
      <c r="E87" s="18">
        <v>0</v>
      </c>
      <c r="F87" s="30">
        <v>0</v>
      </c>
    </row>
    <row r="88" spans="1:6">
      <c r="A88" s="29" t="s">
        <v>92</v>
      </c>
      <c r="B88" s="18">
        <v>0</v>
      </c>
      <c r="C88" s="18">
        <v>0</v>
      </c>
      <c r="D88" s="18">
        <v>0</v>
      </c>
      <c r="E88" s="18">
        <v>193</v>
      </c>
      <c r="F88" s="30">
        <v>133</v>
      </c>
    </row>
    <row r="89" spans="1:6">
      <c r="A89" s="29" t="s">
        <v>93</v>
      </c>
      <c r="B89" s="18">
        <v>0</v>
      </c>
      <c r="C89" s="18">
        <v>49</v>
      </c>
      <c r="D89" s="18">
        <v>8</v>
      </c>
      <c r="E89" s="18">
        <v>0</v>
      </c>
      <c r="F89" s="30">
        <v>0</v>
      </c>
    </row>
    <row r="90" spans="1:6">
      <c r="A90" s="29" t="s">
        <v>94</v>
      </c>
      <c r="B90" s="18">
        <v>0</v>
      </c>
      <c r="C90" s="18">
        <v>11</v>
      </c>
      <c r="D90" s="18">
        <v>5</v>
      </c>
      <c r="E90" s="18">
        <v>0</v>
      </c>
      <c r="F90" s="30">
        <v>0</v>
      </c>
    </row>
    <row r="91" spans="1:6">
      <c r="A91" s="29" t="s">
        <v>95</v>
      </c>
      <c r="B91" s="18">
        <v>0</v>
      </c>
      <c r="C91" s="18">
        <v>52</v>
      </c>
      <c r="D91" s="18">
        <v>38</v>
      </c>
      <c r="E91" s="18">
        <v>0</v>
      </c>
      <c r="F91" s="30">
        <v>0</v>
      </c>
    </row>
    <row r="92" spans="1:6">
      <c r="A92" s="29" t="s">
        <v>96</v>
      </c>
      <c r="B92" s="18">
        <v>0</v>
      </c>
      <c r="C92" s="18">
        <v>125152</v>
      </c>
      <c r="D92" s="18">
        <v>90055</v>
      </c>
      <c r="E92" s="18">
        <v>13980</v>
      </c>
      <c r="F92" s="30">
        <v>9720</v>
      </c>
    </row>
    <row r="93" spans="1:6">
      <c r="A93" s="29" t="s">
        <v>97</v>
      </c>
      <c r="B93" s="18">
        <v>0</v>
      </c>
      <c r="C93" s="18">
        <v>9</v>
      </c>
      <c r="D93" s="18">
        <v>17</v>
      </c>
      <c r="E93" s="18">
        <v>0</v>
      </c>
      <c r="F93" s="30">
        <v>0</v>
      </c>
    </row>
    <row r="94" spans="1:6">
      <c r="A94" s="29" t="s">
        <v>98</v>
      </c>
      <c r="B94" s="18">
        <v>1406800</v>
      </c>
      <c r="C94" s="18">
        <v>775568</v>
      </c>
      <c r="D94" s="18">
        <v>510128</v>
      </c>
      <c r="E94" s="18">
        <v>13465</v>
      </c>
      <c r="F94" s="30">
        <v>14077</v>
      </c>
    </row>
    <row r="95" spans="1:6">
      <c r="A95" s="29" t="s">
        <v>99</v>
      </c>
      <c r="B95" s="18">
        <v>6400000</v>
      </c>
      <c r="C95" s="18">
        <v>686311</v>
      </c>
      <c r="D95" s="18">
        <v>435337</v>
      </c>
      <c r="E95" s="18">
        <v>3399381</v>
      </c>
      <c r="F95" s="30">
        <v>1725447</v>
      </c>
    </row>
    <row r="96" spans="1:6">
      <c r="A96" s="29" t="s">
        <v>100</v>
      </c>
      <c r="B96" s="18">
        <v>75000</v>
      </c>
      <c r="C96" s="18">
        <v>114537</v>
      </c>
      <c r="D96" s="18">
        <v>77674</v>
      </c>
      <c r="E96" s="18">
        <v>180</v>
      </c>
      <c r="F96" s="30">
        <v>90</v>
      </c>
    </row>
    <row r="97" spans="1:6">
      <c r="A97" s="29" t="s">
        <v>101</v>
      </c>
      <c r="B97" s="18">
        <v>0</v>
      </c>
      <c r="C97" s="18">
        <v>174</v>
      </c>
      <c r="D97" s="18">
        <v>127</v>
      </c>
      <c r="E97" s="18">
        <v>29</v>
      </c>
      <c r="F97" s="30">
        <v>37</v>
      </c>
    </row>
    <row r="98" spans="1:6">
      <c r="A98" s="29" t="s">
        <v>102</v>
      </c>
      <c r="B98" s="18">
        <v>0</v>
      </c>
      <c r="C98" s="18">
        <v>4850</v>
      </c>
      <c r="D98" s="18">
        <v>4692</v>
      </c>
      <c r="E98" s="18">
        <v>0</v>
      </c>
      <c r="F98" s="30">
        <v>0</v>
      </c>
    </row>
    <row r="99" spans="1:6">
      <c r="A99" s="29" t="s">
        <v>103</v>
      </c>
      <c r="B99" s="18">
        <v>0</v>
      </c>
      <c r="C99" s="18">
        <v>152345</v>
      </c>
      <c r="D99" s="18">
        <v>98421</v>
      </c>
      <c r="E99" s="18">
        <v>0</v>
      </c>
      <c r="F99" s="30">
        <v>0</v>
      </c>
    </row>
    <row r="100" spans="1:6">
      <c r="A100" s="29" t="s">
        <v>104</v>
      </c>
      <c r="B100" s="18">
        <v>23211</v>
      </c>
      <c r="C100" s="18">
        <v>3324366</v>
      </c>
      <c r="D100" s="18">
        <v>2102062</v>
      </c>
      <c r="E100" s="18">
        <v>22819</v>
      </c>
      <c r="F100" s="30">
        <v>17158</v>
      </c>
    </row>
    <row r="101" spans="1:6">
      <c r="A101" s="29" t="s">
        <v>105</v>
      </c>
      <c r="B101" s="18">
        <v>0</v>
      </c>
      <c r="C101" s="18">
        <v>21</v>
      </c>
      <c r="D101" s="18">
        <v>12</v>
      </c>
      <c r="E101" s="18">
        <v>0</v>
      </c>
      <c r="F101" s="30">
        <v>0</v>
      </c>
    </row>
    <row r="102" spans="1:6">
      <c r="A102" s="29" t="s">
        <v>106</v>
      </c>
      <c r="B102" s="18">
        <v>8127000</v>
      </c>
      <c r="C102" s="18">
        <v>1450000</v>
      </c>
      <c r="D102" s="18">
        <v>1020043</v>
      </c>
      <c r="E102" s="18">
        <v>329015</v>
      </c>
      <c r="F102" s="30">
        <v>163516</v>
      </c>
    </row>
    <row r="103" spans="1:6">
      <c r="A103" s="29" t="s">
        <v>107</v>
      </c>
      <c r="B103" s="18">
        <v>0</v>
      </c>
      <c r="C103" s="18">
        <v>97291</v>
      </c>
      <c r="D103" s="18">
        <v>66475</v>
      </c>
      <c r="E103" s="18">
        <v>1116</v>
      </c>
      <c r="F103" s="30">
        <v>957</v>
      </c>
    </row>
    <row r="104" spans="1:6">
      <c r="A104" s="29" t="s">
        <v>108</v>
      </c>
      <c r="B104" s="18">
        <v>0</v>
      </c>
      <c r="C104" s="18">
        <v>7010</v>
      </c>
      <c r="D104" s="18">
        <v>7733</v>
      </c>
      <c r="E104" s="18">
        <v>0</v>
      </c>
      <c r="F104" s="30">
        <v>0</v>
      </c>
    </row>
    <row r="105" spans="1:6">
      <c r="A105" s="29" t="s">
        <v>109</v>
      </c>
      <c r="B105" s="18">
        <v>0</v>
      </c>
      <c r="C105" s="18">
        <v>3669</v>
      </c>
      <c r="D105" s="18">
        <v>1772</v>
      </c>
      <c r="E105" s="18">
        <v>120</v>
      </c>
      <c r="F105" s="30">
        <v>81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20652</v>
      </c>
      <c r="D107" s="18">
        <v>13517</v>
      </c>
      <c r="E107" s="18">
        <v>956</v>
      </c>
      <c r="F107" s="30">
        <v>588</v>
      </c>
    </row>
    <row r="108" spans="1:6">
      <c r="A108" s="29" t="s">
        <v>112</v>
      </c>
      <c r="B108" s="18">
        <v>0</v>
      </c>
      <c r="C108" s="18">
        <v>0</v>
      </c>
      <c r="D108" s="18">
        <v>0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23</v>
      </c>
      <c r="D109" s="18">
        <v>42</v>
      </c>
      <c r="E109" s="18">
        <v>19</v>
      </c>
      <c r="F109" s="30">
        <v>7</v>
      </c>
    </row>
    <row r="110" spans="1:6">
      <c r="A110" s="29" t="s">
        <v>114</v>
      </c>
      <c r="B110" s="18">
        <v>0</v>
      </c>
      <c r="C110" s="18">
        <v>340</v>
      </c>
      <c r="D110" s="18">
        <v>270</v>
      </c>
      <c r="E110" s="18">
        <v>1</v>
      </c>
      <c r="F110" s="30">
        <v>3</v>
      </c>
    </row>
    <row r="111" spans="1:6">
      <c r="A111" s="29" t="s">
        <v>115</v>
      </c>
      <c r="B111" s="18">
        <v>0</v>
      </c>
      <c r="C111" s="18">
        <v>29894</v>
      </c>
      <c r="D111" s="18">
        <v>18280</v>
      </c>
      <c r="E111" s="18">
        <v>39</v>
      </c>
      <c r="F111" s="30">
        <v>38</v>
      </c>
    </row>
    <row r="112" spans="1:6">
      <c r="A112" s="29" t="s">
        <v>116</v>
      </c>
      <c r="B112" s="18">
        <v>0</v>
      </c>
      <c r="C112" s="18">
        <v>1</v>
      </c>
      <c r="D112" s="18">
        <v>1</v>
      </c>
      <c r="E112" s="18">
        <v>0</v>
      </c>
      <c r="F112" s="30">
        <v>0</v>
      </c>
    </row>
    <row r="113" spans="1:6">
      <c r="A113" s="29" t="s">
        <v>117</v>
      </c>
      <c r="B113" s="18">
        <v>0</v>
      </c>
      <c r="C113" s="18">
        <v>26</v>
      </c>
      <c r="D113" s="18">
        <v>9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2269</v>
      </c>
      <c r="D114" s="18">
        <v>1495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0</v>
      </c>
      <c r="C116" s="18">
        <v>21987</v>
      </c>
      <c r="D116" s="18">
        <v>13224</v>
      </c>
      <c r="E116" s="18">
        <v>11778</v>
      </c>
      <c r="F116" s="30">
        <v>7206</v>
      </c>
    </row>
    <row r="117" spans="1:6">
      <c r="A117" s="29" t="s">
        <v>121</v>
      </c>
      <c r="B117" s="18">
        <v>0</v>
      </c>
      <c r="C117" s="18">
        <v>75</v>
      </c>
      <c r="D117" s="18">
        <v>6</v>
      </c>
      <c r="E117" s="18">
        <v>0</v>
      </c>
      <c r="F117" s="30">
        <v>0</v>
      </c>
    </row>
    <row r="118" spans="1:6">
      <c r="A118" s="29" t="s">
        <v>122</v>
      </c>
      <c r="B118" s="18">
        <v>0</v>
      </c>
      <c r="C118" s="18">
        <v>151</v>
      </c>
      <c r="D118" s="18">
        <v>144</v>
      </c>
      <c r="E118" s="18">
        <v>0</v>
      </c>
      <c r="F118" s="30">
        <v>0</v>
      </c>
    </row>
    <row r="119" spans="1:6">
      <c r="A119" s="29" t="s">
        <v>123</v>
      </c>
      <c r="B119" s="18">
        <v>0</v>
      </c>
      <c r="C119" s="18">
        <v>319</v>
      </c>
      <c r="D119" s="18">
        <v>231</v>
      </c>
      <c r="E119" s="18">
        <v>29</v>
      </c>
      <c r="F119" s="30">
        <v>3</v>
      </c>
    </row>
    <row r="120" spans="1:6">
      <c r="A120" s="29" t="s">
        <v>124</v>
      </c>
      <c r="B120" s="18">
        <v>235000</v>
      </c>
      <c r="C120" s="18">
        <v>162236</v>
      </c>
      <c r="D120" s="18">
        <v>119250</v>
      </c>
      <c r="E120" s="18">
        <v>122547</v>
      </c>
      <c r="F120" s="30">
        <v>80275</v>
      </c>
    </row>
    <row r="121" spans="1:6">
      <c r="A121" s="29" t="s">
        <v>125</v>
      </c>
      <c r="B121" s="18">
        <v>0</v>
      </c>
      <c r="C121" s="18">
        <v>0</v>
      </c>
      <c r="D121" s="18">
        <v>0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13</v>
      </c>
      <c r="D122" s="18">
        <v>8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710</v>
      </c>
      <c r="D123" s="18">
        <v>4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100</v>
      </c>
      <c r="D125" s="18">
        <v>83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4</v>
      </c>
      <c r="D126" s="18">
        <v>4</v>
      </c>
      <c r="E126" s="18">
        <v>0</v>
      </c>
      <c r="F126" s="30">
        <v>0</v>
      </c>
    </row>
    <row r="127" spans="1:6">
      <c r="A127" s="29" t="s">
        <v>131</v>
      </c>
      <c r="B127" s="18">
        <v>0</v>
      </c>
      <c r="C127" s="18">
        <v>64</v>
      </c>
      <c r="D127" s="18">
        <v>47</v>
      </c>
      <c r="E127" s="18">
        <v>36</v>
      </c>
      <c r="F127" s="30">
        <v>20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136000</v>
      </c>
      <c r="C129" s="18">
        <v>814333</v>
      </c>
      <c r="D129" s="18">
        <v>549208</v>
      </c>
      <c r="E129" s="18">
        <v>55</v>
      </c>
      <c r="F129" s="30">
        <v>50</v>
      </c>
    </row>
    <row r="130" spans="1:6">
      <c r="A130" s="29" t="s">
        <v>134</v>
      </c>
      <c r="B130" s="18">
        <v>0</v>
      </c>
      <c r="C130" s="18">
        <v>0</v>
      </c>
      <c r="D130" s="18">
        <v>0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1924</v>
      </c>
      <c r="D131" s="18">
        <v>1333</v>
      </c>
      <c r="E131" s="18">
        <v>159</v>
      </c>
      <c r="F131" s="30">
        <v>85</v>
      </c>
    </row>
    <row r="132" spans="1:6">
      <c r="A132" s="29" t="s">
        <v>136</v>
      </c>
      <c r="B132" s="18">
        <v>0</v>
      </c>
      <c r="C132" s="18">
        <v>10</v>
      </c>
      <c r="D132" s="18">
        <v>11</v>
      </c>
      <c r="E132" s="18">
        <v>0</v>
      </c>
      <c r="F132" s="30">
        <v>0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60612</v>
      </c>
      <c r="D134" s="18">
        <v>45925</v>
      </c>
      <c r="E134" s="18">
        <v>783</v>
      </c>
      <c r="F134" s="30">
        <v>500</v>
      </c>
    </row>
    <row r="135" spans="1:6">
      <c r="A135" s="29" t="s">
        <v>139</v>
      </c>
      <c r="B135" s="18">
        <v>0</v>
      </c>
      <c r="C135" s="18">
        <v>246</v>
      </c>
      <c r="D135" s="18">
        <v>185</v>
      </c>
      <c r="E135" s="18">
        <v>199</v>
      </c>
      <c r="F135" s="30">
        <v>109</v>
      </c>
    </row>
    <row r="136" spans="1:6">
      <c r="A136" s="29" t="s">
        <v>140</v>
      </c>
      <c r="B136" s="18">
        <v>0</v>
      </c>
      <c r="C136" s="18">
        <v>3164</v>
      </c>
      <c r="D136" s="18">
        <v>3187</v>
      </c>
      <c r="E136" s="18">
        <v>8</v>
      </c>
      <c r="F136" s="30">
        <v>4</v>
      </c>
    </row>
    <row r="137" spans="1:6">
      <c r="A137" s="29" t="s">
        <v>141</v>
      </c>
      <c r="B137" s="18">
        <v>0</v>
      </c>
      <c r="C137" s="18">
        <v>19.3</v>
      </c>
      <c r="D137" s="18">
        <v>79</v>
      </c>
      <c r="E137" s="18">
        <v>0</v>
      </c>
      <c r="F137" s="30">
        <v>0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108</v>
      </c>
      <c r="D139" s="18">
        <v>94</v>
      </c>
      <c r="E139" s="18">
        <v>140</v>
      </c>
      <c r="F139" s="30">
        <v>211</v>
      </c>
    </row>
    <row r="140" spans="1:6">
      <c r="A140" s="29" t="s">
        <v>144</v>
      </c>
      <c r="B140" s="18">
        <v>0</v>
      </c>
      <c r="C140" s="18">
        <v>833100</v>
      </c>
      <c r="D140" s="18">
        <v>612286</v>
      </c>
      <c r="E140" s="18">
        <v>428931</v>
      </c>
      <c r="F140" s="30">
        <v>323201</v>
      </c>
    </row>
    <row r="141" spans="1:6">
      <c r="A141" s="29" t="s">
        <v>145</v>
      </c>
      <c r="B141" s="18">
        <v>0</v>
      </c>
      <c r="C141" s="18">
        <v>2141</v>
      </c>
      <c r="D141" s="18">
        <v>801</v>
      </c>
      <c r="E141" s="18">
        <v>0</v>
      </c>
      <c r="F141" s="30">
        <v>0</v>
      </c>
    </row>
    <row r="142" spans="1:6">
      <c r="A142" s="29" t="s">
        <v>146</v>
      </c>
      <c r="B142" s="18">
        <v>743000</v>
      </c>
      <c r="C142" s="18">
        <v>49900</v>
      </c>
      <c r="D142" s="18">
        <v>21095</v>
      </c>
      <c r="E142" s="18">
        <v>616418</v>
      </c>
      <c r="F142" s="30">
        <v>287039</v>
      </c>
    </row>
    <row r="143" spans="1:6">
      <c r="A143" s="29" t="s">
        <v>147</v>
      </c>
      <c r="B143" s="18">
        <v>0</v>
      </c>
      <c r="C143" s="18">
        <v>111</v>
      </c>
      <c r="D143" s="18">
        <v>51</v>
      </c>
      <c r="E143" s="18">
        <v>1</v>
      </c>
      <c r="F143" s="30">
        <v>1</v>
      </c>
    </row>
    <row r="144" spans="1:6">
      <c r="A144" s="29" t="s">
        <v>148</v>
      </c>
      <c r="B144" s="18">
        <v>0</v>
      </c>
      <c r="C144" s="18">
        <v>2002</v>
      </c>
      <c r="D144" s="18">
        <v>1171</v>
      </c>
      <c r="E144" s="18">
        <v>0</v>
      </c>
      <c r="F144" s="30">
        <v>0</v>
      </c>
    </row>
    <row r="145" spans="1:6">
      <c r="A145" s="29" t="s">
        <v>149</v>
      </c>
      <c r="B145" s="18">
        <v>14000</v>
      </c>
      <c r="C145" s="18">
        <v>13836</v>
      </c>
      <c r="D145" s="18">
        <v>9307</v>
      </c>
      <c r="E145" s="18">
        <v>845</v>
      </c>
      <c r="F145" s="30">
        <v>562</v>
      </c>
    </row>
    <row r="146" spans="1:6">
      <c r="A146" s="29" t="s">
        <v>150</v>
      </c>
      <c r="B146" s="18">
        <v>0</v>
      </c>
      <c r="C146" s="18">
        <v>259</v>
      </c>
      <c r="D146" s="18">
        <v>183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149000</v>
      </c>
      <c r="C149" s="18">
        <v>81800</v>
      </c>
      <c r="D149" s="18">
        <v>61526</v>
      </c>
      <c r="E149" s="18">
        <v>15317</v>
      </c>
      <c r="F149" s="30">
        <v>7799</v>
      </c>
    </row>
    <row r="150" spans="1:6">
      <c r="A150" s="29" t="s">
        <v>154</v>
      </c>
      <c r="B150" s="18">
        <v>0</v>
      </c>
      <c r="C150" s="18">
        <v>818</v>
      </c>
      <c r="D150" s="18">
        <v>4037</v>
      </c>
      <c r="E150" s="18">
        <v>24</v>
      </c>
      <c r="F150" s="30">
        <v>19</v>
      </c>
    </row>
    <row r="151" spans="1:6">
      <c r="A151" s="29" t="s">
        <v>155</v>
      </c>
      <c r="B151" s="18">
        <v>41000</v>
      </c>
      <c r="C151" s="18">
        <v>91093</v>
      </c>
      <c r="D151" s="18">
        <v>75535</v>
      </c>
      <c r="E151" s="18">
        <v>340</v>
      </c>
      <c r="F151" s="30">
        <v>291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1216</v>
      </c>
      <c r="D153" s="18">
        <v>802</v>
      </c>
      <c r="E153" s="18">
        <v>478</v>
      </c>
      <c r="F153" s="30">
        <v>411</v>
      </c>
    </row>
    <row r="154" spans="1:6">
      <c r="A154" s="29" t="s">
        <v>158</v>
      </c>
      <c r="B154" s="18">
        <v>0</v>
      </c>
      <c r="C154" s="18">
        <v>1</v>
      </c>
      <c r="D154" s="18">
        <v>3</v>
      </c>
      <c r="E154" s="18">
        <v>305</v>
      </c>
      <c r="F154" s="30">
        <v>103</v>
      </c>
    </row>
    <row r="155" spans="1:6">
      <c r="A155" s="29" t="s">
        <v>159</v>
      </c>
      <c r="B155" s="18">
        <v>0</v>
      </c>
      <c r="C155" s="18">
        <v>1046</v>
      </c>
      <c r="D155" s="18">
        <v>812</v>
      </c>
      <c r="E155" s="18">
        <v>156</v>
      </c>
      <c r="F155" s="30">
        <v>109</v>
      </c>
    </row>
    <row r="156" spans="1:6">
      <c r="A156" s="29" t="s">
        <v>160</v>
      </c>
      <c r="B156" s="18">
        <v>0</v>
      </c>
      <c r="C156" s="18">
        <v>86308</v>
      </c>
      <c r="D156" s="18">
        <v>61116</v>
      </c>
      <c r="E156" s="18">
        <v>114</v>
      </c>
      <c r="F156" s="30">
        <v>107</v>
      </c>
    </row>
    <row r="157" spans="1:6">
      <c r="A157" s="29" t="s">
        <v>161</v>
      </c>
      <c r="B157" s="18">
        <v>0</v>
      </c>
      <c r="C157" s="18">
        <v>68967</v>
      </c>
      <c r="D157" s="18">
        <v>42474</v>
      </c>
      <c r="E157" s="18">
        <v>0</v>
      </c>
      <c r="F157" s="30">
        <v>0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875000</v>
      </c>
      <c r="C159" s="18">
        <v>865066</v>
      </c>
      <c r="D159" s="18">
        <v>550619</v>
      </c>
      <c r="E159" s="18">
        <v>159762</v>
      </c>
      <c r="F159" s="30">
        <v>112762</v>
      </c>
    </row>
    <row r="160" spans="1:6">
      <c r="A160" s="29" t="s">
        <v>164</v>
      </c>
      <c r="B160" s="18">
        <v>2612300</v>
      </c>
      <c r="C160" s="18">
        <v>124433</v>
      </c>
      <c r="D160" s="18">
        <v>78110</v>
      </c>
      <c r="E160" s="18">
        <v>1146628</v>
      </c>
      <c r="F160" s="30">
        <v>614745</v>
      </c>
    </row>
    <row r="161" spans="1:6">
      <c r="A161" s="29" t="s">
        <v>165</v>
      </c>
      <c r="B161" s="18">
        <v>0</v>
      </c>
      <c r="C161" s="18">
        <v>124</v>
      </c>
      <c r="D161" s="18">
        <v>134</v>
      </c>
      <c r="E161" s="18">
        <v>176</v>
      </c>
      <c r="F161" s="30">
        <v>178</v>
      </c>
    </row>
    <row r="162" spans="1:6">
      <c r="A162" s="29" t="s">
        <v>166</v>
      </c>
      <c r="B162" s="18">
        <v>343000</v>
      </c>
      <c r="C162" s="18">
        <v>2002224</v>
      </c>
      <c r="D162" s="18">
        <v>1262643</v>
      </c>
      <c r="E162" s="18">
        <v>3106</v>
      </c>
      <c r="F162" s="30">
        <v>5692</v>
      </c>
    </row>
    <row r="163" spans="1:6">
      <c r="A163" s="29" t="s">
        <v>167</v>
      </c>
      <c r="B163" s="18">
        <v>0</v>
      </c>
      <c r="C163" s="18">
        <v>39</v>
      </c>
      <c r="D163" s="18">
        <v>60</v>
      </c>
      <c r="E163" s="18">
        <v>0</v>
      </c>
      <c r="F163" s="30">
        <v>1</v>
      </c>
    </row>
    <row r="164" spans="1:6">
      <c r="A164" s="29" t="s">
        <v>168</v>
      </c>
      <c r="B164" s="18">
        <v>0</v>
      </c>
      <c r="C164" s="18">
        <v>121074</v>
      </c>
      <c r="D164" s="18">
        <v>76185</v>
      </c>
      <c r="E164" s="18">
        <v>89</v>
      </c>
      <c r="F164" s="30">
        <v>74</v>
      </c>
    </row>
    <row r="165" spans="1:6">
      <c r="A165" s="29" t="s">
        <v>169</v>
      </c>
      <c r="B165" s="18">
        <v>5722000</v>
      </c>
      <c r="C165" s="18">
        <v>145084</v>
      </c>
      <c r="D165" s="18">
        <v>110786</v>
      </c>
      <c r="E165" s="18">
        <v>2068213</v>
      </c>
      <c r="F165" s="30">
        <v>1047511</v>
      </c>
    </row>
    <row r="166" spans="1:6">
      <c r="A166" s="29" t="s">
        <v>170</v>
      </c>
      <c r="B166" s="18">
        <v>0</v>
      </c>
      <c r="C166" s="18">
        <v>100</v>
      </c>
      <c r="D166" s="18">
        <v>68</v>
      </c>
      <c r="E166" s="18">
        <v>0</v>
      </c>
      <c r="F166" s="30">
        <v>0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0</v>
      </c>
      <c r="D169" s="18">
        <v>0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0</v>
      </c>
      <c r="D171" s="18">
        <v>0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227</v>
      </c>
      <c r="D173" s="18">
        <v>113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36</v>
      </c>
      <c r="D174" s="18">
        <v>31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70713</v>
      </c>
      <c r="D175" s="18">
        <v>48523</v>
      </c>
      <c r="E175" s="18">
        <v>289</v>
      </c>
      <c r="F175" s="30">
        <v>447</v>
      </c>
    </row>
    <row r="176" spans="1:6">
      <c r="A176" s="29" t="s">
        <v>180</v>
      </c>
      <c r="B176" s="18">
        <v>0</v>
      </c>
      <c r="C176" s="18">
        <v>483</v>
      </c>
      <c r="D176" s="18">
        <v>323</v>
      </c>
      <c r="E176" s="18">
        <v>2</v>
      </c>
      <c r="F176" s="30">
        <v>1</v>
      </c>
    </row>
    <row r="177" spans="1:6">
      <c r="A177" s="29" t="s">
        <v>181</v>
      </c>
      <c r="B177" s="18">
        <v>0</v>
      </c>
      <c r="C177" s="18">
        <v>40100</v>
      </c>
      <c r="D177" s="18">
        <v>24954</v>
      </c>
      <c r="E177" s="18">
        <v>0</v>
      </c>
      <c r="F177" s="30">
        <v>0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0</v>
      </c>
      <c r="F178" s="30">
        <v>0</v>
      </c>
    </row>
    <row r="179" spans="1:6">
      <c r="A179" s="29" t="s">
        <v>183</v>
      </c>
      <c r="B179" s="18">
        <v>0</v>
      </c>
      <c r="C179" s="18">
        <v>1512</v>
      </c>
      <c r="D179" s="18">
        <v>881</v>
      </c>
      <c r="E179" s="18">
        <v>685</v>
      </c>
      <c r="F179" s="30">
        <v>374</v>
      </c>
    </row>
    <row r="180" spans="1:6">
      <c r="A180" s="29" t="s">
        <v>184</v>
      </c>
      <c r="B180" s="18">
        <v>0</v>
      </c>
      <c r="C180" s="18">
        <v>586643</v>
      </c>
      <c r="D180" s="18">
        <v>295675</v>
      </c>
      <c r="E180" s="18">
        <v>463014</v>
      </c>
      <c r="F180" s="30">
        <v>283839</v>
      </c>
    </row>
    <row r="181" spans="1:6">
      <c r="A181" s="29" t="s">
        <v>185</v>
      </c>
      <c r="B181" s="18">
        <v>750000</v>
      </c>
      <c r="C181" s="18">
        <v>152017</v>
      </c>
      <c r="D181" s="18">
        <v>103804</v>
      </c>
      <c r="E181" s="18">
        <v>262215</v>
      </c>
      <c r="F181" s="30">
        <v>143158</v>
      </c>
    </row>
    <row r="182" spans="1:6">
      <c r="A182" s="29" t="s">
        <v>186</v>
      </c>
      <c r="B182" s="18">
        <v>0</v>
      </c>
      <c r="C182" s="18">
        <v>221533</v>
      </c>
      <c r="D182" s="18">
        <v>137175</v>
      </c>
      <c r="E182" s="18">
        <v>385</v>
      </c>
      <c r="F182" s="30">
        <v>254</v>
      </c>
    </row>
    <row r="183" spans="1:6">
      <c r="A183" s="29" t="s">
        <v>187</v>
      </c>
      <c r="B183" s="18">
        <v>0</v>
      </c>
      <c r="C183" s="18">
        <v>0</v>
      </c>
      <c r="D183" s="18">
        <v>0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45</v>
      </c>
      <c r="D184" s="18">
        <v>6</v>
      </c>
      <c r="E184" s="18">
        <v>93</v>
      </c>
      <c r="F184" s="30">
        <v>51</v>
      </c>
    </row>
    <row r="185" spans="1:6">
      <c r="A185" s="29" t="s">
        <v>189</v>
      </c>
      <c r="B185" s="18">
        <v>961538</v>
      </c>
      <c r="C185" s="18">
        <v>140104</v>
      </c>
      <c r="D185" s="18">
        <v>92482</v>
      </c>
      <c r="E185" s="18">
        <v>163637.44</v>
      </c>
      <c r="F185" s="30">
        <v>100876.46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1526000</v>
      </c>
      <c r="C187" s="18">
        <v>1058640</v>
      </c>
      <c r="D187" s="18">
        <v>686835</v>
      </c>
      <c r="E187" s="18">
        <v>636397</v>
      </c>
      <c r="F187" s="30">
        <v>365704</v>
      </c>
    </row>
    <row r="188" spans="1:6">
      <c r="A188" s="29" t="s">
        <v>192</v>
      </c>
      <c r="B188" s="18">
        <v>2600</v>
      </c>
      <c r="C188" s="18">
        <v>2807</v>
      </c>
      <c r="D188" s="18">
        <v>2291</v>
      </c>
      <c r="E188" s="18">
        <v>49</v>
      </c>
      <c r="F188" s="30">
        <v>69</v>
      </c>
    </row>
    <row r="189" spans="1:6">
      <c r="A189" s="29" t="s">
        <v>193</v>
      </c>
      <c r="B189" s="18">
        <v>0</v>
      </c>
      <c r="C189" s="18">
        <v>6</v>
      </c>
      <c r="D189" s="18">
        <v>11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1</v>
      </c>
      <c r="D190" s="18">
        <v>4</v>
      </c>
      <c r="E190" s="18">
        <v>0</v>
      </c>
      <c r="F190" s="30">
        <v>0</v>
      </c>
    </row>
    <row r="191" spans="1:6">
      <c r="A191" s="29" t="s">
        <v>195</v>
      </c>
      <c r="B191" s="18">
        <v>0</v>
      </c>
      <c r="C191" s="18">
        <v>0</v>
      </c>
      <c r="D191" s="18">
        <v>0</v>
      </c>
      <c r="E191" s="18">
        <v>0</v>
      </c>
      <c r="F191" s="30">
        <v>0</v>
      </c>
    </row>
    <row r="192" spans="1:6">
      <c r="A192" s="29" t="s">
        <v>196</v>
      </c>
      <c r="B192" s="18">
        <v>7788999</v>
      </c>
      <c r="C192" s="18">
        <v>352514</v>
      </c>
      <c r="D192" s="18">
        <v>210893</v>
      </c>
      <c r="E192" s="18">
        <v>2693248</v>
      </c>
      <c r="F192" s="30">
        <v>1817845</v>
      </c>
    </row>
    <row r="193" spans="1:6">
      <c r="A193" s="29" t="s">
        <v>197</v>
      </c>
      <c r="B193" s="18">
        <v>0</v>
      </c>
      <c r="C193" s="18">
        <v>147888</v>
      </c>
      <c r="D193" s="18">
        <v>100675</v>
      </c>
      <c r="E193" s="18">
        <v>36</v>
      </c>
      <c r="F193" s="30">
        <v>0</v>
      </c>
    </row>
    <row r="194" spans="1:6">
      <c r="A194" s="29" t="s">
        <v>198</v>
      </c>
      <c r="B194" s="18">
        <v>0</v>
      </c>
      <c r="C194" s="18">
        <v>9966</v>
      </c>
      <c r="D194" s="18">
        <v>5137</v>
      </c>
      <c r="E194" s="18">
        <v>8</v>
      </c>
      <c r="F194" s="30">
        <v>28</v>
      </c>
    </row>
    <row r="195" spans="1:6">
      <c r="A195" s="29" t="s">
        <v>199</v>
      </c>
      <c r="B195" s="18">
        <v>0</v>
      </c>
      <c r="C195" s="18">
        <v>190</v>
      </c>
      <c r="D195" s="18">
        <v>145</v>
      </c>
      <c r="E195" s="18">
        <v>0</v>
      </c>
      <c r="F195" s="30">
        <v>0</v>
      </c>
    </row>
    <row r="196" spans="1:6">
      <c r="A196" s="29" t="s">
        <v>200</v>
      </c>
      <c r="B196" s="18">
        <v>870000</v>
      </c>
      <c r="C196" s="18">
        <v>477830</v>
      </c>
      <c r="D196" s="18">
        <v>322165</v>
      </c>
      <c r="E196" s="18">
        <v>81844</v>
      </c>
      <c r="F196" s="30">
        <v>51528</v>
      </c>
    </row>
    <row r="197" spans="1:6">
      <c r="A197" s="29" t="s">
        <v>201</v>
      </c>
      <c r="B197" s="18">
        <v>0</v>
      </c>
      <c r="C197" s="18">
        <v>128</v>
      </c>
      <c r="D197" s="18">
        <v>147</v>
      </c>
      <c r="E197" s="18">
        <v>30</v>
      </c>
      <c r="F197" s="30">
        <v>38</v>
      </c>
    </row>
    <row r="198" spans="1:6">
      <c r="A198" s="29" t="s">
        <v>202</v>
      </c>
      <c r="B198" s="18">
        <v>0</v>
      </c>
      <c r="C198" s="18">
        <v>37</v>
      </c>
      <c r="D198" s="18">
        <v>36</v>
      </c>
      <c r="E198" s="18">
        <v>1</v>
      </c>
      <c r="F198" s="30">
        <v>0</v>
      </c>
    </row>
    <row r="199" spans="1:6">
      <c r="A199" s="29" t="s">
        <v>203</v>
      </c>
      <c r="B199" s="18">
        <v>0</v>
      </c>
      <c r="C199" s="18">
        <v>80</v>
      </c>
      <c r="D199" s="18">
        <v>50</v>
      </c>
      <c r="E199" s="18">
        <v>25</v>
      </c>
      <c r="F199" s="30">
        <v>27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0</v>
      </c>
      <c r="D201" s="18">
        <v>0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21346</v>
      </c>
      <c r="D202" s="18">
        <v>13022</v>
      </c>
      <c r="E202" s="18">
        <v>49</v>
      </c>
      <c r="F202" s="30">
        <v>8</v>
      </c>
    </row>
    <row r="203" spans="1:6">
      <c r="A203" s="29" t="s">
        <v>207</v>
      </c>
      <c r="B203" s="18">
        <v>0</v>
      </c>
      <c r="C203" s="18">
        <v>139672</v>
      </c>
      <c r="D203" s="18">
        <v>86324</v>
      </c>
      <c r="E203" s="18">
        <v>207</v>
      </c>
      <c r="F203" s="30">
        <v>166</v>
      </c>
    </row>
    <row r="204" spans="1:6">
      <c r="A204" s="29" t="s">
        <v>208</v>
      </c>
      <c r="B204" s="18">
        <v>0</v>
      </c>
      <c r="C204" s="18">
        <v>1022700</v>
      </c>
      <c r="D204" s="18">
        <v>682990</v>
      </c>
      <c r="E204" s="18">
        <v>18801</v>
      </c>
      <c r="F204" s="30">
        <v>14115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0</v>
      </c>
      <c r="D206" s="18">
        <v>0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126</v>
      </c>
      <c r="D208" s="18">
        <v>87</v>
      </c>
      <c r="E208" s="18">
        <v>8</v>
      </c>
      <c r="F208" s="30">
        <v>10</v>
      </c>
    </row>
    <row r="209" spans="1:6">
      <c r="A209" s="29" t="s">
        <v>213</v>
      </c>
      <c r="B209" s="18">
        <v>0</v>
      </c>
      <c r="C209" s="18">
        <v>66890</v>
      </c>
      <c r="D209" s="18">
        <v>47643</v>
      </c>
      <c r="E209" s="18">
        <v>0</v>
      </c>
      <c r="F209" s="30">
        <v>9</v>
      </c>
    </row>
    <row r="210" spans="1:6">
      <c r="A210" s="29" t="s">
        <v>214</v>
      </c>
      <c r="B210" s="18">
        <v>0</v>
      </c>
      <c r="C210" s="18">
        <v>110480</v>
      </c>
      <c r="D210" s="18">
        <v>63344</v>
      </c>
      <c r="E210" s="18">
        <v>535</v>
      </c>
      <c r="F210" s="30">
        <v>366</v>
      </c>
    </row>
    <row r="211" spans="1:6">
      <c r="A211" s="29" t="s">
        <v>215</v>
      </c>
      <c r="B211" s="18">
        <v>0</v>
      </c>
      <c r="C211" s="18">
        <v>991869</v>
      </c>
      <c r="D211" s="18">
        <v>758601</v>
      </c>
      <c r="E211" s="18">
        <v>6036</v>
      </c>
      <c r="F211" s="30">
        <v>3438</v>
      </c>
    </row>
    <row r="212" spans="1:6">
      <c r="A212" s="29" t="s">
        <v>216</v>
      </c>
      <c r="B212" s="18">
        <v>44000</v>
      </c>
      <c r="C212" s="18">
        <v>127</v>
      </c>
      <c r="D212" s="18">
        <v>112</v>
      </c>
      <c r="E212" s="18">
        <v>40</v>
      </c>
      <c r="F212" s="30">
        <v>28</v>
      </c>
    </row>
    <row r="213" spans="1:6">
      <c r="A213" s="29" t="s">
        <v>217</v>
      </c>
      <c r="B213" s="18">
        <v>2361000</v>
      </c>
      <c r="C213" s="18">
        <v>29784</v>
      </c>
      <c r="D213" s="18">
        <v>17591</v>
      </c>
      <c r="E213" s="18">
        <v>2361000</v>
      </c>
      <c r="F213" s="30">
        <v>1265039</v>
      </c>
    </row>
    <row r="214" spans="1:6">
      <c r="A214" s="29" t="s">
        <v>218</v>
      </c>
      <c r="B214" s="18">
        <v>7400</v>
      </c>
      <c r="C214" s="18">
        <v>2450</v>
      </c>
      <c r="D214" s="18">
        <v>2327</v>
      </c>
      <c r="E214" s="18">
        <v>1890</v>
      </c>
      <c r="F214" s="30">
        <v>1307</v>
      </c>
    </row>
    <row r="215" spans="1:6">
      <c r="A215" s="29" t="s">
        <v>219</v>
      </c>
      <c r="B215" s="18">
        <v>0</v>
      </c>
      <c r="C215" s="18">
        <v>500</v>
      </c>
      <c r="D215" s="18">
        <v>325</v>
      </c>
      <c r="E215" s="18">
        <v>0</v>
      </c>
      <c r="F215" s="30">
        <v>0</v>
      </c>
    </row>
    <row r="216" spans="1:6">
      <c r="A216" s="29" t="s">
        <v>220</v>
      </c>
      <c r="B216" s="18">
        <v>17928</v>
      </c>
      <c r="C216" s="18">
        <v>185557</v>
      </c>
      <c r="D216" s="18">
        <v>127817</v>
      </c>
      <c r="E216" s="18">
        <v>25</v>
      </c>
      <c r="F216" s="30">
        <v>22</v>
      </c>
    </row>
    <row r="217" spans="1:6">
      <c r="A217" s="29" t="s">
        <v>221</v>
      </c>
      <c r="B217" s="18">
        <v>110000</v>
      </c>
      <c r="C217" s="18">
        <v>196736</v>
      </c>
      <c r="D217" s="18">
        <v>84173</v>
      </c>
      <c r="E217" s="18">
        <v>8401</v>
      </c>
      <c r="F217" s="30">
        <v>3377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24</v>
      </c>
      <c r="D220" s="18">
        <v>22</v>
      </c>
      <c r="E220" s="18">
        <v>0</v>
      </c>
      <c r="F220" s="30">
        <v>0</v>
      </c>
    </row>
    <row r="221" spans="1:6">
      <c r="A221" s="29" t="s">
        <v>225</v>
      </c>
      <c r="B221" s="18">
        <v>0</v>
      </c>
      <c r="C221" s="18">
        <v>130</v>
      </c>
      <c r="D221" s="18">
        <v>122</v>
      </c>
      <c r="E221" s="18">
        <v>0</v>
      </c>
      <c r="F221" s="30">
        <v>0</v>
      </c>
    </row>
    <row r="222" spans="1:6">
      <c r="A222" s="31" t="s">
        <v>226</v>
      </c>
      <c r="B222" s="19">
        <v>0</v>
      </c>
      <c r="C222" s="19">
        <v>423</v>
      </c>
      <c r="D222" s="19">
        <v>411</v>
      </c>
      <c r="E222" s="19">
        <v>5</v>
      </c>
      <c r="F222" s="32">
        <v>2</v>
      </c>
    </row>
    <row r="223" spans="1:6">
      <c r="A223" t="s">
        <v>251</v>
      </c>
      <c r="B223" s="24">
        <v>45437014</v>
      </c>
      <c r="C223" s="23">
        <v>5178307</v>
      </c>
      <c r="D223">
        <f>3114995000/(1000)</f>
        <v>3114995</v>
      </c>
      <c r="E223" s="24">
        <v>6868377</v>
      </c>
      <c r="F223">
        <f>4485489000/(1000)</f>
        <v>4485489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F224"/>
  <sheetViews>
    <sheetView topLeftCell="A201" workbookViewId="0">
      <selection activeCell="A207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4</v>
      </c>
      <c r="D2" s="18">
        <v>4</v>
      </c>
      <c r="E2" s="18">
        <v>0</v>
      </c>
      <c r="F2" s="30">
        <v>0</v>
      </c>
    </row>
    <row r="3" spans="1:6">
      <c r="A3" s="29" t="s">
        <v>7</v>
      </c>
      <c r="B3" s="18">
        <v>0</v>
      </c>
      <c r="C3" s="18">
        <v>0</v>
      </c>
      <c r="D3" s="18">
        <v>98</v>
      </c>
      <c r="E3" s="18">
        <v>0</v>
      </c>
      <c r="F3" s="30">
        <v>9</v>
      </c>
    </row>
    <row r="4" spans="1:6">
      <c r="A4" s="29" t="s">
        <v>8</v>
      </c>
      <c r="B4" s="18">
        <v>2000</v>
      </c>
      <c r="C4" s="18">
        <v>100</v>
      </c>
      <c r="D4" s="18">
        <v>80</v>
      </c>
      <c r="E4" s="18">
        <v>0</v>
      </c>
      <c r="F4" s="30">
        <v>0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1</v>
      </c>
      <c r="D6" s="18">
        <v>1</v>
      </c>
      <c r="E6" s="18">
        <v>0</v>
      </c>
      <c r="F6" s="30">
        <v>0</v>
      </c>
    </row>
    <row r="7" spans="1:6">
      <c r="A7" s="29" t="s">
        <v>11</v>
      </c>
      <c r="B7" s="18">
        <v>0</v>
      </c>
      <c r="C7" s="18">
        <v>2</v>
      </c>
      <c r="D7" s="18">
        <v>19</v>
      </c>
      <c r="E7" s="18">
        <v>0</v>
      </c>
      <c r="F7" s="30">
        <v>0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147000</v>
      </c>
      <c r="C9" s="18">
        <v>1000</v>
      </c>
      <c r="D9" s="18">
        <v>1042</v>
      </c>
      <c r="E9" s="18">
        <v>3</v>
      </c>
      <c r="F9" s="30">
        <v>6</v>
      </c>
    </row>
    <row r="10" spans="1:6">
      <c r="A10" s="29" t="s">
        <v>14</v>
      </c>
      <c r="B10" s="18">
        <v>0</v>
      </c>
      <c r="C10" s="18">
        <v>5</v>
      </c>
      <c r="D10" s="18">
        <v>16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0</v>
      </c>
      <c r="D11" s="18">
        <v>0</v>
      </c>
      <c r="E11" s="18">
        <v>0</v>
      </c>
      <c r="F11" s="30">
        <v>0</v>
      </c>
    </row>
    <row r="12" spans="1:6">
      <c r="A12" s="29" t="s">
        <v>16</v>
      </c>
      <c r="B12" s="18">
        <v>0</v>
      </c>
      <c r="C12" s="18">
        <v>1206</v>
      </c>
      <c r="D12" s="18">
        <v>2181</v>
      </c>
      <c r="E12" s="18">
        <v>61</v>
      </c>
      <c r="F12" s="30">
        <v>186</v>
      </c>
    </row>
    <row r="13" spans="1:6">
      <c r="A13" s="29" t="s">
        <v>17</v>
      </c>
      <c r="B13" s="18">
        <v>0</v>
      </c>
      <c r="C13" s="18">
        <v>15052</v>
      </c>
      <c r="D13" s="18">
        <v>20972</v>
      </c>
      <c r="E13" s="18">
        <v>544</v>
      </c>
      <c r="F13" s="30">
        <v>1513</v>
      </c>
    </row>
    <row r="14" spans="1:6">
      <c r="A14" s="29" t="s">
        <v>18</v>
      </c>
      <c r="B14" s="18">
        <v>0</v>
      </c>
      <c r="C14" s="18">
        <v>0</v>
      </c>
      <c r="D14" s="18">
        <v>0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12</v>
      </c>
      <c r="D15" s="18">
        <v>15</v>
      </c>
      <c r="E15" s="18">
        <v>0</v>
      </c>
      <c r="F15" s="30">
        <v>0</v>
      </c>
    </row>
    <row r="16" spans="1:6">
      <c r="A16" s="29" t="s">
        <v>20</v>
      </c>
      <c r="B16" s="18">
        <v>0</v>
      </c>
      <c r="C16" s="18">
        <v>58</v>
      </c>
      <c r="D16" s="18">
        <v>180</v>
      </c>
      <c r="E16" s="18">
        <v>55</v>
      </c>
      <c r="F16" s="30">
        <v>27</v>
      </c>
    </row>
    <row r="17" spans="1:6">
      <c r="A17" s="29" t="s">
        <v>21</v>
      </c>
      <c r="B17" s="18">
        <v>18000</v>
      </c>
      <c r="C17" s="18">
        <v>103</v>
      </c>
      <c r="D17" s="18">
        <v>62</v>
      </c>
      <c r="E17" s="18">
        <v>160</v>
      </c>
      <c r="F17" s="30">
        <v>563</v>
      </c>
    </row>
    <row r="18" spans="1:6">
      <c r="A18" s="29" t="s">
        <v>22</v>
      </c>
      <c r="B18" s="18">
        <v>0</v>
      </c>
      <c r="C18" s="18">
        <v>26</v>
      </c>
      <c r="D18" s="18">
        <v>28</v>
      </c>
      <c r="E18" s="18">
        <v>21</v>
      </c>
      <c r="F18" s="30">
        <v>2</v>
      </c>
    </row>
    <row r="19" spans="1:6">
      <c r="A19" s="29" t="s">
        <v>23</v>
      </c>
      <c r="B19" s="18">
        <v>0</v>
      </c>
      <c r="C19" s="18">
        <v>916</v>
      </c>
      <c r="D19" s="18">
        <v>1476</v>
      </c>
      <c r="E19" s="18">
        <v>1172</v>
      </c>
      <c r="F19" s="30">
        <v>1527</v>
      </c>
    </row>
    <row r="20" spans="1:6">
      <c r="A20" s="29" t="s">
        <v>24</v>
      </c>
      <c r="B20" s="18">
        <v>1790</v>
      </c>
      <c r="C20" s="18">
        <v>5583</v>
      </c>
      <c r="D20" s="18">
        <v>7609</v>
      </c>
      <c r="E20" s="18">
        <v>1887</v>
      </c>
      <c r="F20" s="30">
        <v>3886</v>
      </c>
    </row>
    <row r="21" spans="1:6">
      <c r="A21" s="29" t="s">
        <v>25</v>
      </c>
      <c r="B21" s="18">
        <v>0</v>
      </c>
      <c r="C21" s="18">
        <v>0</v>
      </c>
      <c r="D21" s="18">
        <v>0</v>
      </c>
      <c r="E21" s="18">
        <v>94</v>
      </c>
      <c r="F21" s="30">
        <v>123</v>
      </c>
    </row>
    <row r="22" spans="1:6">
      <c r="A22" s="29" t="s">
        <v>26</v>
      </c>
      <c r="B22" s="18">
        <v>0</v>
      </c>
      <c r="C22" s="18">
        <v>0</v>
      </c>
      <c r="D22" s="18">
        <v>0</v>
      </c>
      <c r="E22" s="18">
        <v>0</v>
      </c>
      <c r="F22" s="30">
        <v>0</v>
      </c>
    </row>
    <row r="23" spans="1:6">
      <c r="A23" s="29" t="s">
        <v>27</v>
      </c>
      <c r="B23" s="18">
        <v>0</v>
      </c>
      <c r="C23" s="18">
        <v>12</v>
      </c>
      <c r="D23" s="18">
        <v>9</v>
      </c>
      <c r="E23" s="18">
        <v>0</v>
      </c>
      <c r="F23" s="30">
        <v>0</v>
      </c>
    </row>
    <row r="24" spans="1:6">
      <c r="A24" s="29" t="s">
        <v>28</v>
      </c>
      <c r="B24" s="18">
        <v>0</v>
      </c>
      <c r="C24" s="18">
        <v>3</v>
      </c>
      <c r="D24" s="18">
        <v>15</v>
      </c>
      <c r="E24" s="18">
        <v>93</v>
      </c>
      <c r="F24" s="30">
        <v>181</v>
      </c>
    </row>
    <row r="25" spans="1:6">
      <c r="A25" s="29" t="s">
        <v>29</v>
      </c>
      <c r="B25" s="18">
        <v>0</v>
      </c>
      <c r="C25" s="18">
        <v>30</v>
      </c>
      <c r="D25" s="18">
        <v>40</v>
      </c>
      <c r="E25" s="18">
        <v>0</v>
      </c>
      <c r="F25" s="30">
        <v>0</v>
      </c>
    </row>
    <row r="26" spans="1:6">
      <c r="A26" s="29" t="s">
        <v>30</v>
      </c>
      <c r="B26" s="18">
        <v>0</v>
      </c>
      <c r="C26" s="18">
        <v>2</v>
      </c>
      <c r="D26" s="18">
        <v>3</v>
      </c>
      <c r="E26" s="18">
        <v>0</v>
      </c>
      <c r="F26" s="30">
        <v>0</v>
      </c>
    </row>
    <row r="27" spans="1:6">
      <c r="A27" s="29" t="s">
        <v>31</v>
      </c>
      <c r="B27" s="18">
        <v>56000</v>
      </c>
      <c r="C27" s="18">
        <v>9266</v>
      </c>
      <c r="D27" s="18">
        <v>13060</v>
      </c>
      <c r="E27" s="18">
        <v>1323</v>
      </c>
      <c r="F27" s="30">
        <v>1793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22</v>
      </c>
      <c r="D30" s="18">
        <v>33</v>
      </c>
      <c r="E30" s="18">
        <v>25</v>
      </c>
      <c r="F30" s="30">
        <v>49</v>
      </c>
    </row>
    <row r="31" spans="1:6">
      <c r="A31" s="29" t="s">
        <v>35</v>
      </c>
      <c r="B31" s="18">
        <v>0</v>
      </c>
      <c r="C31" s="18">
        <v>471</v>
      </c>
      <c r="D31" s="18">
        <v>800</v>
      </c>
      <c r="E31" s="18">
        <v>2</v>
      </c>
      <c r="F31" s="30">
        <v>4</v>
      </c>
    </row>
    <row r="32" spans="1:6">
      <c r="A32" s="29" t="s">
        <v>36</v>
      </c>
      <c r="B32" s="18">
        <v>0</v>
      </c>
      <c r="C32" s="18">
        <v>4</v>
      </c>
      <c r="D32" s="18">
        <v>6</v>
      </c>
      <c r="E32" s="18">
        <v>0</v>
      </c>
      <c r="F32" s="30">
        <v>0</v>
      </c>
    </row>
    <row r="33" spans="1:6">
      <c r="A33" s="29" t="s">
        <v>37</v>
      </c>
      <c r="B33" s="18">
        <v>0</v>
      </c>
      <c r="C33" s="18">
        <v>26</v>
      </c>
      <c r="D33" s="18">
        <v>29</v>
      </c>
      <c r="E33" s="18">
        <v>18</v>
      </c>
      <c r="F33" s="30">
        <v>1</v>
      </c>
    </row>
    <row r="34" spans="1:6">
      <c r="A34" s="29" t="s">
        <v>38</v>
      </c>
      <c r="B34" s="18">
        <v>0</v>
      </c>
      <c r="C34" s="18">
        <v>0</v>
      </c>
      <c r="D34" s="18">
        <v>0</v>
      </c>
      <c r="E34" s="18">
        <v>0</v>
      </c>
      <c r="F34" s="30">
        <v>0</v>
      </c>
    </row>
    <row r="35" spans="1:6">
      <c r="A35" s="29" t="s">
        <v>39</v>
      </c>
      <c r="B35" s="18">
        <v>0</v>
      </c>
      <c r="C35" s="18">
        <v>48</v>
      </c>
      <c r="D35" s="18">
        <v>103</v>
      </c>
      <c r="E35" s="18">
        <v>0</v>
      </c>
      <c r="F35" s="30">
        <v>0</v>
      </c>
    </row>
    <row r="36" spans="1:6">
      <c r="A36" s="29" t="s">
        <v>40</v>
      </c>
      <c r="B36" s="18">
        <v>0</v>
      </c>
      <c r="C36" s="18">
        <v>12</v>
      </c>
      <c r="D36" s="18">
        <v>13</v>
      </c>
      <c r="E36" s="18">
        <v>0</v>
      </c>
      <c r="F36" s="30">
        <v>0</v>
      </c>
    </row>
    <row r="37" spans="1:6">
      <c r="A37" s="29" t="s">
        <v>41</v>
      </c>
      <c r="B37" s="18">
        <v>40000</v>
      </c>
      <c r="C37" s="18">
        <v>2055</v>
      </c>
      <c r="D37" s="18">
        <v>943</v>
      </c>
      <c r="E37" s="18">
        <v>12926</v>
      </c>
      <c r="F37" s="30">
        <v>3218</v>
      </c>
    </row>
    <row r="38" spans="1:6">
      <c r="A38" s="29" t="s">
        <v>42</v>
      </c>
      <c r="B38" s="18">
        <v>0</v>
      </c>
      <c r="C38" s="18">
        <v>0</v>
      </c>
      <c r="D38" s="18">
        <v>0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0</v>
      </c>
      <c r="D39" s="18">
        <v>0</v>
      </c>
      <c r="E39" s="18">
        <v>1</v>
      </c>
      <c r="F39" s="30">
        <v>11</v>
      </c>
    </row>
    <row r="40" spans="1:6">
      <c r="A40" s="29" t="s">
        <v>44</v>
      </c>
      <c r="B40" s="18">
        <v>0</v>
      </c>
      <c r="C40" s="18">
        <v>9</v>
      </c>
      <c r="D40" s="18">
        <v>15</v>
      </c>
      <c r="E40" s="18">
        <v>0</v>
      </c>
      <c r="F40" s="30">
        <v>0</v>
      </c>
    </row>
    <row r="41" spans="1:6">
      <c r="A41" s="29" t="s">
        <v>45</v>
      </c>
      <c r="B41" s="18">
        <v>0</v>
      </c>
      <c r="C41" s="18">
        <v>977</v>
      </c>
      <c r="D41" s="18">
        <v>916</v>
      </c>
      <c r="E41" s="18">
        <v>562</v>
      </c>
      <c r="F41" s="30">
        <v>151</v>
      </c>
    </row>
    <row r="42" spans="1:6">
      <c r="A42" s="29" t="s">
        <v>46</v>
      </c>
      <c r="B42" s="18">
        <v>6799000</v>
      </c>
      <c r="C42" s="18">
        <v>41468</v>
      </c>
      <c r="D42" s="18">
        <v>51564</v>
      </c>
      <c r="E42" s="18">
        <v>81912</v>
      </c>
      <c r="F42" s="30">
        <v>99587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197000</v>
      </c>
      <c r="C45" s="18">
        <v>2307</v>
      </c>
      <c r="D45" s="18">
        <v>3474</v>
      </c>
      <c r="E45" s="18">
        <v>734</v>
      </c>
      <c r="F45" s="30">
        <v>602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13</v>
      </c>
      <c r="D47" s="18">
        <v>37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171000</v>
      </c>
      <c r="C49" s="18">
        <v>171</v>
      </c>
      <c r="D49" s="18">
        <v>314</v>
      </c>
      <c r="E49" s="18">
        <v>10</v>
      </c>
      <c r="F49" s="30">
        <v>24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0</v>
      </c>
      <c r="C51" s="18">
        <v>70</v>
      </c>
      <c r="D51" s="18">
        <v>110</v>
      </c>
      <c r="E51" s="18">
        <v>1</v>
      </c>
      <c r="F51" s="30">
        <v>3</v>
      </c>
    </row>
    <row r="52" spans="1:6">
      <c r="A52" s="29" t="s">
        <v>56</v>
      </c>
      <c r="B52" s="18">
        <v>100</v>
      </c>
      <c r="C52" s="18">
        <v>13</v>
      </c>
      <c r="D52" s="18">
        <v>13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0</v>
      </c>
      <c r="D54" s="18">
        <v>0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50000</v>
      </c>
      <c r="C56" s="18">
        <v>32</v>
      </c>
      <c r="D56" s="18">
        <v>21</v>
      </c>
      <c r="E56" s="18">
        <v>14</v>
      </c>
      <c r="F56" s="30">
        <v>4</v>
      </c>
    </row>
    <row r="57" spans="1:6">
      <c r="A57" s="29" t="s">
        <v>61</v>
      </c>
      <c r="B57" s="18">
        <v>0</v>
      </c>
      <c r="C57" s="18">
        <v>14</v>
      </c>
      <c r="D57" s="18">
        <v>54</v>
      </c>
      <c r="E57" s="18">
        <v>3</v>
      </c>
      <c r="F57" s="30">
        <v>46</v>
      </c>
    </row>
    <row r="58" spans="1:6">
      <c r="A58" s="29" t="s">
        <v>62</v>
      </c>
      <c r="B58" s="18">
        <v>60000</v>
      </c>
      <c r="C58" s="18">
        <v>23100</v>
      </c>
      <c r="D58" s="18">
        <v>6342</v>
      </c>
      <c r="E58" s="18">
        <v>82500</v>
      </c>
      <c r="F58" s="30">
        <v>16145</v>
      </c>
    </row>
    <row r="59" spans="1:6">
      <c r="A59" s="29" t="s">
        <v>63</v>
      </c>
      <c r="B59" s="18">
        <v>0</v>
      </c>
      <c r="C59" s="18">
        <v>12</v>
      </c>
      <c r="D59" s="18">
        <v>15</v>
      </c>
      <c r="E59" s="18">
        <v>0</v>
      </c>
      <c r="F59" s="30">
        <v>0</v>
      </c>
    </row>
    <row r="60" spans="1:6">
      <c r="A60" s="29" t="s">
        <v>64</v>
      </c>
      <c r="B60" s="18">
        <v>0</v>
      </c>
      <c r="C60" s="18">
        <v>48</v>
      </c>
      <c r="D60" s="18">
        <v>25</v>
      </c>
      <c r="E60" s="18">
        <v>0</v>
      </c>
      <c r="F60" s="30">
        <v>0</v>
      </c>
    </row>
    <row r="61" spans="1:6">
      <c r="A61" s="29" t="s">
        <v>65</v>
      </c>
      <c r="B61" s="18">
        <v>0</v>
      </c>
      <c r="C61" s="18">
        <v>23</v>
      </c>
      <c r="D61" s="18">
        <v>7727</v>
      </c>
      <c r="E61" s="18">
        <v>0</v>
      </c>
      <c r="F61" s="30">
        <v>0</v>
      </c>
    </row>
    <row r="62" spans="1:6">
      <c r="A62" s="29" t="s">
        <v>66</v>
      </c>
      <c r="B62" s="18">
        <v>16000</v>
      </c>
      <c r="C62" s="18">
        <v>78</v>
      </c>
      <c r="D62" s="18">
        <v>125</v>
      </c>
      <c r="E62" s="18">
        <v>0</v>
      </c>
      <c r="F62" s="30">
        <v>0</v>
      </c>
    </row>
    <row r="63" spans="1:6">
      <c r="A63" s="29" t="s">
        <v>67</v>
      </c>
      <c r="B63" s="18">
        <v>120000</v>
      </c>
      <c r="C63" s="18">
        <v>85</v>
      </c>
      <c r="D63" s="18">
        <v>1340</v>
      </c>
      <c r="E63" s="18">
        <v>50</v>
      </c>
      <c r="F63" s="30">
        <v>53</v>
      </c>
    </row>
    <row r="64" spans="1:6">
      <c r="A64" s="29" t="s">
        <v>68</v>
      </c>
      <c r="B64" s="18">
        <v>0</v>
      </c>
      <c r="C64" s="18">
        <v>97</v>
      </c>
      <c r="D64" s="18">
        <v>60</v>
      </c>
      <c r="E64" s="18">
        <v>0</v>
      </c>
      <c r="F64" s="30">
        <v>0</v>
      </c>
    </row>
    <row r="65" spans="1:6">
      <c r="A65" s="29" t="s">
        <v>69</v>
      </c>
      <c r="B65" s="18">
        <v>0</v>
      </c>
      <c r="C65" s="18">
        <v>61</v>
      </c>
      <c r="D65" s="18">
        <v>5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2</v>
      </c>
      <c r="D66" s="18">
        <v>1</v>
      </c>
      <c r="E66" s="18">
        <v>0</v>
      </c>
      <c r="F66" s="30">
        <v>0</v>
      </c>
    </row>
    <row r="67" spans="1:6">
      <c r="A67" s="29" t="s">
        <v>71</v>
      </c>
      <c r="B67" s="18">
        <v>0</v>
      </c>
      <c r="C67" s="18">
        <v>27</v>
      </c>
      <c r="D67" s="18">
        <v>52</v>
      </c>
      <c r="E67" s="18">
        <v>20</v>
      </c>
      <c r="F67" s="30">
        <v>66</v>
      </c>
    </row>
    <row r="68" spans="1:6">
      <c r="A68" s="29" t="s">
        <v>72</v>
      </c>
      <c r="B68" s="18">
        <v>9400</v>
      </c>
      <c r="C68" s="18">
        <v>109</v>
      </c>
      <c r="D68" s="18">
        <v>246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0</v>
      </c>
      <c r="D70" s="18">
        <v>0</v>
      </c>
      <c r="E70" s="18">
        <v>0</v>
      </c>
      <c r="F70" s="30">
        <v>0</v>
      </c>
    </row>
    <row r="71" spans="1:6">
      <c r="A71" s="29" t="s">
        <v>75</v>
      </c>
      <c r="B71" s="18">
        <v>0</v>
      </c>
      <c r="C71" s="18">
        <v>1</v>
      </c>
      <c r="D71" s="18">
        <v>14</v>
      </c>
      <c r="E71" s="18">
        <v>0</v>
      </c>
      <c r="F71" s="30">
        <v>0</v>
      </c>
    </row>
    <row r="72" spans="1:6">
      <c r="A72" s="29" t="s">
        <v>76</v>
      </c>
      <c r="B72" s="18">
        <v>0</v>
      </c>
      <c r="C72" s="18">
        <v>3445</v>
      </c>
      <c r="D72" s="18">
        <v>4728</v>
      </c>
      <c r="E72" s="18">
        <v>0</v>
      </c>
      <c r="F72" s="30">
        <v>0</v>
      </c>
    </row>
    <row r="73" spans="1:6">
      <c r="A73" s="29" t="s">
        <v>77</v>
      </c>
      <c r="B73" s="18">
        <v>81000</v>
      </c>
      <c r="C73" s="18">
        <v>26275</v>
      </c>
      <c r="D73" s="18">
        <v>37620</v>
      </c>
      <c r="E73" s="18">
        <v>41518</v>
      </c>
      <c r="F73" s="30">
        <v>27715</v>
      </c>
    </row>
    <row r="74" spans="1:6">
      <c r="A74" s="29" t="s">
        <v>78</v>
      </c>
      <c r="B74" s="18">
        <v>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0</v>
      </c>
      <c r="D75" s="18">
        <v>0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1</v>
      </c>
      <c r="D76" s="18">
        <v>2</v>
      </c>
      <c r="E76" s="18">
        <v>0</v>
      </c>
      <c r="F76" s="30">
        <v>0</v>
      </c>
    </row>
    <row r="77" spans="1:6">
      <c r="A77" s="29" t="s">
        <v>81</v>
      </c>
      <c r="B77" s="18">
        <v>0</v>
      </c>
      <c r="C77" s="18">
        <v>21</v>
      </c>
      <c r="D77" s="18">
        <v>2</v>
      </c>
      <c r="E77" s="18">
        <v>0</v>
      </c>
      <c r="F77" s="30">
        <v>0</v>
      </c>
    </row>
    <row r="78" spans="1:6">
      <c r="A78" s="29" t="s">
        <v>82</v>
      </c>
      <c r="B78" s="18">
        <v>0</v>
      </c>
      <c r="C78" s="18">
        <v>24</v>
      </c>
      <c r="D78" s="18">
        <v>41</v>
      </c>
      <c r="E78" s="18">
        <v>0</v>
      </c>
      <c r="F78" s="30">
        <v>0</v>
      </c>
    </row>
    <row r="79" spans="1:6">
      <c r="A79" s="29" t="s">
        <v>83</v>
      </c>
      <c r="B79" s="18">
        <v>0</v>
      </c>
      <c r="C79" s="18">
        <v>78856</v>
      </c>
      <c r="D79" s="18">
        <v>88745</v>
      </c>
      <c r="E79" s="18">
        <v>37673</v>
      </c>
      <c r="F79" s="30">
        <v>51392</v>
      </c>
    </row>
    <row r="80" spans="1:6">
      <c r="A80" s="29" t="s">
        <v>84</v>
      </c>
      <c r="B80" s="18">
        <v>0</v>
      </c>
      <c r="C80" s="18">
        <v>0</v>
      </c>
      <c r="D80" s="18">
        <v>0</v>
      </c>
      <c r="E80" s="18">
        <v>0</v>
      </c>
      <c r="F80" s="30">
        <v>0</v>
      </c>
    </row>
    <row r="81" spans="1:6">
      <c r="A81" s="29" t="s">
        <v>85</v>
      </c>
      <c r="B81" s="18">
        <v>0</v>
      </c>
      <c r="C81" s="18">
        <v>0</v>
      </c>
      <c r="D81" s="18">
        <v>0</v>
      </c>
      <c r="E81" s="18">
        <v>0</v>
      </c>
      <c r="F81" s="30">
        <v>0</v>
      </c>
    </row>
    <row r="82" spans="1:6">
      <c r="A82" s="29" t="s">
        <v>86</v>
      </c>
      <c r="B82" s="18">
        <v>0</v>
      </c>
      <c r="C82" s="18">
        <v>201</v>
      </c>
      <c r="D82" s="18">
        <v>261</v>
      </c>
      <c r="E82" s="18">
        <v>4</v>
      </c>
      <c r="F82" s="30">
        <v>14</v>
      </c>
    </row>
    <row r="83" spans="1:6">
      <c r="A83" s="29" t="s">
        <v>87</v>
      </c>
      <c r="B83" s="18">
        <v>0</v>
      </c>
      <c r="C83" s="18">
        <v>0</v>
      </c>
      <c r="D83" s="18">
        <v>0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2</v>
      </c>
      <c r="D85" s="18">
        <v>2</v>
      </c>
      <c r="E85" s="18">
        <v>0</v>
      </c>
      <c r="F85" s="30">
        <v>0</v>
      </c>
    </row>
    <row r="86" spans="1:6">
      <c r="A86" s="29" t="s">
        <v>90</v>
      </c>
      <c r="B86" s="18">
        <v>0</v>
      </c>
      <c r="C86" s="18">
        <v>18</v>
      </c>
      <c r="D86" s="18">
        <v>51</v>
      </c>
      <c r="E86" s="18">
        <v>1</v>
      </c>
      <c r="F86" s="30">
        <v>6</v>
      </c>
    </row>
    <row r="87" spans="1:6">
      <c r="A87" s="29" t="s">
        <v>91</v>
      </c>
      <c r="B87" s="18">
        <v>0</v>
      </c>
      <c r="C87" s="18">
        <v>1</v>
      </c>
      <c r="D87" s="18">
        <v>1</v>
      </c>
      <c r="E87" s="18">
        <v>0</v>
      </c>
      <c r="F87" s="30">
        <v>0</v>
      </c>
    </row>
    <row r="88" spans="1:6">
      <c r="A88" s="29" t="s">
        <v>92</v>
      </c>
      <c r="B88" s="18">
        <v>0</v>
      </c>
      <c r="C88" s="18">
        <v>0</v>
      </c>
      <c r="D88" s="18">
        <v>0</v>
      </c>
      <c r="E88" s="18">
        <v>0</v>
      </c>
      <c r="F88" s="30">
        <v>0</v>
      </c>
    </row>
    <row r="89" spans="1:6">
      <c r="A89" s="29" t="s">
        <v>93</v>
      </c>
      <c r="B89" s="18">
        <v>0</v>
      </c>
      <c r="C89" s="18">
        <v>0</v>
      </c>
      <c r="D89" s="18">
        <v>0</v>
      </c>
      <c r="E89" s="18">
        <v>0</v>
      </c>
      <c r="F89" s="30">
        <v>0</v>
      </c>
    </row>
    <row r="90" spans="1:6">
      <c r="A90" s="29" t="s">
        <v>94</v>
      </c>
      <c r="B90" s="18">
        <v>0</v>
      </c>
      <c r="C90" s="18">
        <v>0</v>
      </c>
      <c r="D90" s="18">
        <v>0</v>
      </c>
      <c r="E90" s="18">
        <v>0</v>
      </c>
      <c r="F90" s="30">
        <v>0</v>
      </c>
    </row>
    <row r="91" spans="1:6">
      <c r="A91" s="29" t="s">
        <v>95</v>
      </c>
      <c r="B91" s="18">
        <v>0</v>
      </c>
      <c r="C91" s="18">
        <v>9</v>
      </c>
      <c r="D91" s="18">
        <v>22</v>
      </c>
      <c r="E91" s="18">
        <v>0</v>
      </c>
      <c r="F91" s="30">
        <v>0.79</v>
      </c>
    </row>
    <row r="92" spans="1:6">
      <c r="A92" s="29" t="s">
        <v>96</v>
      </c>
      <c r="B92" s="18">
        <v>19000</v>
      </c>
      <c r="C92" s="18">
        <v>581</v>
      </c>
      <c r="D92" s="18">
        <v>1412</v>
      </c>
      <c r="E92" s="18">
        <v>18643</v>
      </c>
      <c r="F92" s="30">
        <v>24171</v>
      </c>
    </row>
    <row r="93" spans="1:6">
      <c r="A93" s="29" t="s">
        <v>97</v>
      </c>
      <c r="B93" s="18">
        <v>0</v>
      </c>
      <c r="C93" s="18">
        <v>4</v>
      </c>
      <c r="D93" s="18">
        <v>12</v>
      </c>
      <c r="E93" s="18">
        <v>0</v>
      </c>
      <c r="F93" s="30">
        <v>0</v>
      </c>
    </row>
    <row r="94" spans="1:6">
      <c r="A94" s="29" t="s">
        <v>98</v>
      </c>
      <c r="B94" s="18">
        <v>1995300</v>
      </c>
      <c r="C94" s="18">
        <v>3590</v>
      </c>
      <c r="D94" s="18">
        <v>3937</v>
      </c>
      <c r="E94" s="18">
        <v>1333</v>
      </c>
      <c r="F94" s="30">
        <v>790</v>
      </c>
    </row>
    <row r="95" spans="1:6">
      <c r="A95" s="29" t="s">
        <v>99</v>
      </c>
      <c r="B95" s="18">
        <v>105000</v>
      </c>
      <c r="C95" s="18">
        <v>4773</v>
      </c>
      <c r="D95" s="18">
        <v>9090</v>
      </c>
      <c r="E95" s="18">
        <v>20239</v>
      </c>
      <c r="F95" s="30">
        <v>12334</v>
      </c>
    </row>
    <row r="96" spans="1:6">
      <c r="A96" s="29" t="s">
        <v>100</v>
      </c>
      <c r="B96" s="18">
        <v>51000</v>
      </c>
      <c r="C96" s="18">
        <v>181</v>
      </c>
      <c r="D96" s="18">
        <v>385</v>
      </c>
      <c r="E96" s="18">
        <v>687</v>
      </c>
      <c r="F96" s="30">
        <v>337</v>
      </c>
    </row>
    <row r="97" spans="1:6">
      <c r="A97" s="29" t="s">
        <v>101</v>
      </c>
      <c r="B97" s="18">
        <v>2000</v>
      </c>
      <c r="C97" s="18">
        <v>774</v>
      </c>
      <c r="D97" s="18">
        <v>1602</v>
      </c>
      <c r="E97" s="18">
        <v>0</v>
      </c>
      <c r="F97" s="30">
        <v>0</v>
      </c>
    </row>
    <row r="98" spans="1:6">
      <c r="A98" s="29" t="s">
        <v>102</v>
      </c>
      <c r="B98" s="18">
        <v>0</v>
      </c>
      <c r="C98" s="18">
        <v>475</v>
      </c>
      <c r="D98" s="18">
        <v>1615</v>
      </c>
      <c r="E98" s="18">
        <v>0</v>
      </c>
      <c r="F98" s="30">
        <v>0</v>
      </c>
    </row>
    <row r="99" spans="1:6">
      <c r="A99" s="29" t="s">
        <v>103</v>
      </c>
      <c r="B99" s="18">
        <v>15000</v>
      </c>
      <c r="C99" s="18">
        <v>9</v>
      </c>
      <c r="D99" s="18">
        <v>16</v>
      </c>
      <c r="E99" s="18">
        <v>0</v>
      </c>
      <c r="F99" s="30">
        <v>0</v>
      </c>
    </row>
    <row r="100" spans="1:6">
      <c r="A100" s="29" t="s">
        <v>104</v>
      </c>
      <c r="B100" s="18">
        <v>202890</v>
      </c>
      <c r="C100" s="18">
        <v>13916</v>
      </c>
      <c r="D100" s="18">
        <v>17521</v>
      </c>
      <c r="E100" s="18">
        <v>2879</v>
      </c>
      <c r="F100" s="30">
        <v>1899</v>
      </c>
    </row>
    <row r="101" spans="1:6">
      <c r="A101" s="29" t="s">
        <v>105</v>
      </c>
      <c r="B101" s="18">
        <v>0</v>
      </c>
      <c r="C101" s="18">
        <v>0</v>
      </c>
      <c r="D101" s="18">
        <v>0</v>
      </c>
      <c r="E101" s="18">
        <v>0</v>
      </c>
      <c r="F101" s="30">
        <v>0</v>
      </c>
    </row>
    <row r="102" spans="1:6">
      <c r="A102" s="29" t="s">
        <v>106</v>
      </c>
      <c r="B102" s="18">
        <v>6000</v>
      </c>
      <c r="C102" s="18">
        <v>31000</v>
      </c>
      <c r="D102" s="18">
        <v>72810</v>
      </c>
      <c r="E102" s="18">
        <v>700</v>
      </c>
      <c r="F102" s="30">
        <v>730</v>
      </c>
    </row>
    <row r="103" spans="1:6">
      <c r="A103" s="29" t="s">
        <v>107</v>
      </c>
      <c r="B103" s="18">
        <v>8000</v>
      </c>
      <c r="C103" s="18">
        <v>448</v>
      </c>
      <c r="D103" s="18">
        <v>377</v>
      </c>
      <c r="E103" s="18">
        <v>4</v>
      </c>
      <c r="F103" s="30">
        <v>33</v>
      </c>
    </row>
    <row r="104" spans="1:6">
      <c r="A104" s="29" t="s">
        <v>108</v>
      </c>
      <c r="B104" s="18">
        <v>0</v>
      </c>
      <c r="C104" s="18">
        <v>90</v>
      </c>
      <c r="D104" s="18">
        <v>196</v>
      </c>
      <c r="E104" s="18">
        <v>1532</v>
      </c>
      <c r="F104" s="30">
        <v>2246</v>
      </c>
    </row>
    <row r="105" spans="1:6">
      <c r="A105" s="29" t="s">
        <v>109</v>
      </c>
      <c r="B105" s="18">
        <v>0</v>
      </c>
      <c r="C105" s="18">
        <v>4</v>
      </c>
      <c r="D105" s="18">
        <v>8</v>
      </c>
      <c r="E105" s="18">
        <v>2</v>
      </c>
      <c r="F105" s="30">
        <v>6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16</v>
      </c>
      <c r="D107" s="18">
        <v>56</v>
      </c>
      <c r="E107" s="18">
        <v>1</v>
      </c>
      <c r="F107" s="30">
        <v>2</v>
      </c>
    </row>
    <row r="108" spans="1:6">
      <c r="A108" s="29" t="s">
        <v>112</v>
      </c>
      <c r="B108" s="18">
        <v>0</v>
      </c>
      <c r="C108" s="18">
        <v>26</v>
      </c>
      <c r="D108" s="18">
        <v>60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25</v>
      </c>
      <c r="D109" s="18">
        <v>44</v>
      </c>
      <c r="E109" s="18">
        <v>0</v>
      </c>
      <c r="F109" s="30">
        <v>0</v>
      </c>
    </row>
    <row r="110" spans="1:6">
      <c r="A110" s="29" t="s">
        <v>114</v>
      </c>
      <c r="B110" s="18">
        <v>0</v>
      </c>
      <c r="C110" s="18">
        <v>8</v>
      </c>
      <c r="D110" s="18">
        <v>14</v>
      </c>
      <c r="E110" s="18">
        <v>1</v>
      </c>
      <c r="F110" s="30">
        <v>2</v>
      </c>
    </row>
    <row r="111" spans="1:6">
      <c r="A111" s="29" t="s">
        <v>115</v>
      </c>
      <c r="B111" s="18">
        <v>0</v>
      </c>
      <c r="C111" s="18">
        <v>2</v>
      </c>
      <c r="D111" s="18">
        <v>3</v>
      </c>
      <c r="E111" s="18">
        <v>0</v>
      </c>
      <c r="F111" s="30">
        <v>0</v>
      </c>
    </row>
    <row r="112" spans="1:6">
      <c r="A112" s="29" t="s">
        <v>116</v>
      </c>
      <c r="B112" s="18">
        <v>0</v>
      </c>
      <c r="C112" s="18">
        <v>14</v>
      </c>
      <c r="D112" s="18">
        <v>5</v>
      </c>
      <c r="E112" s="18">
        <v>0</v>
      </c>
      <c r="F112" s="30">
        <v>0</v>
      </c>
    </row>
    <row r="113" spans="1:6">
      <c r="A113" s="29" t="s">
        <v>117</v>
      </c>
      <c r="B113" s="18">
        <v>0</v>
      </c>
      <c r="C113" s="18">
        <v>1</v>
      </c>
      <c r="D113" s="18">
        <v>2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8</v>
      </c>
      <c r="D114" s="18">
        <v>15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0</v>
      </c>
      <c r="C116" s="18">
        <v>193</v>
      </c>
      <c r="D116" s="18">
        <v>218</v>
      </c>
      <c r="E116" s="18">
        <v>90</v>
      </c>
      <c r="F116" s="30">
        <v>161</v>
      </c>
    </row>
    <row r="117" spans="1:6">
      <c r="A117" s="29" t="s">
        <v>121</v>
      </c>
      <c r="B117" s="18">
        <v>0</v>
      </c>
      <c r="C117" s="18">
        <v>0</v>
      </c>
      <c r="D117" s="18">
        <v>2</v>
      </c>
      <c r="E117" s="18">
        <v>0</v>
      </c>
      <c r="F117" s="30">
        <v>0</v>
      </c>
    </row>
    <row r="118" spans="1:6">
      <c r="A118" s="29" t="s">
        <v>122</v>
      </c>
      <c r="B118" s="18">
        <v>2000</v>
      </c>
      <c r="C118" s="18">
        <v>40</v>
      </c>
      <c r="D118" s="18">
        <v>69</v>
      </c>
      <c r="E118" s="18">
        <v>0</v>
      </c>
      <c r="F118" s="30">
        <v>0</v>
      </c>
    </row>
    <row r="119" spans="1:6">
      <c r="A119" s="29" t="s">
        <v>123</v>
      </c>
      <c r="B119" s="18">
        <v>0</v>
      </c>
      <c r="C119" s="18">
        <v>24</v>
      </c>
      <c r="D119" s="18">
        <v>9</v>
      </c>
      <c r="E119" s="18">
        <v>1004</v>
      </c>
      <c r="F119" s="30">
        <v>199</v>
      </c>
    </row>
    <row r="120" spans="1:6">
      <c r="A120" s="29" t="s">
        <v>124</v>
      </c>
      <c r="B120" s="18">
        <v>0</v>
      </c>
      <c r="C120" s="18">
        <v>916</v>
      </c>
      <c r="D120" s="18">
        <v>1377</v>
      </c>
      <c r="E120" s="18">
        <v>85</v>
      </c>
      <c r="F120" s="30">
        <v>165</v>
      </c>
    </row>
    <row r="121" spans="1:6">
      <c r="A121" s="29" t="s">
        <v>125</v>
      </c>
      <c r="B121" s="18">
        <v>0</v>
      </c>
      <c r="C121" s="18">
        <v>0</v>
      </c>
      <c r="D121" s="18">
        <v>0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92</v>
      </c>
      <c r="D122" s="18">
        <v>31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5</v>
      </c>
      <c r="D123" s="18">
        <v>8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100</v>
      </c>
      <c r="D125" s="18">
        <v>117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0</v>
      </c>
      <c r="D126" s="18">
        <v>0</v>
      </c>
      <c r="E126" s="18">
        <v>0</v>
      </c>
      <c r="F126" s="30">
        <v>0</v>
      </c>
    </row>
    <row r="127" spans="1:6">
      <c r="A127" s="29" t="s">
        <v>131</v>
      </c>
      <c r="B127" s="18">
        <v>0</v>
      </c>
      <c r="C127" s="18">
        <v>0</v>
      </c>
      <c r="D127" s="18">
        <v>0</v>
      </c>
      <c r="E127" s="18">
        <v>0</v>
      </c>
      <c r="F127" s="30">
        <v>0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17000</v>
      </c>
      <c r="C129" s="18">
        <v>3637</v>
      </c>
      <c r="D129" s="18">
        <v>4503</v>
      </c>
      <c r="E129" s="18">
        <v>6</v>
      </c>
      <c r="F129" s="30">
        <v>8</v>
      </c>
    </row>
    <row r="130" spans="1:6">
      <c r="A130" s="29" t="s">
        <v>134</v>
      </c>
      <c r="B130" s="18">
        <v>0</v>
      </c>
      <c r="C130" s="18">
        <v>1</v>
      </c>
      <c r="D130" s="18">
        <v>1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1</v>
      </c>
      <c r="D131" s="18">
        <v>4</v>
      </c>
      <c r="E131" s="18">
        <v>0</v>
      </c>
      <c r="F131" s="30">
        <v>0</v>
      </c>
    </row>
    <row r="132" spans="1:6">
      <c r="A132" s="29" t="s">
        <v>136</v>
      </c>
      <c r="B132" s="18">
        <v>0</v>
      </c>
      <c r="C132" s="18">
        <v>0</v>
      </c>
      <c r="D132" s="18">
        <v>1</v>
      </c>
      <c r="E132" s="18">
        <v>0</v>
      </c>
      <c r="F132" s="30">
        <v>0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5000</v>
      </c>
      <c r="C134" s="18">
        <v>332</v>
      </c>
      <c r="D134" s="18">
        <v>283</v>
      </c>
      <c r="E134" s="18">
        <v>0</v>
      </c>
      <c r="F134" s="30">
        <v>0</v>
      </c>
    </row>
    <row r="135" spans="1:6">
      <c r="A135" s="29" t="s">
        <v>139</v>
      </c>
      <c r="B135" s="18">
        <v>0</v>
      </c>
      <c r="C135" s="18">
        <v>26</v>
      </c>
      <c r="D135" s="18">
        <v>301</v>
      </c>
      <c r="E135" s="18">
        <v>0</v>
      </c>
      <c r="F135" s="30">
        <v>0</v>
      </c>
    </row>
    <row r="136" spans="1:6">
      <c r="A136" s="29" t="s">
        <v>140</v>
      </c>
      <c r="B136" s="18">
        <v>38600</v>
      </c>
      <c r="C136" s="18">
        <v>1</v>
      </c>
      <c r="D136" s="18">
        <v>6</v>
      </c>
      <c r="E136" s="18">
        <v>1781</v>
      </c>
      <c r="F136" s="30">
        <v>2149</v>
      </c>
    </row>
    <row r="137" spans="1:6">
      <c r="A137" s="29" t="s">
        <v>141</v>
      </c>
      <c r="B137" s="18">
        <v>0</v>
      </c>
      <c r="C137" s="18">
        <v>1</v>
      </c>
      <c r="D137" s="18">
        <v>14</v>
      </c>
      <c r="E137" s="18">
        <v>0</v>
      </c>
      <c r="F137" s="30">
        <v>0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15000</v>
      </c>
      <c r="C139" s="18">
        <v>5</v>
      </c>
      <c r="D139" s="18">
        <v>36</v>
      </c>
      <c r="E139" s="18">
        <v>415</v>
      </c>
      <c r="F139" s="30">
        <v>1396</v>
      </c>
    </row>
    <row r="140" spans="1:6">
      <c r="A140" s="29" t="s">
        <v>144</v>
      </c>
      <c r="B140" s="18">
        <v>0</v>
      </c>
      <c r="C140" s="18">
        <v>18300</v>
      </c>
      <c r="D140" s="18">
        <v>24821</v>
      </c>
      <c r="E140" s="18">
        <v>800</v>
      </c>
      <c r="F140" s="30">
        <v>7125</v>
      </c>
    </row>
    <row r="141" spans="1:6">
      <c r="A141" s="29" t="s">
        <v>145</v>
      </c>
      <c r="B141" s="18">
        <v>0</v>
      </c>
      <c r="C141" s="18">
        <v>12</v>
      </c>
      <c r="D141" s="18">
        <v>32</v>
      </c>
      <c r="E141" s="18">
        <v>0</v>
      </c>
      <c r="F141" s="30">
        <v>0</v>
      </c>
    </row>
    <row r="142" spans="1:6">
      <c r="A142" s="29" t="s">
        <v>146</v>
      </c>
      <c r="B142" s="18">
        <v>0</v>
      </c>
      <c r="C142" s="18">
        <v>247</v>
      </c>
      <c r="D142" s="18">
        <v>245</v>
      </c>
      <c r="E142" s="18">
        <v>6</v>
      </c>
      <c r="F142" s="30">
        <v>4</v>
      </c>
    </row>
    <row r="143" spans="1:6">
      <c r="A143" s="29" t="s">
        <v>147</v>
      </c>
      <c r="B143" s="18">
        <v>0</v>
      </c>
      <c r="C143" s="18">
        <v>2</v>
      </c>
      <c r="D143" s="18">
        <v>2</v>
      </c>
      <c r="E143" s="18">
        <v>22</v>
      </c>
      <c r="F143" s="30">
        <v>5</v>
      </c>
    </row>
    <row r="144" spans="1:6">
      <c r="A144" s="29" t="s">
        <v>148</v>
      </c>
      <c r="B144" s="18">
        <v>0</v>
      </c>
      <c r="C144" s="18">
        <v>191</v>
      </c>
      <c r="D144" s="18">
        <v>206</v>
      </c>
      <c r="E144" s="18">
        <v>2</v>
      </c>
      <c r="F144" s="30">
        <v>4</v>
      </c>
    </row>
    <row r="145" spans="1:6">
      <c r="A145" s="29" t="s">
        <v>149</v>
      </c>
      <c r="B145" s="18">
        <v>0</v>
      </c>
      <c r="C145" s="18">
        <v>55</v>
      </c>
      <c r="D145" s="18">
        <v>144</v>
      </c>
      <c r="E145" s="18">
        <v>0</v>
      </c>
      <c r="F145" s="30">
        <v>0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0</v>
      </c>
      <c r="C149" s="18">
        <v>172</v>
      </c>
      <c r="D149" s="18">
        <v>415</v>
      </c>
      <c r="E149" s="18">
        <v>0</v>
      </c>
      <c r="F149" s="30">
        <v>7</v>
      </c>
    </row>
    <row r="150" spans="1:6">
      <c r="A150" s="29" t="s">
        <v>154</v>
      </c>
      <c r="B150" s="18">
        <v>0</v>
      </c>
      <c r="C150" s="18">
        <v>17</v>
      </c>
      <c r="D150" s="18">
        <v>119</v>
      </c>
      <c r="E150" s="18">
        <v>25</v>
      </c>
      <c r="F150" s="30">
        <v>76</v>
      </c>
    </row>
    <row r="151" spans="1:6">
      <c r="A151" s="29" t="s">
        <v>155</v>
      </c>
      <c r="B151" s="18">
        <v>370000</v>
      </c>
      <c r="C151" s="18">
        <v>101</v>
      </c>
      <c r="D151" s="18">
        <v>89</v>
      </c>
      <c r="E151" s="18">
        <v>381</v>
      </c>
      <c r="F151" s="30">
        <v>160</v>
      </c>
    </row>
    <row r="152" spans="1:6">
      <c r="A152" s="29" t="s">
        <v>156</v>
      </c>
      <c r="B152" s="18">
        <v>0</v>
      </c>
      <c r="C152" s="18">
        <v>1</v>
      </c>
      <c r="D152" s="18">
        <v>2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20</v>
      </c>
      <c r="D153" s="18">
        <v>24</v>
      </c>
      <c r="E153" s="18">
        <v>0</v>
      </c>
      <c r="F153" s="30">
        <v>0</v>
      </c>
    </row>
    <row r="154" spans="1:6">
      <c r="A154" s="29" t="s">
        <v>158</v>
      </c>
      <c r="B154" s="18">
        <v>0</v>
      </c>
      <c r="C154" s="18">
        <v>26</v>
      </c>
      <c r="D154" s="18">
        <v>140</v>
      </c>
      <c r="E154" s="18">
        <v>0</v>
      </c>
      <c r="F154" s="30">
        <v>0</v>
      </c>
    </row>
    <row r="155" spans="1:6">
      <c r="A155" s="29" t="s">
        <v>159</v>
      </c>
      <c r="B155" s="18">
        <v>0</v>
      </c>
      <c r="C155" s="18">
        <v>14</v>
      </c>
      <c r="D155" s="18">
        <v>44</v>
      </c>
      <c r="E155" s="18">
        <v>0</v>
      </c>
      <c r="F155" s="30">
        <v>0</v>
      </c>
    </row>
    <row r="156" spans="1:6">
      <c r="A156" s="29" t="s">
        <v>160</v>
      </c>
      <c r="B156" s="18">
        <v>0</v>
      </c>
      <c r="C156" s="18">
        <v>48</v>
      </c>
      <c r="D156" s="18">
        <v>44</v>
      </c>
      <c r="E156" s="18">
        <v>20</v>
      </c>
      <c r="F156" s="30">
        <v>12</v>
      </c>
    </row>
    <row r="157" spans="1:6">
      <c r="A157" s="29" t="s">
        <v>161</v>
      </c>
      <c r="B157" s="18">
        <v>25000</v>
      </c>
      <c r="C157" s="18">
        <v>159</v>
      </c>
      <c r="D157" s="18">
        <v>180</v>
      </c>
      <c r="E157" s="18">
        <v>22586</v>
      </c>
      <c r="F157" s="30">
        <v>71317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108000</v>
      </c>
      <c r="C159" s="18">
        <v>3240</v>
      </c>
      <c r="D159" s="18">
        <v>3331</v>
      </c>
      <c r="E159" s="18">
        <v>5546</v>
      </c>
      <c r="F159" s="30">
        <v>3441</v>
      </c>
    </row>
    <row r="160" spans="1:6">
      <c r="A160" s="29" t="s">
        <v>164</v>
      </c>
      <c r="B160" s="18">
        <v>0</v>
      </c>
      <c r="C160" s="18">
        <v>1863</v>
      </c>
      <c r="D160" s="18">
        <v>960</v>
      </c>
      <c r="E160" s="18">
        <v>133</v>
      </c>
      <c r="F160" s="30">
        <v>349</v>
      </c>
    </row>
    <row r="161" spans="1:6">
      <c r="A161" s="29" t="s">
        <v>165</v>
      </c>
      <c r="B161" s="18">
        <v>0</v>
      </c>
      <c r="C161" s="18">
        <v>78</v>
      </c>
      <c r="D161" s="18">
        <v>72</v>
      </c>
      <c r="E161" s="18">
        <v>26</v>
      </c>
      <c r="F161" s="30">
        <v>90</v>
      </c>
    </row>
    <row r="162" spans="1:6">
      <c r="A162" s="29" t="s">
        <v>166</v>
      </c>
      <c r="B162" s="18">
        <v>0</v>
      </c>
      <c r="C162" s="18">
        <v>23655</v>
      </c>
      <c r="D162" s="18">
        <v>33323</v>
      </c>
      <c r="E162" s="18">
        <v>442</v>
      </c>
      <c r="F162" s="30">
        <v>726</v>
      </c>
    </row>
    <row r="163" spans="1:6">
      <c r="A163" s="29" t="s">
        <v>167</v>
      </c>
      <c r="B163" s="18">
        <v>0</v>
      </c>
      <c r="C163" s="18">
        <v>33</v>
      </c>
      <c r="D163" s="18">
        <v>66</v>
      </c>
      <c r="E163" s="18">
        <v>0</v>
      </c>
      <c r="F163" s="30">
        <v>0</v>
      </c>
    </row>
    <row r="164" spans="1:6">
      <c r="A164" s="29" t="s">
        <v>168</v>
      </c>
      <c r="B164" s="18">
        <v>0</v>
      </c>
      <c r="C164" s="18">
        <v>479</v>
      </c>
      <c r="D164" s="18">
        <v>629</v>
      </c>
      <c r="E164" s="18">
        <v>15</v>
      </c>
      <c r="F164" s="30">
        <v>28</v>
      </c>
    </row>
    <row r="165" spans="1:6">
      <c r="A165" s="29" t="s">
        <v>169</v>
      </c>
      <c r="B165" s="18">
        <v>100000</v>
      </c>
      <c r="C165" s="18">
        <v>6156</v>
      </c>
      <c r="D165" s="18">
        <v>8550</v>
      </c>
      <c r="E165" s="18">
        <v>228</v>
      </c>
      <c r="F165" s="30">
        <v>359</v>
      </c>
    </row>
    <row r="166" spans="1:6">
      <c r="A166" s="29" t="s">
        <v>170</v>
      </c>
      <c r="B166" s="18">
        <v>0</v>
      </c>
      <c r="C166" s="18">
        <v>74</v>
      </c>
      <c r="D166" s="18">
        <v>53</v>
      </c>
      <c r="E166" s="18">
        <v>0</v>
      </c>
      <c r="F166" s="30">
        <v>0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0</v>
      </c>
      <c r="D169" s="18">
        <v>0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0</v>
      </c>
      <c r="D171" s="18">
        <v>0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14</v>
      </c>
      <c r="D173" s="18">
        <v>20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0</v>
      </c>
      <c r="D174" s="18">
        <v>0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112068</v>
      </c>
      <c r="D175" s="18">
        <v>69920</v>
      </c>
      <c r="E175" s="18">
        <v>6</v>
      </c>
      <c r="F175" s="30">
        <v>83</v>
      </c>
    </row>
    <row r="176" spans="1:6">
      <c r="A176" s="29" t="s">
        <v>180</v>
      </c>
      <c r="B176" s="18">
        <v>0</v>
      </c>
      <c r="C176" s="18">
        <v>5</v>
      </c>
      <c r="D176" s="18">
        <v>20</v>
      </c>
      <c r="E176" s="18">
        <v>0</v>
      </c>
      <c r="F176" s="30">
        <v>0</v>
      </c>
    </row>
    <row r="177" spans="1:6">
      <c r="A177" s="29" t="s">
        <v>181</v>
      </c>
      <c r="B177" s="18">
        <v>0</v>
      </c>
      <c r="C177" s="18">
        <v>300</v>
      </c>
      <c r="D177" s="18">
        <v>186</v>
      </c>
      <c r="E177" s="18">
        <v>0</v>
      </c>
      <c r="F177" s="30">
        <v>0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0</v>
      </c>
      <c r="F178" s="30">
        <v>0</v>
      </c>
    </row>
    <row r="179" spans="1:6">
      <c r="A179" s="29" t="s">
        <v>183</v>
      </c>
      <c r="B179" s="18">
        <v>0</v>
      </c>
      <c r="C179" s="18">
        <v>0</v>
      </c>
      <c r="D179" s="18">
        <v>0</v>
      </c>
      <c r="E179" s="18">
        <v>0</v>
      </c>
      <c r="F179" s="30">
        <v>0</v>
      </c>
    </row>
    <row r="180" spans="1:6">
      <c r="A180" s="29" t="s">
        <v>184</v>
      </c>
      <c r="B180" s="18">
        <v>0</v>
      </c>
      <c r="C180" s="18">
        <v>121</v>
      </c>
      <c r="D180" s="18">
        <v>1020</v>
      </c>
      <c r="E180" s="18">
        <v>829</v>
      </c>
      <c r="F180" s="30">
        <v>548</v>
      </c>
    </row>
    <row r="181" spans="1:6">
      <c r="A181" s="29" t="s">
        <v>185</v>
      </c>
      <c r="B181" s="18">
        <v>100</v>
      </c>
      <c r="C181" s="18">
        <v>118</v>
      </c>
      <c r="D181" s="18">
        <v>191</v>
      </c>
      <c r="E181" s="18">
        <v>180</v>
      </c>
      <c r="F181" s="30">
        <v>27</v>
      </c>
    </row>
    <row r="182" spans="1:6">
      <c r="A182" s="29" t="s">
        <v>186</v>
      </c>
      <c r="B182" s="18">
        <v>0</v>
      </c>
      <c r="C182" s="18">
        <v>147</v>
      </c>
      <c r="D182" s="18">
        <v>232</v>
      </c>
      <c r="E182" s="18">
        <v>1</v>
      </c>
      <c r="F182" s="30">
        <v>18</v>
      </c>
    </row>
    <row r="183" spans="1:6">
      <c r="A183" s="29" t="s">
        <v>187</v>
      </c>
      <c r="B183" s="18">
        <v>0</v>
      </c>
      <c r="C183" s="18">
        <v>0</v>
      </c>
      <c r="D183" s="18">
        <v>0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0</v>
      </c>
      <c r="D184" s="18">
        <v>0</v>
      </c>
      <c r="E184" s="18">
        <v>0</v>
      </c>
      <c r="F184" s="30">
        <v>0</v>
      </c>
    </row>
    <row r="185" spans="1:6">
      <c r="A185" s="29" t="s">
        <v>189</v>
      </c>
      <c r="B185" s="18">
        <v>70988</v>
      </c>
      <c r="C185" s="18">
        <v>511</v>
      </c>
      <c r="D185" s="18">
        <v>679</v>
      </c>
      <c r="E185" s="18">
        <v>0</v>
      </c>
      <c r="F185" s="30">
        <v>0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828000</v>
      </c>
      <c r="C187" s="18">
        <v>6669</v>
      </c>
      <c r="D187" s="18">
        <v>9896</v>
      </c>
      <c r="E187" s="18">
        <v>16506</v>
      </c>
      <c r="F187" s="30">
        <v>36778</v>
      </c>
    </row>
    <row r="188" spans="1:6">
      <c r="A188" s="29" t="s">
        <v>192</v>
      </c>
      <c r="B188" s="18">
        <v>18500</v>
      </c>
      <c r="C188" s="18">
        <v>59</v>
      </c>
      <c r="D188" s="18">
        <v>25</v>
      </c>
      <c r="E188" s="18">
        <v>19</v>
      </c>
      <c r="F188" s="30">
        <v>17</v>
      </c>
    </row>
    <row r="189" spans="1:6">
      <c r="A189" s="29" t="s">
        <v>193</v>
      </c>
      <c r="B189" s="18">
        <v>0</v>
      </c>
      <c r="C189" s="18">
        <v>1</v>
      </c>
      <c r="D189" s="18">
        <v>2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0</v>
      </c>
      <c r="D190" s="18">
        <v>0</v>
      </c>
      <c r="E190" s="18">
        <v>0</v>
      </c>
      <c r="F190" s="30">
        <v>0</v>
      </c>
    </row>
    <row r="191" spans="1:6">
      <c r="A191" s="29" t="s">
        <v>195</v>
      </c>
      <c r="B191" s="18">
        <v>0</v>
      </c>
      <c r="C191" s="18">
        <v>0</v>
      </c>
      <c r="D191" s="18">
        <v>0</v>
      </c>
      <c r="E191" s="18">
        <v>0</v>
      </c>
      <c r="F191" s="30">
        <v>0</v>
      </c>
    </row>
    <row r="192" spans="1:6">
      <c r="A192" s="29" t="s">
        <v>196</v>
      </c>
      <c r="B192" s="18">
        <v>0</v>
      </c>
      <c r="C192" s="18">
        <v>14000</v>
      </c>
      <c r="D192" s="18">
        <v>23191</v>
      </c>
      <c r="E192" s="18">
        <v>28</v>
      </c>
      <c r="F192" s="30">
        <v>30</v>
      </c>
    </row>
    <row r="193" spans="1:6">
      <c r="A193" s="29" t="s">
        <v>197</v>
      </c>
      <c r="B193" s="18">
        <v>0</v>
      </c>
      <c r="C193" s="18">
        <v>5525</v>
      </c>
      <c r="D193" s="18">
        <v>8000</v>
      </c>
      <c r="E193" s="18">
        <v>16806</v>
      </c>
      <c r="F193" s="30">
        <v>8312</v>
      </c>
    </row>
    <row r="194" spans="1:6">
      <c r="A194" s="29" t="s">
        <v>198</v>
      </c>
      <c r="B194" s="18">
        <v>0</v>
      </c>
      <c r="C194" s="18">
        <v>79</v>
      </c>
      <c r="D194" s="18">
        <v>12</v>
      </c>
      <c r="E194" s="18">
        <v>0</v>
      </c>
      <c r="F194" s="30">
        <v>0</v>
      </c>
    </row>
    <row r="195" spans="1:6">
      <c r="A195" s="29" t="s">
        <v>199</v>
      </c>
      <c r="B195" s="18">
        <v>0</v>
      </c>
      <c r="C195" s="18">
        <v>0</v>
      </c>
      <c r="D195" s="18">
        <v>0</v>
      </c>
      <c r="E195" s="18">
        <v>0</v>
      </c>
      <c r="F195" s="30">
        <v>0</v>
      </c>
    </row>
    <row r="196" spans="1:6">
      <c r="A196" s="29" t="s">
        <v>200</v>
      </c>
      <c r="B196" s="18">
        <v>116000</v>
      </c>
      <c r="C196" s="18">
        <v>9536</v>
      </c>
      <c r="D196" s="18">
        <v>13285</v>
      </c>
      <c r="E196" s="18">
        <v>43524</v>
      </c>
      <c r="F196" s="30">
        <v>30272</v>
      </c>
    </row>
    <row r="197" spans="1:6">
      <c r="A197" s="29" t="s">
        <v>201</v>
      </c>
      <c r="B197" s="18">
        <v>0</v>
      </c>
      <c r="C197" s="18">
        <v>38</v>
      </c>
      <c r="D197" s="18">
        <v>28</v>
      </c>
      <c r="E197" s="18">
        <v>35</v>
      </c>
      <c r="F197" s="30">
        <v>14</v>
      </c>
    </row>
    <row r="198" spans="1:6">
      <c r="A198" s="29" t="s">
        <v>202</v>
      </c>
      <c r="B198" s="18">
        <v>0</v>
      </c>
      <c r="C198" s="18">
        <v>2</v>
      </c>
      <c r="D198" s="18">
        <v>4</v>
      </c>
      <c r="E198" s="18">
        <v>0</v>
      </c>
      <c r="F198" s="30">
        <v>0</v>
      </c>
    </row>
    <row r="199" spans="1:6">
      <c r="A199" s="29" t="s">
        <v>203</v>
      </c>
      <c r="B199" s="18">
        <v>0</v>
      </c>
      <c r="C199" s="18">
        <v>352</v>
      </c>
      <c r="D199" s="18">
        <v>61</v>
      </c>
      <c r="E199" s="18">
        <v>13</v>
      </c>
      <c r="F199" s="30">
        <v>5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3</v>
      </c>
      <c r="D201" s="18">
        <v>5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57</v>
      </c>
      <c r="D202" s="18">
        <v>38</v>
      </c>
      <c r="E202" s="18">
        <v>0</v>
      </c>
      <c r="F202" s="30">
        <v>0</v>
      </c>
    </row>
    <row r="203" spans="1:6">
      <c r="A203" s="29" t="s">
        <v>207</v>
      </c>
      <c r="B203" s="18">
        <v>2000</v>
      </c>
      <c r="C203" s="18">
        <v>2</v>
      </c>
      <c r="D203" s="18">
        <v>3</v>
      </c>
      <c r="E203" s="18">
        <v>1438</v>
      </c>
      <c r="F203" s="30">
        <v>1383</v>
      </c>
    </row>
    <row r="204" spans="1:6">
      <c r="A204" s="29" t="s">
        <v>208</v>
      </c>
      <c r="B204" s="18">
        <v>53000</v>
      </c>
      <c r="C204" s="18">
        <v>2900</v>
      </c>
      <c r="D204" s="18">
        <v>2974</v>
      </c>
      <c r="E204" s="18">
        <v>100</v>
      </c>
      <c r="F204" s="30">
        <v>48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1</v>
      </c>
      <c r="D206" s="18">
        <v>1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17</v>
      </c>
      <c r="D208" s="18">
        <v>3</v>
      </c>
      <c r="E208" s="18">
        <v>658</v>
      </c>
      <c r="F208" s="30">
        <v>1156</v>
      </c>
    </row>
    <row r="209" spans="1:6">
      <c r="A209" s="29" t="s">
        <v>213</v>
      </c>
      <c r="B209" s="18">
        <v>0</v>
      </c>
      <c r="C209" s="18">
        <v>1000</v>
      </c>
      <c r="D209" s="18">
        <v>1918</v>
      </c>
      <c r="E209" s="18">
        <v>0</v>
      </c>
      <c r="F209" s="30">
        <v>0</v>
      </c>
    </row>
    <row r="210" spans="1:6">
      <c r="A210" s="29" t="s">
        <v>214</v>
      </c>
      <c r="B210" s="18">
        <v>0</v>
      </c>
      <c r="C210" s="18">
        <v>1590</v>
      </c>
      <c r="D210" s="18">
        <v>746</v>
      </c>
      <c r="E210" s="18">
        <v>20</v>
      </c>
      <c r="F210" s="30">
        <v>121</v>
      </c>
    </row>
    <row r="211" spans="1:6">
      <c r="A211" s="29" t="s">
        <v>215</v>
      </c>
      <c r="B211" s="18">
        <v>7000</v>
      </c>
      <c r="C211" s="18">
        <v>29851</v>
      </c>
      <c r="D211" s="18">
        <v>62551</v>
      </c>
      <c r="E211" s="18">
        <v>4796</v>
      </c>
      <c r="F211" s="30">
        <v>1962</v>
      </c>
    </row>
    <row r="212" spans="1:6">
      <c r="A212" s="29" t="s">
        <v>216</v>
      </c>
      <c r="B212" s="18">
        <v>0</v>
      </c>
      <c r="C212" s="18">
        <v>38</v>
      </c>
      <c r="D212" s="18">
        <v>91</v>
      </c>
      <c r="E212" s="18">
        <v>46</v>
      </c>
      <c r="F212" s="30">
        <v>76</v>
      </c>
    </row>
    <row r="213" spans="1:6">
      <c r="A213" s="29" t="s">
        <v>217</v>
      </c>
      <c r="B213" s="18">
        <v>0</v>
      </c>
      <c r="C213" s="18">
        <v>96</v>
      </c>
      <c r="D213" s="18">
        <v>170</v>
      </c>
      <c r="E213" s="18">
        <v>0</v>
      </c>
      <c r="F213" s="30">
        <v>0</v>
      </c>
    </row>
    <row r="214" spans="1:6">
      <c r="A214" s="29" t="s">
        <v>218</v>
      </c>
      <c r="B214" s="18">
        <v>9500</v>
      </c>
      <c r="C214" s="18">
        <v>0</v>
      </c>
      <c r="D214" s="18">
        <v>0</v>
      </c>
      <c r="E214" s="18">
        <v>0</v>
      </c>
      <c r="F214" s="30">
        <v>0</v>
      </c>
    </row>
    <row r="215" spans="1:6">
      <c r="A215" s="29" t="s">
        <v>219</v>
      </c>
      <c r="B215" s="18">
        <v>0</v>
      </c>
      <c r="C215" s="18">
        <v>2</v>
      </c>
      <c r="D215" s="18">
        <v>6</v>
      </c>
      <c r="E215" s="18">
        <v>0</v>
      </c>
      <c r="F215" s="30">
        <v>0</v>
      </c>
    </row>
    <row r="216" spans="1:6">
      <c r="A216" s="29" t="s">
        <v>220</v>
      </c>
      <c r="B216" s="18">
        <v>0</v>
      </c>
      <c r="C216" s="18">
        <v>4</v>
      </c>
      <c r="D216" s="18">
        <v>6</v>
      </c>
      <c r="E216" s="18">
        <v>4</v>
      </c>
      <c r="F216" s="30">
        <v>2</v>
      </c>
    </row>
    <row r="217" spans="1:6">
      <c r="A217" s="29" t="s">
        <v>221</v>
      </c>
      <c r="B217" s="18">
        <v>60000</v>
      </c>
      <c r="C217" s="18">
        <v>7319</v>
      </c>
      <c r="D217" s="18">
        <v>4181</v>
      </c>
      <c r="E217" s="18">
        <v>11</v>
      </c>
      <c r="F217" s="30">
        <v>10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24</v>
      </c>
      <c r="D220" s="18">
        <v>14</v>
      </c>
      <c r="E220" s="18">
        <v>0</v>
      </c>
      <c r="F220" s="30">
        <v>0</v>
      </c>
    </row>
    <row r="221" spans="1:6">
      <c r="A221" s="29" t="s">
        <v>225</v>
      </c>
      <c r="B221" s="18">
        <v>0</v>
      </c>
      <c r="C221" s="18">
        <v>49</v>
      </c>
      <c r="D221" s="18">
        <v>37</v>
      </c>
      <c r="E221" s="18">
        <v>26</v>
      </c>
      <c r="F221" s="30">
        <v>48</v>
      </c>
    </row>
    <row r="222" spans="1:6">
      <c r="A222" s="31" t="s">
        <v>226</v>
      </c>
      <c r="B222" s="19">
        <v>0</v>
      </c>
      <c r="C222" s="19">
        <v>27</v>
      </c>
      <c r="D222" s="19">
        <v>25</v>
      </c>
      <c r="E222" s="19">
        <v>2000</v>
      </c>
      <c r="F222" s="32">
        <v>710</v>
      </c>
    </row>
    <row r="223" spans="1:6">
      <c r="A223" t="s">
        <v>251</v>
      </c>
      <c r="B223" s="23">
        <v>319770</v>
      </c>
      <c r="C223" s="23">
        <v>22400</v>
      </c>
      <c r="D223">
        <f>13896000/(1000)</f>
        <v>13896</v>
      </c>
      <c r="E223" s="23">
        <v>84426</v>
      </c>
      <c r="F223">
        <f>113098000/(1000)</f>
        <v>113098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224"/>
  <sheetViews>
    <sheetView topLeftCell="A193" workbookViewId="0">
      <selection activeCell="A202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810</v>
      </c>
      <c r="D2" s="18">
        <v>192</v>
      </c>
      <c r="E2" s="18">
        <v>70</v>
      </c>
      <c r="F2" s="30">
        <v>62</v>
      </c>
    </row>
    <row r="3" spans="1:6">
      <c r="A3" s="29" t="s">
        <v>7</v>
      </c>
      <c r="B3" s="18">
        <v>0</v>
      </c>
      <c r="C3" s="18">
        <v>0</v>
      </c>
      <c r="D3" s="18">
        <v>2</v>
      </c>
      <c r="E3" s="18">
        <v>1000</v>
      </c>
      <c r="F3" s="30">
        <v>116</v>
      </c>
    </row>
    <row r="4" spans="1:6">
      <c r="A4" s="29" t="s">
        <v>8</v>
      </c>
      <c r="B4" s="18">
        <v>50000</v>
      </c>
      <c r="C4" s="18">
        <v>50</v>
      </c>
      <c r="D4" s="18">
        <v>24</v>
      </c>
      <c r="E4" s="18">
        <v>51819</v>
      </c>
      <c r="F4" s="30">
        <v>7057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0</v>
      </c>
      <c r="D6" s="18">
        <v>0</v>
      </c>
      <c r="E6" s="18">
        <v>0</v>
      </c>
      <c r="F6" s="30">
        <v>0</v>
      </c>
    </row>
    <row r="7" spans="1:6">
      <c r="A7" s="29" t="s">
        <v>11</v>
      </c>
      <c r="B7" s="18">
        <v>0</v>
      </c>
      <c r="C7" s="18">
        <v>6</v>
      </c>
      <c r="D7" s="18">
        <v>5</v>
      </c>
      <c r="E7" s="18">
        <v>10</v>
      </c>
      <c r="F7" s="30">
        <v>1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318</v>
      </c>
      <c r="F8" s="30">
        <v>30</v>
      </c>
    </row>
    <row r="9" spans="1:6">
      <c r="A9" s="29" t="s">
        <v>13</v>
      </c>
      <c r="B9" s="18">
        <v>684000</v>
      </c>
      <c r="C9" s="18">
        <v>42000</v>
      </c>
      <c r="D9" s="18">
        <v>10489</v>
      </c>
      <c r="E9" s="18">
        <v>1000</v>
      </c>
      <c r="F9" s="30">
        <v>114</v>
      </c>
    </row>
    <row r="10" spans="1:6">
      <c r="A10" s="29" t="s">
        <v>14</v>
      </c>
      <c r="B10" s="18">
        <v>0</v>
      </c>
      <c r="C10" s="18">
        <v>1</v>
      </c>
      <c r="D10" s="18">
        <v>1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0.12</v>
      </c>
      <c r="D11" s="18">
        <v>0.64</v>
      </c>
      <c r="E11" s="18">
        <v>0</v>
      </c>
      <c r="F11" s="30">
        <v>0</v>
      </c>
    </row>
    <row r="12" spans="1:6">
      <c r="A12" s="29" t="s">
        <v>16</v>
      </c>
      <c r="B12" s="18">
        <v>3082000</v>
      </c>
      <c r="C12" s="18">
        <v>2367</v>
      </c>
      <c r="D12" s="18">
        <v>599</v>
      </c>
      <c r="E12" s="18">
        <v>1435805</v>
      </c>
      <c r="F12" s="30">
        <v>189763</v>
      </c>
    </row>
    <row r="13" spans="1:6">
      <c r="A13" s="29" t="s">
        <v>17</v>
      </c>
      <c r="B13" s="18">
        <v>1489620</v>
      </c>
      <c r="C13" s="18">
        <v>1228631</v>
      </c>
      <c r="D13" s="18">
        <v>204070</v>
      </c>
      <c r="E13" s="18">
        <v>367170</v>
      </c>
      <c r="F13" s="30">
        <v>51324</v>
      </c>
    </row>
    <row r="14" spans="1:6">
      <c r="A14" s="29" t="s">
        <v>18</v>
      </c>
      <c r="B14" s="18">
        <v>0</v>
      </c>
      <c r="C14" s="18">
        <v>1000</v>
      </c>
      <c r="D14" s="18">
        <v>73</v>
      </c>
      <c r="E14" s="18">
        <v>0</v>
      </c>
      <c r="F14" s="30">
        <v>6</v>
      </c>
    </row>
    <row r="15" spans="1:6">
      <c r="A15" s="29" t="s">
        <v>19</v>
      </c>
      <c r="B15" s="18">
        <v>0</v>
      </c>
      <c r="C15" s="18">
        <v>398</v>
      </c>
      <c r="D15" s="18">
        <v>69</v>
      </c>
      <c r="E15" s="18">
        <v>5341</v>
      </c>
      <c r="F15" s="30">
        <v>1041</v>
      </c>
    </row>
    <row r="16" spans="1:6">
      <c r="A16" s="29" t="s">
        <v>20</v>
      </c>
      <c r="B16" s="18">
        <v>40000</v>
      </c>
      <c r="C16" s="18">
        <v>114</v>
      </c>
      <c r="D16" s="18">
        <v>117</v>
      </c>
      <c r="E16" s="18">
        <v>65180</v>
      </c>
      <c r="F16" s="30">
        <v>5500</v>
      </c>
    </row>
    <row r="17" spans="1:6">
      <c r="A17" s="29" t="s">
        <v>21</v>
      </c>
      <c r="B17" s="18">
        <v>0</v>
      </c>
      <c r="C17" s="18">
        <v>70331</v>
      </c>
      <c r="D17" s="18">
        <v>16551</v>
      </c>
      <c r="E17" s="18">
        <v>3</v>
      </c>
      <c r="F17" s="30">
        <v>1</v>
      </c>
    </row>
    <row r="18" spans="1:6">
      <c r="A18" s="29" t="s">
        <v>22</v>
      </c>
      <c r="B18" s="18">
        <v>0</v>
      </c>
      <c r="C18" s="18">
        <v>23</v>
      </c>
      <c r="D18" s="18">
        <v>3</v>
      </c>
      <c r="E18" s="18">
        <v>2478</v>
      </c>
      <c r="F18" s="30">
        <v>261</v>
      </c>
    </row>
    <row r="19" spans="1:6">
      <c r="A19" s="29" t="s">
        <v>23</v>
      </c>
      <c r="B19" s="18">
        <v>0</v>
      </c>
      <c r="C19" s="18">
        <v>13977</v>
      </c>
      <c r="D19" s="18">
        <v>2836</v>
      </c>
      <c r="E19" s="18">
        <v>51909</v>
      </c>
      <c r="F19" s="30">
        <v>7254</v>
      </c>
    </row>
    <row r="20" spans="1:6">
      <c r="A20" s="29" t="s">
        <v>24</v>
      </c>
      <c r="B20" s="18">
        <v>1092030</v>
      </c>
      <c r="C20" s="18">
        <v>1089102</v>
      </c>
      <c r="D20" s="18">
        <v>142918</v>
      </c>
      <c r="E20" s="18">
        <v>1580974</v>
      </c>
      <c r="F20" s="30">
        <v>234239</v>
      </c>
    </row>
    <row r="21" spans="1:6">
      <c r="A21" s="29" t="s">
        <v>25</v>
      </c>
      <c r="B21" s="18">
        <v>0</v>
      </c>
      <c r="C21" s="18">
        <v>152</v>
      </c>
      <c r="D21" s="18">
        <v>31</v>
      </c>
      <c r="E21" s="18">
        <v>1182</v>
      </c>
      <c r="F21" s="30">
        <v>121</v>
      </c>
    </row>
    <row r="22" spans="1:6">
      <c r="A22" s="29" t="s">
        <v>26</v>
      </c>
      <c r="B22" s="18">
        <v>0</v>
      </c>
      <c r="C22" s="18">
        <v>210</v>
      </c>
      <c r="D22" s="18">
        <v>83</v>
      </c>
      <c r="E22" s="18">
        <v>90</v>
      </c>
      <c r="F22" s="30">
        <v>5</v>
      </c>
    </row>
    <row r="23" spans="1:6">
      <c r="A23" s="29" t="s">
        <v>27</v>
      </c>
      <c r="B23" s="18">
        <v>0</v>
      </c>
      <c r="C23" s="18">
        <v>0</v>
      </c>
      <c r="D23" s="18">
        <v>0</v>
      </c>
      <c r="E23" s="18">
        <v>1785</v>
      </c>
      <c r="F23" s="30">
        <v>137</v>
      </c>
    </row>
    <row r="24" spans="1:6">
      <c r="A24" s="29" t="s">
        <v>28</v>
      </c>
      <c r="B24" s="18">
        <v>0</v>
      </c>
      <c r="C24" s="18">
        <v>10680</v>
      </c>
      <c r="D24" s="18">
        <v>3882</v>
      </c>
      <c r="E24" s="18">
        <v>2916</v>
      </c>
      <c r="F24" s="30">
        <v>226</v>
      </c>
    </row>
    <row r="25" spans="1:6">
      <c r="A25" s="29" t="s">
        <v>29</v>
      </c>
      <c r="B25" s="18">
        <v>52000</v>
      </c>
      <c r="C25" s="18">
        <v>3840</v>
      </c>
      <c r="D25" s="18">
        <v>687</v>
      </c>
      <c r="E25" s="18">
        <v>46310</v>
      </c>
      <c r="F25" s="30">
        <v>6103</v>
      </c>
    </row>
    <row r="26" spans="1:6">
      <c r="A26" s="29" t="s">
        <v>30</v>
      </c>
      <c r="B26" s="18">
        <v>0</v>
      </c>
      <c r="C26" s="18">
        <v>1</v>
      </c>
      <c r="D26" s="18">
        <v>1</v>
      </c>
      <c r="E26" s="18">
        <v>6851</v>
      </c>
      <c r="F26" s="30">
        <v>895</v>
      </c>
    </row>
    <row r="27" spans="1:6">
      <c r="A27" s="29" t="s">
        <v>31</v>
      </c>
      <c r="B27" s="18">
        <v>4742000</v>
      </c>
      <c r="C27" s="18">
        <v>5381</v>
      </c>
      <c r="D27" s="18">
        <v>1192</v>
      </c>
      <c r="E27" s="18">
        <v>78159</v>
      </c>
      <c r="F27" s="30">
        <v>15248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309</v>
      </c>
      <c r="D30" s="18">
        <v>431</v>
      </c>
      <c r="E30" s="18">
        <v>4216</v>
      </c>
      <c r="F30" s="30">
        <v>504</v>
      </c>
    </row>
    <row r="31" spans="1:6">
      <c r="A31" s="29" t="s">
        <v>35</v>
      </c>
      <c r="B31" s="18">
        <v>42017</v>
      </c>
      <c r="C31" s="18">
        <v>21726</v>
      </c>
      <c r="D31" s="18">
        <v>3111</v>
      </c>
      <c r="E31" s="18">
        <v>90524</v>
      </c>
      <c r="F31" s="30">
        <v>13353</v>
      </c>
    </row>
    <row r="32" spans="1:6">
      <c r="A32" s="29" t="s">
        <v>36</v>
      </c>
      <c r="B32" s="18">
        <v>0</v>
      </c>
      <c r="C32" s="18">
        <v>22</v>
      </c>
      <c r="D32" s="18">
        <v>5</v>
      </c>
      <c r="E32" s="18">
        <v>79</v>
      </c>
      <c r="F32" s="30">
        <v>8</v>
      </c>
    </row>
    <row r="33" spans="1:6">
      <c r="A33" s="29" t="s">
        <v>37</v>
      </c>
      <c r="B33" s="18">
        <v>0</v>
      </c>
      <c r="C33" s="18">
        <v>23</v>
      </c>
      <c r="D33" s="18">
        <v>829</v>
      </c>
      <c r="E33" s="18">
        <v>22</v>
      </c>
      <c r="F33" s="30">
        <v>1</v>
      </c>
    </row>
    <row r="34" spans="1:6">
      <c r="A34" s="29" t="s">
        <v>38</v>
      </c>
      <c r="B34" s="18">
        <v>0</v>
      </c>
      <c r="C34" s="18">
        <v>2</v>
      </c>
      <c r="D34" s="18">
        <v>39</v>
      </c>
      <c r="E34" s="18">
        <v>197</v>
      </c>
      <c r="F34" s="30">
        <v>36</v>
      </c>
    </row>
    <row r="35" spans="1:6">
      <c r="A35" s="29" t="s">
        <v>39</v>
      </c>
      <c r="B35" s="18">
        <v>20000</v>
      </c>
      <c r="C35" s="18">
        <v>224</v>
      </c>
      <c r="D35" s="18">
        <v>131</v>
      </c>
      <c r="E35" s="18">
        <v>16186</v>
      </c>
      <c r="F35" s="30">
        <v>2360</v>
      </c>
    </row>
    <row r="36" spans="1:6">
      <c r="A36" s="29" t="s">
        <v>40</v>
      </c>
      <c r="B36" s="18">
        <v>0</v>
      </c>
      <c r="C36" s="18">
        <v>40</v>
      </c>
      <c r="D36" s="18">
        <v>16</v>
      </c>
      <c r="E36" s="18">
        <v>47</v>
      </c>
      <c r="F36" s="30">
        <v>13</v>
      </c>
    </row>
    <row r="37" spans="1:6">
      <c r="A37" s="29" t="s">
        <v>41</v>
      </c>
      <c r="B37" s="18">
        <v>2745000</v>
      </c>
      <c r="C37" s="18">
        <v>737230</v>
      </c>
      <c r="D37" s="18">
        <v>97963</v>
      </c>
      <c r="E37" s="18">
        <v>2344634</v>
      </c>
      <c r="F37" s="30">
        <v>277438</v>
      </c>
    </row>
    <row r="38" spans="1:6">
      <c r="A38" s="29" t="s">
        <v>42</v>
      </c>
      <c r="B38" s="18">
        <v>0</v>
      </c>
      <c r="C38" s="18">
        <v>0</v>
      </c>
      <c r="D38" s="18">
        <v>0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210</v>
      </c>
      <c r="D39" s="18">
        <v>30</v>
      </c>
      <c r="E39" s="18">
        <v>35</v>
      </c>
      <c r="F39" s="30">
        <v>5</v>
      </c>
    </row>
    <row r="40" spans="1:6">
      <c r="A40" s="29" t="s">
        <v>44</v>
      </c>
      <c r="B40" s="18">
        <v>0</v>
      </c>
      <c r="C40" s="18">
        <v>126</v>
      </c>
      <c r="D40" s="18">
        <v>20</v>
      </c>
      <c r="E40" s="18">
        <v>0</v>
      </c>
      <c r="F40" s="30">
        <v>0</v>
      </c>
    </row>
    <row r="41" spans="1:6">
      <c r="A41" s="29" t="s">
        <v>45</v>
      </c>
      <c r="B41" s="18">
        <v>489000</v>
      </c>
      <c r="C41" s="18">
        <v>72339</v>
      </c>
      <c r="D41" s="18">
        <v>15624</v>
      </c>
      <c r="E41" s="18">
        <v>14237</v>
      </c>
      <c r="F41" s="30">
        <v>3535</v>
      </c>
    </row>
    <row r="42" spans="1:6">
      <c r="A42" s="29" t="s">
        <v>46</v>
      </c>
      <c r="B42" s="18">
        <v>53800000</v>
      </c>
      <c r="C42" s="18">
        <v>29900000</v>
      </c>
      <c r="D42" s="18">
        <v>5390426</v>
      </c>
      <c r="E42" s="18">
        <v>1042051</v>
      </c>
      <c r="F42" s="30">
        <v>183271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787000</v>
      </c>
      <c r="C45" s="18">
        <v>96118</v>
      </c>
      <c r="D45" s="18">
        <v>26207</v>
      </c>
      <c r="E45" s="18">
        <v>1292</v>
      </c>
      <c r="F45" s="30">
        <v>407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276</v>
      </c>
      <c r="D47" s="18">
        <v>39</v>
      </c>
      <c r="E47" s="18">
        <v>28</v>
      </c>
      <c r="F47" s="30">
        <v>4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110000</v>
      </c>
      <c r="C49" s="18">
        <v>29446</v>
      </c>
      <c r="D49" s="18">
        <v>5015</v>
      </c>
      <c r="E49" s="18">
        <v>64437</v>
      </c>
      <c r="F49" s="30">
        <v>12435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45000</v>
      </c>
      <c r="C51" s="18">
        <v>82295</v>
      </c>
      <c r="D51" s="18">
        <v>10743</v>
      </c>
      <c r="E51" s="18">
        <v>120874</v>
      </c>
      <c r="F51" s="30">
        <v>16562</v>
      </c>
    </row>
    <row r="52" spans="1:6">
      <c r="A52" s="29" t="s">
        <v>56</v>
      </c>
      <c r="B52" s="18">
        <v>28000</v>
      </c>
      <c r="C52" s="18">
        <v>7193</v>
      </c>
      <c r="D52" s="18">
        <v>1426</v>
      </c>
      <c r="E52" s="18">
        <v>407</v>
      </c>
      <c r="F52" s="30">
        <v>51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42243</v>
      </c>
      <c r="C54" s="18">
        <v>0</v>
      </c>
      <c r="D54" s="18">
        <v>0</v>
      </c>
      <c r="E54" s="18">
        <v>42243</v>
      </c>
      <c r="F54" s="30">
        <v>5108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2099</v>
      </c>
      <c r="D56" s="18">
        <v>702</v>
      </c>
      <c r="E56" s="18">
        <v>88</v>
      </c>
      <c r="F56" s="30">
        <v>13</v>
      </c>
    </row>
    <row r="57" spans="1:6">
      <c r="A57" s="29" t="s">
        <v>61</v>
      </c>
      <c r="B57" s="18">
        <v>0</v>
      </c>
      <c r="C57" s="18">
        <v>25</v>
      </c>
      <c r="D57" s="18">
        <v>5</v>
      </c>
      <c r="E57" s="18">
        <v>25</v>
      </c>
      <c r="F57" s="30">
        <v>4</v>
      </c>
    </row>
    <row r="58" spans="1:6">
      <c r="A58" s="29" t="s">
        <v>62</v>
      </c>
      <c r="B58" s="18">
        <v>619050</v>
      </c>
      <c r="C58" s="18">
        <v>71851</v>
      </c>
      <c r="D58" s="18">
        <v>10434</v>
      </c>
      <c r="E58" s="18">
        <v>593988</v>
      </c>
      <c r="F58" s="30">
        <v>82697</v>
      </c>
    </row>
    <row r="59" spans="1:6">
      <c r="A59" s="29" t="s">
        <v>63</v>
      </c>
      <c r="B59" s="18">
        <v>0</v>
      </c>
      <c r="C59" s="18">
        <v>274</v>
      </c>
      <c r="D59" s="18">
        <v>45</v>
      </c>
      <c r="E59" s="18">
        <v>34</v>
      </c>
      <c r="F59" s="30">
        <v>4</v>
      </c>
    </row>
    <row r="60" spans="1:6">
      <c r="A60" s="29" t="s">
        <v>64</v>
      </c>
      <c r="B60" s="18">
        <v>0</v>
      </c>
      <c r="C60" s="18">
        <v>4</v>
      </c>
      <c r="D60" s="18">
        <v>6</v>
      </c>
      <c r="E60" s="18">
        <v>45</v>
      </c>
      <c r="F60" s="30">
        <v>11</v>
      </c>
    </row>
    <row r="61" spans="1:6">
      <c r="A61" s="29" t="s">
        <v>65</v>
      </c>
      <c r="B61" s="18">
        <v>110000</v>
      </c>
      <c r="C61" s="18">
        <v>5133</v>
      </c>
      <c r="D61" s="18">
        <v>1113</v>
      </c>
      <c r="E61" s="18">
        <v>104143</v>
      </c>
      <c r="F61" s="30">
        <v>14017</v>
      </c>
    </row>
    <row r="62" spans="1:6">
      <c r="A62" s="29" t="s">
        <v>66</v>
      </c>
      <c r="B62" s="18">
        <v>150000</v>
      </c>
      <c r="C62" s="18">
        <v>79140</v>
      </c>
      <c r="D62" s="18">
        <v>16699</v>
      </c>
      <c r="E62" s="18">
        <v>11961</v>
      </c>
      <c r="F62" s="30">
        <v>2403</v>
      </c>
    </row>
    <row r="63" spans="1:6">
      <c r="A63" s="29" t="s">
        <v>67</v>
      </c>
      <c r="B63" s="18">
        <v>380000</v>
      </c>
      <c r="C63" s="18">
        <v>6365</v>
      </c>
      <c r="D63" s="18">
        <v>1540</v>
      </c>
      <c r="E63" s="18">
        <v>187</v>
      </c>
      <c r="F63" s="30">
        <v>73</v>
      </c>
    </row>
    <row r="64" spans="1:6">
      <c r="A64" s="29" t="s">
        <v>68</v>
      </c>
      <c r="B64" s="18">
        <v>5000</v>
      </c>
      <c r="C64" s="18">
        <v>146103</v>
      </c>
      <c r="D64" s="18">
        <v>48935</v>
      </c>
      <c r="E64" s="18">
        <v>49139</v>
      </c>
      <c r="F64" s="30">
        <v>6991</v>
      </c>
    </row>
    <row r="65" spans="1:6">
      <c r="A65" s="29" t="s">
        <v>69</v>
      </c>
      <c r="B65" s="18">
        <v>0</v>
      </c>
      <c r="C65" s="18">
        <v>10</v>
      </c>
      <c r="D65" s="18">
        <v>65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16</v>
      </c>
      <c r="D66" s="18">
        <v>5</v>
      </c>
      <c r="E66" s="18">
        <v>711</v>
      </c>
      <c r="F66" s="30">
        <v>224</v>
      </c>
    </row>
    <row r="67" spans="1:6">
      <c r="A67" s="29" t="s">
        <v>71</v>
      </c>
      <c r="B67" s="18">
        <v>95000</v>
      </c>
      <c r="C67" s="18">
        <v>583</v>
      </c>
      <c r="D67" s="18">
        <v>230</v>
      </c>
      <c r="E67" s="18">
        <v>64034</v>
      </c>
      <c r="F67" s="30">
        <v>8096</v>
      </c>
    </row>
    <row r="68" spans="1:6">
      <c r="A68" s="29" t="s">
        <v>72</v>
      </c>
      <c r="B68" s="18">
        <v>2500</v>
      </c>
      <c r="C68" s="18">
        <v>10279</v>
      </c>
      <c r="D68" s="18">
        <v>19682</v>
      </c>
      <c r="E68" s="18">
        <v>49</v>
      </c>
      <c r="F68" s="30">
        <v>14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7</v>
      </c>
      <c r="D70" s="18">
        <v>1</v>
      </c>
      <c r="E70" s="18">
        <v>0</v>
      </c>
      <c r="F70" s="30">
        <v>0</v>
      </c>
    </row>
    <row r="71" spans="1:6">
      <c r="A71" s="29" t="s">
        <v>75</v>
      </c>
      <c r="B71" s="18">
        <v>3000</v>
      </c>
      <c r="C71" s="18">
        <v>19</v>
      </c>
      <c r="D71" s="18">
        <v>9</v>
      </c>
      <c r="E71" s="18">
        <v>1050</v>
      </c>
      <c r="F71" s="30">
        <v>95</v>
      </c>
    </row>
    <row r="72" spans="1:6">
      <c r="A72" s="29" t="s">
        <v>76</v>
      </c>
      <c r="B72" s="18">
        <v>613000</v>
      </c>
      <c r="C72" s="18">
        <v>46756</v>
      </c>
      <c r="D72" s="18">
        <v>8184</v>
      </c>
      <c r="E72" s="18">
        <v>92149</v>
      </c>
      <c r="F72" s="30">
        <v>14582</v>
      </c>
    </row>
    <row r="73" spans="1:6">
      <c r="A73" s="29" t="s">
        <v>77</v>
      </c>
      <c r="B73" s="18">
        <v>7132000</v>
      </c>
      <c r="C73" s="18">
        <v>1015106</v>
      </c>
      <c r="D73" s="18">
        <v>157223</v>
      </c>
      <c r="E73" s="18">
        <v>2868831</v>
      </c>
      <c r="F73" s="30">
        <v>397768</v>
      </c>
    </row>
    <row r="74" spans="1:6">
      <c r="A74" s="29" t="s">
        <v>78</v>
      </c>
      <c r="B74" s="18">
        <v>0</v>
      </c>
      <c r="C74" s="18">
        <v>103</v>
      </c>
      <c r="D74" s="18">
        <v>10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1</v>
      </c>
      <c r="D75" s="18">
        <v>14</v>
      </c>
      <c r="E75" s="18">
        <v>4579</v>
      </c>
      <c r="F75" s="30">
        <v>161</v>
      </c>
    </row>
    <row r="76" spans="1:6">
      <c r="A76" s="29" t="s">
        <v>80</v>
      </c>
      <c r="B76" s="18">
        <v>0</v>
      </c>
      <c r="C76" s="18">
        <v>18</v>
      </c>
      <c r="D76" s="18">
        <v>122</v>
      </c>
      <c r="E76" s="18">
        <v>31</v>
      </c>
      <c r="F76" s="30">
        <v>3</v>
      </c>
    </row>
    <row r="77" spans="1:6">
      <c r="A77" s="29" t="s">
        <v>81</v>
      </c>
      <c r="B77" s="18">
        <v>0</v>
      </c>
      <c r="C77" s="18">
        <v>564</v>
      </c>
      <c r="D77" s="18">
        <v>212</v>
      </c>
      <c r="E77" s="18">
        <v>75</v>
      </c>
      <c r="F77" s="30">
        <v>5</v>
      </c>
    </row>
    <row r="78" spans="1:6">
      <c r="A78" s="29" t="s">
        <v>82</v>
      </c>
      <c r="B78" s="18">
        <v>9950</v>
      </c>
      <c r="C78" s="18">
        <v>1000</v>
      </c>
      <c r="D78" s="18">
        <v>452</v>
      </c>
      <c r="E78" s="18">
        <v>4000</v>
      </c>
      <c r="F78" s="30">
        <v>407</v>
      </c>
    </row>
    <row r="79" spans="1:6">
      <c r="A79" s="29" t="s">
        <v>83</v>
      </c>
      <c r="B79" s="18">
        <v>15200000</v>
      </c>
      <c r="C79" s="18">
        <v>3989421</v>
      </c>
      <c r="D79" s="18">
        <v>643209</v>
      </c>
      <c r="E79" s="18">
        <v>2543410</v>
      </c>
      <c r="F79" s="30">
        <v>360808</v>
      </c>
    </row>
    <row r="80" spans="1:6">
      <c r="A80" s="29" t="s">
        <v>84</v>
      </c>
      <c r="B80" s="18">
        <v>0</v>
      </c>
      <c r="C80" s="18">
        <v>109</v>
      </c>
      <c r="D80" s="18">
        <v>7</v>
      </c>
      <c r="E80" s="18">
        <v>719</v>
      </c>
      <c r="F80" s="30">
        <v>153</v>
      </c>
    </row>
    <row r="81" spans="1:6">
      <c r="A81" s="29" t="s">
        <v>85</v>
      </c>
      <c r="B81" s="18">
        <v>0</v>
      </c>
      <c r="C81" s="18">
        <v>10</v>
      </c>
      <c r="D81" s="18">
        <v>1</v>
      </c>
      <c r="E81" s="18">
        <v>11</v>
      </c>
      <c r="F81" s="30">
        <v>1</v>
      </c>
    </row>
    <row r="82" spans="1:6">
      <c r="A82" s="29" t="s">
        <v>86</v>
      </c>
      <c r="B82" s="18">
        <v>275000</v>
      </c>
      <c r="C82" s="18">
        <v>19467</v>
      </c>
      <c r="D82" s="18">
        <v>4399</v>
      </c>
      <c r="E82" s="18">
        <v>284444</v>
      </c>
      <c r="F82" s="30">
        <v>40313</v>
      </c>
    </row>
    <row r="83" spans="1:6">
      <c r="A83" s="29" t="s">
        <v>87</v>
      </c>
      <c r="B83" s="18">
        <v>0</v>
      </c>
      <c r="C83" s="18">
        <v>1</v>
      </c>
      <c r="D83" s="18">
        <v>8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2000</v>
      </c>
      <c r="C85" s="18">
        <v>15</v>
      </c>
      <c r="D85" s="18">
        <v>3</v>
      </c>
      <c r="E85" s="18">
        <v>450</v>
      </c>
      <c r="F85" s="30">
        <v>72</v>
      </c>
    </row>
    <row r="86" spans="1:6">
      <c r="A86" s="29" t="s">
        <v>90</v>
      </c>
      <c r="B86" s="18">
        <v>95000</v>
      </c>
      <c r="C86" s="18">
        <v>31255</v>
      </c>
      <c r="D86" s="18">
        <v>8816</v>
      </c>
      <c r="E86" s="18">
        <v>132298</v>
      </c>
      <c r="F86" s="30">
        <v>22849</v>
      </c>
    </row>
    <row r="87" spans="1:6">
      <c r="A87" s="29" t="s">
        <v>91</v>
      </c>
      <c r="B87" s="18">
        <v>0</v>
      </c>
      <c r="C87" s="18">
        <v>42</v>
      </c>
      <c r="D87" s="18">
        <v>9</v>
      </c>
      <c r="E87" s="18">
        <v>24</v>
      </c>
      <c r="F87" s="30">
        <v>3</v>
      </c>
    </row>
    <row r="88" spans="1:6">
      <c r="A88" s="29" t="s">
        <v>92</v>
      </c>
      <c r="B88" s="18">
        <v>0</v>
      </c>
      <c r="C88" s="18">
        <v>17</v>
      </c>
      <c r="D88" s="18">
        <v>3</v>
      </c>
      <c r="E88" s="18">
        <v>67</v>
      </c>
      <c r="F88" s="30">
        <v>19</v>
      </c>
    </row>
    <row r="89" spans="1:6">
      <c r="A89" s="29" t="s">
        <v>93</v>
      </c>
      <c r="B89" s="18">
        <v>0</v>
      </c>
      <c r="C89" s="18">
        <v>1886</v>
      </c>
      <c r="D89" s="18">
        <v>335</v>
      </c>
      <c r="E89" s="18">
        <v>0</v>
      </c>
      <c r="F89" s="30">
        <v>0</v>
      </c>
    </row>
    <row r="90" spans="1:6">
      <c r="A90" s="29" t="s">
        <v>94</v>
      </c>
      <c r="B90" s="18">
        <v>0</v>
      </c>
      <c r="C90" s="18">
        <v>305</v>
      </c>
      <c r="D90" s="18">
        <v>145</v>
      </c>
      <c r="E90" s="18">
        <v>1260</v>
      </c>
      <c r="F90" s="30">
        <v>272</v>
      </c>
    </row>
    <row r="91" spans="1:6">
      <c r="A91" s="29" t="s">
        <v>95</v>
      </c>
      <c r="B91" s="18">
        <v>53745</v>
      </c>
      <c r="C91" s="18">
        <v>7708</v>
      </c>
      <c r="D91" s="18">
        <v>1694</v>
      </c>
      <c r="E91" s="18">
        <v>61453</v>
      </c>
      <c r="F91" s="30">
        <v>10710</v>
      </c>
    </row>
    <row r="92" spans="1:6">
      <c r="A92" s="29" t="s">
        <v>96</v>
      </c>
      <c r="B92" s="18">
        <v>0</v>
      </c>
      <c r="C92" s="18">
        <v>398173</v>
      </c>
      <c r="D92" s="18">
        <v>57036</v>
      </c>
      <c r="E92" s="18">
        <v>159865</v>
      </c>
      <c r="F92" s="30">
        <v>28297</v>
      </c>
    </row>
    <row r="93" spans="1:6">
      <c r="A93" s="29" t="s">
        <v>97</v>
      </c>
      <c r="B93" s="18">
        <v>30000</v>
      </c>
      <c r="C93" s="18">
        <v>2</v>
      </c>
      <c r="D93" s="18">
        <v>9</v>
      </c>
      <c r="E93" s="18">
        <v>27186</v>
      </c>
      <c r="F93" s="30">
        <v>2083</v>
      </c>
    </row>
    <row r="94" spans="1:6">
      <c r="A94" s="29" t="s">
        <v>98</v>
      </c>
      <c r="B94" s="18">
        <v>2640000</v>
      </c>
      <c r="C94" s="18">
        <v>3083292</v>
      </c>
      <c r="D94" s="18">
        <v>681670</v>
      </c>
      <c r="E94" s="18">
        <v>467</v>
      </c>
      <c r="F94" s="30">
        <v>128</v>
      </c>
    </row>
    <row r="95" spans="1:6">
      <c r="A95" s="29" t="s">
        <v>99</v>
      </c>
      <c r="B95" s="18">
        <v>3934000</v>
      </c>
      <c r="C95" s="18">
        <v>1692351</v>
      </c>
      <c r="D95" s="18">
        <v>321374</v>
      </c>
      <c r="E95" s="18">
        <v>16741</v>
      </c>
      <c r="F95" s="30">
        <v>2378</v>
      </c>
    </row>
    <row r="96" spans="1:6">
      <c r="A96" s="29" t="s">
        <v>100</v>
      </c>
      <c r="B96" s="18">
        <v>80000</v>
      </c>
      <c r="C96" s="18">
        <v>232</v>
      </c>
      <c r="D96" s="18">
        <v>117</v>
      </c>
      <c r="E96" s="18">
        <v>576</v>
      </c>
      <c r="F96" s="30">
        <v>68</v>
      </c>
    </row>
    <row r="97" spans="1:6">
      <c r="A97" s="29" t="s">
        <v>101</v>
      </c>
      <c r="B97" s="18">
        <v>6000</v>
      </c>
      <c r="C97" s="18">
        <v>27</v>
      </c>
      <c r="D97" s="18">
        <v>54</v>
      </c>
      <c r="E97" s="18">
        <v>64976</v>
      </c>
      <c r="F97" s="30">
        <v>8995</v>
      </c>
    </row>
    <row r="98" spans="1:6">
      <c r="A98" s="29" t="s">
        <v>102</v>
      </c>
      <c r="B98" s="18">
        <v>436455</v>
      </c>
      <c r="C98" s="18">
        <v>7728</v>
      </c>
      <c r="D98" s="18">
        <v>7564</v>
      </c>
      <c r="E98" s="18">
        <v>436455</v>
      </c>
      <c r="F98" s="30">
        <v>66234</v>
      </c>
    </row>
    <row r="99" spans="1:6">
      <c r="A99" s="29" t="s">
        <v>103</v>
      </c>
      <c r="B99" s="18">
        <v>305000</v>
      </c>
      <c r="C99" s="18">
        <v>14792</v>
      </c>
      <c r="D99" s="18">
        <v>4728</v>
      </c>
      <c r="E99" s="18">
        <v>70917</v>
      </c>
      <c r="F99" s="30">
        <v>13517</v>
      </c>
    </row>
    <row r="100" spans="1:6">
      <c r="A100" s="29" t="s">
        <v>104</v>
      </c>
      <c r="B100" s="18">
        <v>4851992</v>
      </c>
      <c r="C100" s="18">
        <v>325362</v>
      </c>
      <c r="D100" s="18">
        <v>88708</v>
      </c>
      <c r="E100" s="18">
        <v>1821839</v>
      </c>
      <c r="F100" s="30">
        <v>265019</v>
      </c>
    </row>
    <row r="101" spans="1:6">
      <c r="A101" s="29" t="s">
        <v>105</v>
      </c>
      <c r="B101" s="18">
        <v>10000</v>
      </c>
      <c r="C101" s="18">
        <v>103</v>
      </c>
      <c r="D101" s="18">
        <v>114</v>
      </c>
      <c r="E101" s="18">
        <v>5983</v>
      </c>
      <c r="F101" s="30">
        <v>840</v>
      </c>
    </row>
    <row r="102" spans="1:6">
      <c r="A102" s="29" t="s">
        <v>106</v>
      </c>
      <c r="B102" s="18">
        <v>21800000</v>
      </c>
      <c r="C102" s="18">
        <v>35000</v>
      </c>
      <c r="D102" s="18">
        <v>13828</v>
      </c>
      <c r="E102" s="18">
        <v>4261000</v>
      </c>
      <c r="F102" s="30">
        <v>747376</v>
      </c>
    </row>
    <row r="103" spans="1:6">
      <c r="A103" s="29" t="s">
        <v>107</v>
      </c>
      <c r="B103" s="18">
        <v>70000</v>
      </c>
      <c r="C103" s="18">
        <v>49</v>
      </c>
      <c r="D103" s="18">
        <v>3</v>
      </c>
      <c r="E103" s="18">
        <v>56674</v>
      </c>
      <c r="F103" s="30">
        <v>8067</v>
      </c>
    </row>
    <row r="104" spans="1:6">
      <c r="A104" s="29" t="s">
        <v>108</v>
      </c>
      <c r="B104" s="18">
        <v>37700</v>
      </c>
      <c r="C104" s="18">
        <v>2426</v>
      </c>
      <c r="D104" s="18">
        <v>1256</v>
      </c>
      <c r="E104" s="18">
        <v>1692</v>
      </c>
      <c r="F104" s="30">
        <v>324</v>
      </c>
    </row>
    <row r="105" spans="1:6">
      <c r="A105" s="29" t="s">
        <v>109</v>
      </c>
      <c r="B105" s="18">
        <v>38000</v>
      </c>
      <c r="C105" s="18">
        <v>551</v>
      </c>
      <c r="D105" s="18">
        <v>811</v>
      </c>
      <c r="E105" s="18">
        <v>11198</v>
      </c>
      <c r="F105" s="30">
        <v>1659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170000</v>
      </c>
      <c r="C107" s="18">
        <v>3327</v>
      </c>
      <c r="D107" s="18">
        <v>292</v>
      </c>
      <c r="E107" s="18">
        <v>147872</v>
      </c>
      <c r="F107" s="30">
        <v>24267</v>
      </c>
    </row>
    <row r="108" spans="1:6">
      <c r="A108" s="29" t="s">
        <v>112</v>
      </c>
      <c r="B108" s="18">
        <v>0</v>
      </c>
      <c r="C108" s="18">
        <v>550</v>
      </c>
      <c r="D108" s="18">
        <v>89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132</v>
      </c>
      <c r="D109" s="18">
        <v>40</v>
      </c>
      <c r="E109" s="18">
        <v>14776</v>
      </c>
      <c r="F109" s="30">
        <v>1833</v>
      </c>
    </row>
    <row r="110" spans="1:6">
      <c r="A110" s="29" t="s">
        <v>114</v>
      </c>
      <c r="B110" s="18">
        <v>98000</v>
      </c>
      <c r="C110" s="18">
        <v>8937</v>
      </c>
      <c r="D110" s="18">
        <v>1291</v>
      </c>
      <c r="E110" s="18">
        <v>72133</v>
      </c>
      <c r="F110" s="30">
        <v>10669</v>
      </c>
    </row>
    <row r="111" spans="1:6">
      <c r="A111" s="29" t="s">
        <v>115</v>
      </c>
      <c r="B111" s="18">
        <v>0</v>
      </c>
      <c r="C111" s="18">
        <v>2278</v>
      </c>
      <c r="D111" s="18">
        <v>327</v>
      </c>
      <c r="E111" s="18">
        <v>3183</v>
      </c>
      <c r="F111" s="30">
        <v>786</v>
      </c>
    </row>
    <row r="112" spans="1:6">
      <c r="A112" s="29" t="s">
        <v>116</v>
      </c>
      <c r="B112" s="18">
        <v>0</v>
      </c>
      <c r="C112" s="18">
        <v>327</v>
      </c>
      <c r="D112" s="18">
        <v>87</v>
      </c>
      <c r="E112" s="18">
        <v>1194</v>
      </c>
      <c r="F112" s="30">
        <v>94</v>
      </c>
    </row>
    <row r="113" spans="1:6">
      <c r="A113" s="29" t="s">
        <v>117</v>
      </c>
      <c r="B113" s="18">
        <v>0</v>
      </c>
      <c r="C113" s="18">
        <v>105</v>
      </c>
      <c r="D113" s="18">
        <v>39</v>
      </c>
      <c r="E113" s="18">
        <v>119</v>
      </c>
      <c r="F113" s="30">
        <v>24</v>
      </c>
    </row>
    <row r="114" spans="1:6">
      <c r="A114" s="29" t="s">
        <v>118</v>
      </c>
      <c r="B114" s="18">
        <v>0</v>
      </c>
      <c r="C114" s="18">
        <v>270</v>
      </c>
      <c r="D114" s="18">
        <v>26</v>
      </c>
      <c r="E114" s="18">
        <v>12545</v>
      </c>
      <c r="F114" s="30">
        <v>1486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159604</v>
      </c>
      <c r="C116" s="18">
        <v>81362</v>
      </c>
      <c r="D116" s="18">
        <v>12296</v>
      </c>
      <c r="E116" s="18">
        <v>79919</v>
      </c>
      <c r="F116" s="30">
        <v>11507</v>
      </c>
    </row>
    <row r="117" spans="1:6">
      <c r="A117" s="29" t="s">
        <v>121</v>
      </c>
      <c r="B117" s="18">
        <v>100000</v>
      </c>
      <c r="C117" s="18">
        <v>3100</v>
      </c>
      <c r="D117" s="18">
        <v>579</v>
      </c>
      <c r="E117" s="18">
        <v>88400</v>
      </c>
      <c r="F117" s="30">
        <v>11775</v>
      </c>
    </row>
    <row r="118" spans="1:6">
      <c r="A118" s="29" t="s">
        <v>122</v>
      </c>
      <c r="B118" s="18">
        <v>2300</v>
      </c>
      <c r="C118" s="18">
        <v>159</v>
      </c>
      <c r="D118" s="18">
        <v>30</v>
      </c>
      <c r="E118" s="18">
        <v>2110</v>
      </c>
      <c r="F118" s="30">
        <v>321</v>
      </c>
    </row>
    <row r="119" spans="1:6">
      <c r="A119" s="29" t="s">
        <v>123</v>
      </c>
      <c r="B119" s="18">
        <v>0</v>
      </c>
      <c r="C119" s="18">
        <v>199</v>
      </c>
      <c r="D119" s="18">
        <v>103</v>
      </c>
      <c r="E119" s="18">
        <v>119</v>
      </c>
      <c r="F119" s="30">
        <v>20</v>
      </c>
    </row>
    <row r="120" spans="1:6">
      <c r="A120" s="29" t="s">
        <v>124</v>
      </c>
      <c r="B120" s="18">
        <v>1200000</v>
      </c>
      <c r="C120" s="18">
        <v>188791</v>
      </c>
      <c r="D120" s="18">
        <v>36487</v>
      </c>
      <c r="E120" s="18">
        <v>42691</v>
      </c>
      <c r="F120" s="30">
        <v>10667</v>
      </c>
    </row>
    <row r="121" spans="1:6">
      <c r="A121" s="29" t="s">
        <v>125</v>
      </c>
      <c r="B121" s="18">
        <v>0</v>
      </c>
      <c r="C121" s="18">
        <v>10</v>
      </c>
      <c r="D121" s="18">
        <v>3</v>
      </c>
      <c r="E121" s="18">
        <v>0</v>
      </c>
      <c r="F121" s="30">
        <v>0</v>
      </c>
    </row>
    <row r="122" spans="1:6">
      <c r="A122" s="29" t="s">
        <v>126</v>
      </c>
      <c r="B122" s="18">
        <v>77000</v>
      </c>
      <c r="C122" s="18">
        <v>490</v>
      </c>
      <c r="D122" s="18">
        <v>33</v>
      </c>
      <c r="E122" s="18">
        <v>12</v>
      </c>
      <c r="F122" s="30">
        <v>3</v>
      </c>
    </row>
    <row r="123" spans="1:6">
      <c r="A123" s="29" t="s">
        <v>127</v>
      </c>
      <c r="B123" s="18">
        <v>19000</v>
      </c>
      <c r="C123" s="18">
        <v>383</v>
      </c>
      <c r="D123" s="18">
        <v>168</v>
      </c>
      <c r="E123" s="18">
        <v>18924</v>
      </c>
      <c r="F123" s="30">
        <v>2744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2000</v>
      </c>
      <c r="C125" s="18">
        <v>0</v>
      </c>
      <c r="D125" s="18">
        <v>0</v>
      </c>
      <c r="E125" s="18">
        <v>600</v>
      </c>
      <c r="F125" s="30">
        <v>32</v>
      </c>
    </row>
    <row r="126" spans="1:6">
      <c r="A126" s="29" t="s">
        <v>130</v>
      </c>
      <c r="B126" s="18">
        <v>0</v>
      </c>
      <c r="C126" s="18">
        <v>63</v>
      </c>
      <c r="D126" s="18">
        <v>10</v>
      </c>
      <c r="E126" s="18">
        <v>195</v>
      </c>
      <c r="F126" s="30">
        <v>19</v>
      </c>
    </row>
    <row r="127" spans="1:6">
      <c r="A127" s="29" t="s">
        <v>131</v>
      </c>
      <c r="B127" s="18">
        <v>3000</v>
      </c>
      <c r="C127" s="18">
        <v>25</v>
      </c>
      <c r="D127" s="18">
        <v>120</v>
      </c>
      <c r="E127" s="18">
        <v>7602</v>
      </c>
      <c r="F127" s="30">
        <v>996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3223000</v>
      </c>
      <c r="C129" s="18">
        <v>1384800</v>
      </c>
      <c r="D129" s="18">
        <v>333420</v>
      </c>
      <c r="E129" s="18">
        <v>436380</v>
      </c>
      <c r="F129" s="30">
        <v>61621</v>
      </c>
    </row>
    <row r="130" spans="1:6">
      <c r="A130" s="29" t="s">
        <v>134</v>
      </c>
      <c r="B130" s="18">
        <v>0</v>
      </c>
      <c r="C130" s="18">
        <v>62</v>
      </c>
      <c r="D130" s="18">
        <v>14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2</v>
      </c>
      <c r="D131" s="18">
        <v>2</v>
      </c>
      <c r="E131" s="18">
        <v>260</v>
      </c>
      <c r="F131" s="30">
        <v>50</v>
      </c>
    </row>
    <row r="132" spans="1:6">
      <c r="A132" s="29" t="s">
        <v>136</v>
      </c>
      <c r="B132" s="18">
        <v>12000</v>
      </c>
      <c r="C132" s="18">
        <v>20</v>
      </c>
      <c r="D132" s="18">
        <v>7</v>
      </c>
      <c r="E132" s="18">
        <v>9300</v>
      </c>
      <c r="F132" s="30">
        <v>1305</v>
      </c>
    </row>
    <row r="133" spans="1:6">
      <c r="A133" s="29" t="s">
        <v>137</v>
      </c>
      <c r="B133" s="18">
        <v>0</v>
      </c>
      <c r="C133" s="18">
        <v>28</v>
      </c>
      <c r="D133" s="18">
        <v>11</v>
      </c>
      <c r="E133" s="18">
        <v>0</v>
      </c>
      <c r="F133" s="30">
        <v>0</v>
      </c>
    </row>
    <row r="134" spans="1:6">
      <c r="A134" s="29" t="s">
        <v>138</v>
      </c>
      <c r="B134" s="18">
        <v>35000</v>
      </c>
      <c r="C134" s="18">
        <v>804</v>
      </c>
      <c r="D134" s="18">
        <v>358</v>
      </c>
      <c r="E134" s="18">
        <v>40121</v>
      </c>
      <c r="F134" s="30">
        <v>5844</v>
      </c>
    </row>
    <row r="135" spans="1:6">
      <c r="A135" s="29" t="s">
        <v>139</v>
      </c>
      <c r="B135" s="18">
        <v>5000</v>
      </c>
      <c r="C135" s="18">
        <v>55</v>
      </c>
      <c r="D135" s="18">
        <v>69</v>
      </c>
      <c r="E135" s="18">
        <v>354</v>
      </c>
      <c r="F135" s="30">
        <v>28</v>
      </c>
    </row>
    <row r="136" spans="1:6">
      <c r="A136" s="29" t="s">
        <v>140</v>
      </c>
      <c r="B136" s="18">
        <v>38000</v>
      </c>
      <c r="C136" s="18">
        <v>157</v>
      </c>
      <c r="D136" s="18">
        <v>21</v>
      </c>
      <c r="E136" s="18">
        <v>3962</v>
      </c>
      <c r="F136" s="30">
        <v>332</v>
      </c>
    </row>
    <row r="137" spans="1:6">
      <c r="A137" s="29" t="s">
        <v>141</v>
      </c>
      <c r="B137" s="18">
        <v>0</v>
      </c>
      <c r="C137" s="18">
        <v>241</v>
      </c>
      <c r="D137" s="18">
        <v>129</v>
      </c>
      <c r="E137" s="18">
        <v>13573</v>
      </c>
      <c r="F137" s="30">
        <v>1963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4000</v>
      </c>
      <c r="C139" s="18">
        <v>211</v>
      </c>
      <c r="D139" s="18">
        <v>88</v>
      </c>
      <c r="E139" s="18">
        <v>19465</v>
      </c>
      <c r="F139" s="30">
        <v>1884</v>
      </c>
    </row>
    <row r="140" spans="1:6">
      <c r="A140" s="29" t="s">
        <v>144</v>
      </c>
      <c r="B140" s="18">
        <v>2232000</v>
      </c>
      <c r="C140" s="18">
        <v>2327789</v>
      </c>
      <c r="D140" s="18">
        <v>352086</v>
      </c>
      <c r="E140" s="18">
        <v>2600977</v>
      </c>
      <c r="F140" s="30">
        <v>369041</v>
      </c>
    </row>
    <row r="141" spans="1:6">
      <c r="A141" s="29" t="s">
        <v>145</v>
      </c>
      <c r="B141" s="18">
        <v>0</v>
      </c>
      <c r="C141" s="18">
        <v>2</v>
      </c>
      <c r="D141" s="18">
        <v>24</v>
      </c>
      <c r="E141" s="18">
        <v>1909</v>
      </c>
      <c r="F141" s="30">
        <v>96</v>
      </c>
    </row>
    <row r="142" spans="1:6">
      <c r="A142" s="29" t="s">
        <v>146</v>
      </c>
      <c r="B142" s="18">
        <v>427000</v>
      </c>
      <c r="C142" s="18">
        <v>5090</v>
      </c>
      <c r="D142" s="18">
        <v>565</v>
      </c>
      <c r="E142" s="18">
        <v>291073</v>
      </c>
      <c r="F142" s="30">
        <v>42981</v>
      </c>
    </row>
    <row r="143" spans="1:6">
      <c r="A143" s="29" t="s">
        <v>147</v>
      </c>
      <c r="B143" s="18">
        <v>23000</v>
      </c>
      <c r="C143" s="18">
        <v>156</v>
      </c>
      <c r="D143" s="18">
        <v>25</v>
      </c>
      <c r="E143" s="18">
        <v>38797</v>
      </c>
      <c r="F143" s="30">
        <v>6915</v>
      </c>
    </row>
    <row r="144" spans="1:6">
      <c r="A144" s="29" t="s">
        <v>148</v>
      </c>
      <c r="B144" s="18">
        <v>0</v>
      </c>
      <c r="C144" s="18">
        <v>7</v>
      </c>
      <c r="D144" s="18">
        <v>9</v>
      </c>
      <c r="E144" s="18">
        <v>16</v>
      </c>
      <c r="F144" s="30">
        <v>13</v>
      </c>
    </row>
    <row r="145" spans="1:6">
      <c r="A145" s="29" t="s">
        <v>149</v>
      </c>
      <c r="B145" s="18">
        <v>8000</v>
      </c>
      <c r="C145" s="18">
        <v>280</v>
      </c>
      <c r="D145" s="18">
        <v>331</v>
      </c>
      <c r="E145" s="18">
        <v>5970</v>
      </c>
      <c r="F145" s="30">
        <v>1112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460000</v>
      </c>
      <c r="C149" s="18">
        <v>23548</v>
      </c>
      <c r="D149" s="18">
        <v>4873</v>
      </c>
      <c r="E149" s="18">
        <v>484283</v>
      </c>
      <c r="F149" s="30">
        <v>57636</v>
      </c>
    </row>
    <row r="150" spans="1:6">
      <c r="A150" s="29" t="s">
        <v>154</v>
      </c>
      <c r="B150" s="18">
        <v>80000</v>
      </c>
      <c r="C150" s="18">
        <v>849</v>
      </c>
      <c r="D150" s="18">
        <v>3358</v>
      </c>
      <c r="E150" s="18">
        <v>13935</v>
      </c>
      <c r="F150" s="30">
        <v>1716</v>
      </c>
    </row>
    <row r="151" spans="1:6">
      <c r="A151" s="29" t="s">
        <v>155</v>
      </c>
      <c r="B151" s="18">
        <v>163000</v>
      </c>
      <c r="C151" s="18">
        <v>110622</v>
      </c>
      <c r="D151" s="18">
        <v>23517</v>
      </c>
      <c r="E151" s="18">
        <v>847</v>
      </c>
      <c r="F151" s="30">
        <v>213</v>
      </c>
    </row>
    <row r="152" spans="1:6">
      <c r="A152" s="29" t="s">
        <v>156</v>
      </c>
      <c r="B152" s="18">
        <v>0</v>
      </c>
      <c r="C152" s="18">
        <v>41</v>
      </c>
      <c r="D152" s="18">
        <v>7</v>
      </c>
      <c r="E152" s="18">
        <v>0</v>
      </c>
      <c r="F152" s="30">
        <v>0</v>
      </c>
    </row>
    <row r="153" spans="1:6">
      <c r="A153" s="29" t="s">
        <v>157</v>
      </c>
      <c r="B153" s="18">
        <v>13000</v>
      </c>
      <c r="C153" s="18">
        <v>12440</v>
      </c>
      <c r="D153" s="18">
        <v>2627</v>
      </c>
      <c r="E153" s="18">
        <v>23223</v>
      </c>
      <c r="F153" s="30">
        <v>2106</v>
      </c>
    </row>
    <row r="154" spans="1:6">
      <c r="A154" s="29" t="s">
        <v>158</v>
      </c>
      <c r="B154" s="18">
        <v>0</v>
      </c>
      <c r="C154" s="18">
        <v>19</v>
      </c>
      <c r="D154" s="18">
        <v>5</v>
      </c>
      <c r="E154" s="18">
        <v>107</v>
      </c>
      <c r="F154" s="30">
        <v>27</v>
      </c>
    </row>
    <row r="155" spans="1:6">
      <c r="A155" s="29" t="s">
        <v>159</v>
      </c>
      <c r="B155" s="18">
        <v>30000</v>
      </c>
      <c r="C155" s="18">
        <v>13096</v>
      </c>
      <c r="D155" s="18">
        <v>2954</v>
      </c>
      <c r="E155" s="18">
        <v>5567</v>
      </c>
      <c r="F155" s="30">
        <v>988</v>
      </c>
    </row>
    <row r="156" spans="1:6">
      <c r="A156" s="29" t="s">
        <v>160</v>
      </c>
      <c r="B156" s="18">
        <v>72000</v>
      </c>
      <c r="C156" s="18">
        <v>44813</v>
      </c>
      <c r="D156" s="18">
        <v>13006</v>
      </c>
      <c r="E156" s="18">
        <v>2057</v>
      </c>
      <c r="F156" s="30">
        <v>393</v>
      </c>
    </row>
    <row r="157" spans="1:6">
      <c r="A157" s="29" t="s">
        <v>161</v>
      </c>
      <c r="B157" s="18">
        <v>854500</v>
      </c>
      <c r="C157" s="18">
        <v>63904</v>
      </c>
      <c r="D157" s="18">
        <v>16996</v>
      </c>
      <c r="E157" s="18">
        <v>28372</v>
      </c>
      <c r="F157" s="30">
        <v>4751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2550000</v>
      </c>
      <c r="C159" s="18">
        <v>421536</v>
      </c>
      <c r="D159" s="18">
        <v>45930</v>
      </c>
      <c r="E159" s="18">
        <v>673172</v>
      </c>
      <c r="F159" s="30">
        <v>99111</v>
      </c>
    </row>
    <row r="160" spans="1:6">
      <c r="A160" s="29" t="s">
        <v>164</v>
      </c>
      <c r="B160" s="18">
        <v>1202000</v>
      </c>
      <c r="C160" s="18">
        <v>19879</v>
      </c>
      <c r="D160" s="18">
        <v>3088</v>
      </c>
      <c r="E160" s="18">
        <v>360116</v>
      </c>
      <c r="F160" s="30">
        <v>52382</v>
      </c>
    </row>
    <row r="161" spans="1:6">
      <c r="A161" s="29" t="s">
        <v>165</v>
      </c>
      <c r="B161" s="18">
        <v>0</v>
      </c>
      <c r="C161" s="18">
        <v>465</v>
      </c>
      <c r="D161" s="18">
        <v>563</v>
      </c>
      <c r="E161" s="18">
        <v>14207</v>
      </c>
      <c r="F161" s="30">
        <v>3281</v>
      </c>
    </row>
    <row r="162" spans="1:6">
      <c r="A162" s="29" t="s">
        <v>166</v>
      </c>
      <c r="B162" s="18">
        <v>8333000</v>
      </c>
      <c r="C162" s="18">
        <v>1542685</v>
      </c>
      <c r="D162" s="18">
        <v>338594</v>
      </c>
      <c r="E162" s="18">
        <v>555123</v>
      </c>
      <c r="F162" s="30">
        <v>78737</v>
      </c>
    </row>
    <row r="163" spans="1:6">
      <c r="A163" s="29" t="s">
        <v>167</v>
      </c>
      <c r="B163" s="18">
        <v>15000</v>
      </c>
      <c r="C163" s="18">
        <v>78</v>
      </c>
      <c r="D163" s="18">
        <v>7</v>
      </c>
      <c r="E163" s="18">
        <v>10028</v>
      </c>
      <c r="F163" s="30">
        <v>1719</v>
      </c>
    </row>
    <row r="164" spans="1:6">
      <c r="A164" s="29" t="s">
        <v>168</v>
      </c>
      <c r="B164" s="18">
        <v>491420</v>
      </c>
      <c r="C164" s="18">
        <v>5418</v>
      </c>
      <c r="D164" s="18">
        <v>1390</v>
      </c>
      <c r="E164" s="18">
        <v>122245</v>
      </c>
      <c r="F164" s="30">
        <v>20100</v>
      </c>
    </row>
    <row r="165" spans="1:6">
      <c r="A165" s="29" t="s">
        <v>169</v>
      </c>
      <c r="B165" s="18">
        <v>2720000</v>
      </c>
      <c r="C165" s="18">
        <v>46824</v>
      </c>
      <c r="D165" s="18">
        <v>6804</v>
      </c>
      <c r="E165" s="18">
        <v>259230</v>
      </c>
      <c r="F165" s="30">
        <v>40946</v>
      </c>
    </row>
    <row r="166" spans="1:6">
      <c r="A166" s="29" t="s">
        <v>170</v>
      </c>
      <c r="B166" s="18">
        <v>0</v>
      </c>
      <c r="C166" s="18">
        <v>82</v>
      </c>
      <c r="D166" s="18">
        <v>15</v>
      </c>
      <c r="E166" s="18">
        <v>14</v>
      </c>
      <c r="F166" s="30">
        <v>2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1000</v>
      </c>
      <c r="C169" s="18">
        <v>38</v>
      </c>
      <c r="D169" s="18">
        <v>9</v>
      </c>
      <c r="E169" s="18">
        <v>1218</v>
      </c>
      <c r="F169" s="30">
        <v>173</v>
      </c>
    </row>
    <row r="170" spans="1:6">
      <c r="A170" s="29" t="s">
        <v>174</v>
      </c>
      <c r="B170" s="18">
        <v>0</v>
      </c>
      <c r="C170" s="18">
        <v>8</v>
      </c>
      <c r="D170" s="18">
        <v>1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296</v>
      </c>
      <c r="D171" s="18">
        <v>61</v>
      </c>
      <c r="E171" s="18">
        <v>116</v>
      </c>
      <c r="F171" s="30">
        <v>25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28</v>
      </c>
      <c r="D173" s="18">
        <v>5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3</v>
      </c>
      <c r="D174" s="18">
        <v>21</v>
      </c>
      <c r="E174" s="18">
        <v>97</v>
      </c>
      <c r="F174" s="30">
        <v>29</v>
      </c>
    </row>
    <row r="175" spans="1:6">
      <c r="A175" s="29" t="s">
        <v>179</v>
      </c>
      <c r="B175" s="18">
        <v>1000000</v>
      </c>
      <c r="C175" s="18">
        <v>36755</v>
      </c>
      <c r="D175" s="18">
        <v>7601</v>
      </c>
      <c r="E175" s="18">
        <v>188179</v>
      </c>
      <c r="F175" s="30">
        <v>22034</v>
      </c>
    </row>
    <row r="176" spans="1:6">
      <c r="A176" s="29" t="s">
        <v>180</v>
      </c>
      <c r="B176" s="18">
        <v>0</v>
      </c>
      <c r="C176" s="18">
        <v>3110</v>
      </c>
      <c r="D176" s="18">
        <v>544</v>
      </c>
      <c r="E176" s="18">
        <v>550</v>
      </c>
      <c r="F176" s="30">
        <v>181</v>
      </c>
    </row>
    <row r="177" spans="1:6">
      <c r="A177" s="29" t="s">
        <v>181</v>
      </c>
      <c r="B177" s="18">
        <v>157000</v>
      </c>
      <c r="C177" s="18">
        <v>88000</v>
      </c>
      <c r="D177" s="18">
        <v>8860</v>
      </c>
      <c r="E177" s="18">
        <v>69000</v>
      </c>
      <c r="F177" s="30">
        <v>9852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191</v>
      </c>
      <c r="F178" s="30">
        <v>33</v>
      </c>
    </row>
    <row r="179" spans="1:6">
      <c r="A179" s="29" t="s">
        <v>183</v>
      </c>
      <c r="B179" s="18">
        <v>0</v>
      </c>
      <c r="C179" s="18">
        <v>35</v>
      </c>
      <c r="D179" s="18">
        <v>15</v>
      </c>
      <c r="E179" s="18">
        <v>25</v>
      </c>
      <c r="F179" s="30">
        <v>5</v>
      </c>
    </row>
    <row r="180" spans="1:6">
      <c r="A180" s="29" t="s">
        <v>184</v>
      </c>
      <c r="B180" s="18">
        <v>700000</v>
      </c>
      <c r="C180" s="18">
        <v>51220</v>
      </c>
      <c r="D180" s="18">
        <v>11241</v>
      </c>
      <c r="E180" s="18">
        <v>604565</v>
      </c>
      <c r="F180" s="30">
        <v>121642</v>
      </c>
    </row>
    <row r="181" spans="1:6">
      <c r="A181" s="29" t="s">
        <v>185</v>
      </c>
      <c r="B181" s="18">
        <v>300000</v>
      </c>
      <c r="C181" s="18">
        <v>56546</v>
      </c>
      <c r="D181" s="18">
        <v>12029</v>
      </c>
      <c r="E181" s="18">
        <v>279945</v>
      </c>
      <c r="F181" s="30">
        <v>36935</v>
      </c>
    </row>
    <row r="182" spans="1:6">
      <c r="A182" s="29" t="s">
        <v>186</v>
      </c>
      <c r="B182" s="18">
        <v>172530</v>
      </c>
      <c r="C182" s="18">
        <v>273980</v>
      </c>
      <c r="D182" s="18">
        <v>53839</v>
      </c>
      <c r="E182" s="18">
        <v>124736</v>
      </c>
      <c r="F182" s="30">
        <v>17604</v>
      </c>
    </row>
    <row r="183" spans="1:6">
      <c r="A183" s="29" t="s">
        <v>187</v>
      </c>
      <c r="B183" s="18">
        <v>0</v>
      </c>
      <c r="C183" s="18">
        <v>2</v>
      </c>
      <c r="D183" s="18">
        <v>0</v>
      </c>
      <c r="E183" s="18">
        <v>17</v>
      </c>
      <c r="F183" s="30">
        <v>1</v>
      </c>
    </row>
    <row r="184" spans="1:6">
      <c r="A184" s="29" t="s">
        <v>188</v>
      </c>
      <c r="B184" s="18">
        <v>0</v>
      </c>
      <c r="C184" s="18">
        <v>86</v>
      </c>
      <c r="D184" s="18">
        <v>16</v>
      </c>
      <c r="E184" s="18">
        <v>88</v>
      </c>
      <c r="F184" s="30">
        <v>17</v>
      </c>
    </row>
    <row r="185" spans="1:6">
      <c r="A185" s="29" t="s">
        <v>189</v>
      </c>
      <c r="B185" s="18">
        <v>1196096</v>
      </c>
      <c r="C185" s="18">
        <v>72060</v>
      </c>
      <c r="D185" s="18">
        <v>11522</v>
      </c>
      <c r="E185" s="18">
        <v>55398</v>
      </c>
      <c r="F185" s="30">
        <v>8622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4567500</v>
      </c>
      <c r="C187" s="18">
        <v>1627547</v>
      </c>
      <c r="D187" s="18">
        <v>227655</v>
      </c>
      <c r="E187" s="18">
        <v>1013825</v>
      </c>
      <c r="F187" s="30">
        <v>161069</v>
      </c>
    </row>
    <row r="188" spans="1:6">
      <c r="A188" s="29" t="s">
        <v>192</v>
      </c>
      <c r="B188" s="18">
        <v>155000</v>
      </c>
      <c r="C188" s="18">
        <v>1102</v>
      </c>
      <c r="D188" s="18">
        <v>212</v>
      </c>
      <c r="E188" s="18">
        <v>161400</v>
      </c>
      <c r="F188" s="30">
        <v>31652</v>
      </c>
    </row>
    <row r="189" spans="1:6">
      <c r="A189" s="29" t="s">
        <v>193</v>
      </c>
      <c r="B189" s="18">
        <v>6000</v>
      </c>
      <c r="C189" s="18">
        <v>41</v>
      </c>
      <c r="D189" s="18">
        <v>20</v>
      </c>
      <c r="E189" s="18">
        <v>6436</v>
      </c>
      <c r="F189" s="30">
        <v>606</v>
      </c>
    </row>
    <row r="190" spans="1:6">
      <c r="A190" s="29" t="s">
        <v>194</v>
      </c>
      <c r="B190" s="18">
        <v>0</v>
      </c>
      <c r="C190" s="18">
        <v>46</v>
      </c>
      <c r="D190" s="18">
        <v>10</v>
      </c>
      <c r="E190" s="18">
        <v>488</v>
      </c>
      <c r="F190" s="30">
        <v>74</v>
      </c>
    </row>
    <row r="191" spans="1:6">
      <c r="A191" s="29" t="s">
        <v>195</v>
      </c>
      <c r="B191" s="18">
        <v>6000</v>
      </c>
      <c r="C191" s="18">
        <v>6778</v>
      </c>
      <c r="D191" s="18">
        <v>876</v>
      </c>
      <c r="E191" s="18">
        <v>3519</v>
      </c>
      <c r="F191" s="30">
        <v>248</v>
      </c>
    </row>
    <row r="192" spans="1:6">
      <c r="A192" s="29" t="s">
        <v>196</v>
      </c>
      <c r="B192" s="18">
        <v>1175000</v>
      </c>
      <c r="C192" s="18">
        <v>604254</v>
      </c>
      <c r="D192" s="18">
        <v>58379</v>
      </c>
      <c r="E192" s="18">
        <v>466672</v>
      </c>
      <c r="F192" s="30">
        <v>68042</v>
      </c>
    </row>
    <row r="193" spans="1:6">
      <c r="A193" s="29" t="s">
        <v>197</v>
      </c>
      <c r="B193" s="18">
        <v>1324004</v>
      </c>
      <c r="C193" s="18">
        <v>329471</v>
      </c>
      <c r="D193" s="18">
        <v>48416</v>
      </c>
      <c r="E193" s="18">
        <v>485399</v>
      </c>
      <c r="F193" s="30">
        <v>69818</v>
      </c>
    </row>
    <row r="194" spans="1:6">
      <c r="A194" s="29" t="s">
        <v>198</v>
      </c>
      <c r="B194" s="18">
        <v>0</v>
      </c>
      <c r="C194" s="18">
        <v>306</v>
      </c>
      <c r="D194" s="18">
        <v>135</v>
      </c>
      <c r="E194" s="18">
        <v>242</v>
      </c>
      <c r="F194" s="30">
        <v>84</v>
      </c>
    </row>
    <row r="195" spans="1:6">
      <c r="A195" s="29" t="s">
        <v>199</v>
      </c>
      <c r="B195" s="18">
        <v>0</v>
      </c>
      <c r="C195" s="18">
        <v>930</v>
      </c>
      <c r="D195" s="18">
        <v>76</v>
      </c>
      <c r="E195" s="18">
        <v>24</v>
      </c>
      <c r="F195" s="30">
        <v>3</v>
      </c>
    </row>
    <row r="196" spans="1:6">
      <c r="A196" s="29" t="s">
        <v>200</v>
      </c>
      <c r="B196" s="18">
        <v>2366000</v>
      </c>
      <c r="C196" s="18">
        <v>1133628</v>
      </c>
      <c r="D196" s="18">
        <v>212073</v>
      </c>
      <c r="E196" s="18">
        <v>43836</v>
      </c>
      <c r="F196" s="30">
        <v>13754</v>
      </c>
    </row>
    <row r="197" spans="1:6">
      <c r="A197" s="29" t="s">
        <v>201</v>
      </c>
      <c r="B197" s="18">
        <v>27000</v>
      </c>
      <c r="C197" s="18">
        <v>1155</v>
      </c>
      <c r="D197" s="18">
        <v>133</v>
      </c>
      <c r="E197" s="18">
        <v>30684</v>
      </c>
      <c r="F197" s="30">
        <v>4003</v>
      </c>
    </row>
    <row r="198" spans="1:6">
      <c r="A198" s="29" t="s">
        <v>202</v>
      </c>
      <c r="B198" s="18">
        <v>0</v>
      </c>
      <c r="C198" s="18">
        <v>178</v>
      </c>
      <c r="D198" s="18">
        <v>24</v>
      </c>
      <c r="E198" s="18">
        <v>17</v>
      </c>
      <c r="F198" s="30">
        <v>1</v>
      </c>
    </row>
    <row r="199" spans="1:6">
      <c r="A199" s="29" t="s">
        <v>203</v>
      </c>
      <c r="B199" s="18">
        <v>0</v>
      </c>
      <c r="C199" s="18">
        <v>41</v>
      </c>
      <c r="D199" s="18">
        <v>18</v>
      </c>
      <c r="E199" s="18">
        <v>591</v>
      </c>
      <c r="F199" s="30">
        <v>57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2</v>
      </c>
      <c r="D201" s="18">
        <v>1</v>
      </c>
      <c r="E201" s="18">
        <v>55</v>
      </c>
      <c r="F201" s="30">
        <v>6</v>
      </c>
    </row>
    <row r="202" spans="1:6">
      <c r="A202" s="29" t="s">
        <v>206</v>
      </c>
      <c r="B202" s="18">
        <v>7000</v>
      </c>
      <c r="C202" s="18">
        <v>4113</v>
      </c>
      <c r="D202" s="18">
        <v>749</v>
      </c>
      <c r="E202" s="18">
        <v>9869</v>
      </c>
      <c r="F202" s="30">
        <v>2226</v>
      </c>
    </row>
    <row r="203" spans="1:6">
      <c r="A203" s="29" t="s">
        <v>207</v>
      </c>
      <c r="B203" s="18">
        <v>40000</v>
      </c>
      <c r="C203" s="18">
        <v>24795</v>
      </c>
      <c r="D203" s="18">
        <v>4033</v>
      </c>
      <c r="E203" s="18">
        <v>8579</v>
      </c>
      <c r="F203" s="30">
        <v>1337</v>
      </c>
    </row>
    <row r="204" spans="1:6">
      <c r="A204" s="29" t="s">
        <v>208</v>
      </c>
      <c r="B204" s="18">
        <v>1534000</v>
      </c>
      <c r="C204" s="18">
        <v>301000</v>
      </c>
      <c r="D204" s="18">
        <v>47526</v>
      </c>
      <c r="E204" s="18">
        <v>60000</v>
      </c>
      <c r="F204" s="30">
        <v>9912</v>
      </c>
    </row>
    <row r="205" spans="1:6">
      <c r="A205" s="29" t="s">
        <v>209</v>
      </c>
      <c r="B205" s="18">
        <v>0</v>
      </c>
      <c r="C205" s="18">
        <v>73</v>
      </c>
      <c r="D205" s="18">
        <v>6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1</v>
      </c>
      <c r="D206" s="18">
        <v>1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4597</v>
      </c>
      <c r="D208" s="18">
        <v>571</v>
      </c>
      <c r="E208" s="18">
        <v>38</v>
      </c>
      <c r="F208" s="30">
        <v>17</v>
      </c>
    </row>
    <row r="209" spans="1:6">
      <c r="A209" s="29" t="s">
        <v>213</v>
      </c>
      <c r="B209" s="18">
        <v>147000</v>
      </c>
      <c r="C209" s="18">
        <v>336968</v>
      </c>
      <c r="D209" s="18">
        <v>60767</v>
      </c>
      <c r="E209" s="18">
        <v>6250</v>
      </c>
      <c r="F209" s="30">
        <v>1232</v>
      </c>
    </row>
    <row r="210" spans="1:6">
      <c r="A210" s="29" t="s">
        <v>214</v>
      </c>
      <c r="B210" s="18">
        <v>450000</v>
      </c>
      <c r="C210" s="18">
        <v>67288</v>
      </c>
      <c r="D210" s="18">
        <v>8072</v>
      </c>
      <c r="E210" s="18">
        <v>433803</v>
      </c>
      <c r="F210" s="30">
        <v>92869</v>
      </c>
    </row>
    <row r="211" spans="1:6">
      <c r="A211" s="29" t="s">
        <v>215</v>
      </c>
      <c r="B211" s="18">
        <v>7977000</v>
      </c>
      <c r="C211" s="18">
        <v>239000</v>
      </c>
      <c r="D211" s="18">
        <v>34547</v>
      </c>
      <c r="E211" s="18">
        <v>5048717</v>
      </c>
      <c r="F211" s="30">
        <v>760130</v>
      </c>
    </row>
    <row r="212" spans="1:6">
      <c r="A212" s="29" t="s">
        <v>216</v>
      </c>
      <c r="B212" s="18">
        <v>0</v>
      </c>
      <c r="C212" s="18">
        <v>3654</v>
      </c>
      <c r="D212" s="18">
        <v>964</v>
      </c>
      <c r="E212" s="18">
        <v>2762</v>
      </c>
      <c r="F212" s="30">
        <v>1134</v>
      </c>
    </row>
    <row r="213" spans="1:6">
      <c r="A213" s="29" t="s">
        <v>217</v>
      </c>
      <c r="B213" s="18">
        <v>16000</v>
      </c>
      <c r="C213" s="18">
        <v>4997</v>
      </c>
      <c r="D213" s="18">
        <v>1384</v>
      </c>
      <c r="E213" s="18">
        <v>16000</v>
      </c>
      <c r="F213" s="30">
        <v>3824</v>
      </c>
    </row>
    <row r="214" spans="1:6">
      <c r="A214" s="29" t="s">
        <v>218</v>
      </c>
      <c r="B214" s="18">
        <v>0</v>
      </c>
      <c r="C214" s="18">
        <v>5620</v>
      </c>
      <c r="D214" s="18">
        <v>1108</v>
      </c>
      <c r="E214" s="18">
        <v>100</v>
      </c>
      <c r="F214" s="30">
        <v>20</v>
      </c>
    </row>
    <row r="215" spans="1:6">
      <c r="A215" s="29" t="s">
        <v>219</v>
      </c>
      <c r="B215" s="18">
        <v>0</v>
      </c>
      <c r="C215" s="18">
        <v>2</v>
      </c>
      <c r="D215" s="18">
        <v>4</v>
      </c>
      <c r="E215" s="18">
        <v>1</v>
      </c>
      <c r="F215" s="30">
        <v>12</v>
      </c>
    </row>
    <row r="216" spans="1:6">
      <c r="A216" s="29" t="s">
        <v>220</v>
      </c>
      <c r="B216" s="18">
        <v>201000</v>
      </c>
      <c r="C216" s="18">
        <v>14672</v>
      </c>
      <c r="D216" s="18">
        <v>3251</v>
      </c>
      <c r="E216" s="18">
        <v>1015</v>
      </c>
      <c r="F216" s="30">
        <v>412</v>
      </c>
    </row>
    <row r="217" spans="1:6">
      <c r="A217" s="29" t="s">
        <v>221</v>
      </c>
      <c r="B217" s="18">
        <v>120000</v>
      </c>
      <c r="C217" s="18">
        <v>648488</v>
      </c>
      <c r="D217" s="18">
        <v>132782</v>
      </c>
      <c r="E217" s="18">
        <v>4421</v>
      </c>
      <c r="F217" s="30">
        <v>736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1616</v>
      </c>
      <c r="D220" s="18">
        <v>759</v>
      </c>
      <c r="E220" s="18">
        <v>2029</v>
      </c>
      <c r="F220" s="30">
        <v>336</v>
      </c>
    </row>
    <row r="221" spans="1:6">
      <c r="A221" s="29" t="s">
        <v>225</v>
      </c>
      <c r="B221" s="18">
        <v>0</v>
      </c>
      <c r="C221" s="18">
        <v>1183</v>
      </c>
      <c r="D221" s="18">
        <v>370</v>
      </c>
      <c r="E221" s="18">
        <v>1125</v>
      </c>
      <c r="F221" s="30">
        <v>57</v>
      </c>
    </row>
    <row r="222" spans="1:6">
      <c r="A222" s="31" t="s">
        <v>226</v>
      </c>
      <c r="B222" s="19">
        <v>70000</v>
      </c>
      <c r="C222" s="19">
        <v>978</v>
      </c>
      <c r="D222" s="19">
        <v>303</v>
      </c>
      <c r="E222" s="19">
        <v>9744</v>
      </c>
      <c r="F222" s="32">
        <v>1029</v>
      </c>
    </row>
    <row r="223" spans="1:6">
      <c r="A223" t="s">
        <v>251</v>
      </c>
      <c r="B223" s="24">
        <v>47209647</v>
      </c>
      <c r="C223" s="24">
        <v>712000</v>
      </c>
      <c r="D223">
        <f>(1000*99767)/(1000)</f>
        <v>99767</v>
      </c>
      <c r="E223" s="24">
        <v>19586000</v>
      </c>
      <c r="F223">
        <f>(1000*3055473)/(1000)</f>
        <v>3055473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224"/>
  <sheetViews>
    <sheetView topLeftCell="A193" workbookViewId="0">
      <selection activeCell="A199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253</v>
      </c>
      <c r="D2" s="18">
        <v>153</v>
      </c>
      <c r="E2" s="18">
        <v>104</v>
      </c>
      <c r="F2" s="30">
        <v>69</v>
      </c>
    </row>
    <row r="3" spans="1:6">
      <c r="A3" s="29" t="s">
        <v>7</v>
      </c>
      <c r="B3" s="18">
        <v>0</v>
      </c>
      <c r="C3" s="18">
        <v>3200</v>
      </c>
      <c r="D3" s="18">
        <v>2348</v>
      </c>
      <c r="E3" s="18">
        <v>0</v>
      </c>
      <c r="F3" s="30">
        <v>0</v>
      </c>
    </row>
    <row r="4" spans="1:6">
      <c r="A4" s="29" t="s">
        <v>8</v>
      </c>
      <c r="B4" s="18">
        <v>2000</v>
      </c>
      <c r="C4" s="18">
        <v>65401</v>
      </c>
      <c r="D4" s="18">
        <v>35309</v>
      </c>
      <c r="E4" s="18">
        <v>5454</v>
      </c>
      <c r="F4" s="30">
        <v>4643</v>
      </c>
    </row>
    <row r="5" spans="1:6">
      <c r="A5" s="29" t="s">
        <v>9</v>
      </c>
      <c r="B5" s="18">
        <v>0</v>
      </c>
      <c r="C5" s="18">
        <v>122</v>
      </c>
      <c r="D5" s="18">
        <v>59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8</v>
      </c>
      <c r="D6" s="18">
        <v>4</v>
      </c>
      <c r="E6" s="18">
        <v>0</v>
      </c>
      <c r="F6" s="30">
        <v>0</v>
      </c>
    </row>
    <row r="7" spans="1:6">
      <c r="A7" s="29" t="s">
        <v>11</v>
      </c>
      <c r="B7" s="18">
        <v>0</v>
      </c>
      <c r="C7" s="18">
        <v>1796</v>
      </c>
      <c r="D7" s="18">
        <v>1801</v>
      </c>
      <c r="E7" s="18">
        <v>1126</v>
      </c>
      <c r="F7" s="30">
        <v>838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131000</v>
      </c>
      <c r="C9" s="18">
        <v>52000</v>
      </c>
      <c r="D9" s="18">
        <v>32173</v>
      </c>
      <c r="E9" s="18">
        <v>83</v>
      </c>
      <c r="F9" s="30">
        <v>62</v>
      </c>
    </row>
    <row r="10" spans="1:6">
      <c r="A10" s="29" t="s">
        <v>14</v>
      </c>
      <c r="B10" s="18">
        <v>0</v>
      </c>
      <c r="C10" s="18">
        <v>566</v>
      </c>
      <c r="D10" s="18">
        <v>349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1038</v>
      </c>
      <c r="D11" s="18">
        <v>1057</v>
      </c>
      <c r="E11" s="18">
        <v>240</v>
      </c>
      <c r="F11" s="30">
        <v>8</v>
      </c>
    </row>
    <row r="12" spans="1:6">
      <c r="A12" s="29" t="s">
        <v>16</v>
      </c>
      <c r="B12" s="18">
        <v>325000</v>
      </c>
      <c r="C12" s="18">
        <v>75671</v>
      </c>
      <c r="D12" s="18">
        <v>36096</v>
      </c>
      <c r="E12" s="18">
        <v>50480</v>
      </c>
      <c r="F12" s="30">
        <v>23537</v>
      </c>
    </row>
    <row r="13" spans="1:6">
      <c r="A13" s="29" t="s">
        <v>17</v>
      </c>
      <c r="B13" s="18">
        <v>340778</v>
      </c>
      <c r="C13" s="18">
        <v>84629</v>
      </c>
      <c r="D13" s="18">
        <v>42930</v>
      </c>
      <c r="E13" s="18">
        <v>299580</v>
      </c>
      <c r="F13" s="30">
        <v>142351</v>
      </c>
    </row>
    <row r="14" spans="1:6">
      <c r="A14" s="29" t="s">
        <v>18</v>
      </c>
      <c r="B14" s="18">
        <v>0</v>
      </c>
      <c r="C14" s="18">
        <v>4000</v>
      </c>
      <c r="D14" s="18">
        <v>2528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586</v>
      </c>
      <c r="D15" s="18">
        <v>1378</v>
      </c>
      <c r="E15" s="18">
        <v>0</v>
      </c>
      <c r="F15" s="30">
        <v>0</v>
      </c>
    </row>
    <row r="16" spans="1:6">
      <c r="A16" s="29" t="s">
        <v>20</v>
      </c>
      <c r="B16" s="18">
        <v>0</v>
      </c>
      <c r="C16" s="18">
        <v>2134</v>
      </c>
      <c r="D16" s="18">
        <v>1396</v>
      </c>
      <c r="E16" s="18">
        <v>1</v>
      </c>
      <c r="F16" s="30">
        <v>6</v>
      </c>
    </row>
    <row r="17" spans="1:6">
      <c r="A17" s="29" t="s">
        <v>21</v>
      </c>
      <c r="B17" s="18">
        <v>20000</v>
      </c>
      <c r="C17" s="18">
        <v>45106</v>
      </c>
      <c r="D17" s="18">
        <v>22045</v>
      </c>
      <c r="E17" s="18">
        <v>26</v>
      </c>
      <c r="F17" s="30">
        <v>16</v>
      </c>
    </row>
    <row r="18" spans="1:6">
      <c r="A18" s="29" t="s">
        <v>22</v>
      </c>
      <c r="B18" s="18">
        <v>0</v>
      </c>
      <c r="C18" s="18">
        <v>1082</v>
      </c>
      <c r="D18" s="18">
        <v>699</v>
      </c>
      <c r="E18" s="18">
        <v>175</v>
      </c>
      <c r="F18" s="30">
        <v>129</v>
      </c>
    </row>
    <row r="19" spans="1:6">
      <c r="A19" s="29" t="s">
        <v>23</v>
      </c>
      <c r="B19" s="18">
        <v>40400</v>
      </c>
      <c r="C19" s="18">
        <v>11690</v>
      </c>
      <c r="D19" s="18">
        <v>3690</v>
      </c>
      <c r="E19" s="18">
        <v>26184</v>
      </c>
      <c r="F19" s="30">
        <v>10832</v>
      </c>
    </row>
    <row r="20" spans="1:6">
      <c r="A20" s="29" t="s">
        <v>24</v>
      </c>
      <c r="B20" s="18">
        <v>332000</v>
      </c>
      <c r="C20" s="18">
        <v>184807</v>
      </c>
      <c r="D20" s="18">
        <v>97329</v>
      </c>
      <c r="E20" s="18">
        <v>381444</v>
      </c>
      <c r="F20" s="30">
        <v>178862</v>
      </c>
    </row>
    <row r="21" spans="1:6">
      <c r="A21" s="29" t="s">
        <v>25</v>
      </c>
      <c r="B21" s="18">
        <v>0</v>
      </c>
      <c r="C21" s="18">
        <v>543</v>
      </c>
      <c r="D21" s="18">
        <v>234</v>
      </c>
      <c r="E21" s="18">
        <v>0</v>
      </c>
      <c r="F21" s="30">
        <v>0</v>
      </c>
    </row>
    <row r="22" spans="1:6">
      <c r="A22" s="29" t="s">
        <v>26</v>
      </c>
      <c r="B22" s="18">
        <v>0</v>
      </c>
      <c r="C22" s="18">
        <v>615</v>
      </c>
      <c r="D22" s="18">
        <v>396</v>
      </c>
      <c r="E22" s="18">
        <v>8</v>
      </c>
      <c r="F22" s="30">
        <v>5</v>
      </c>
    </row>
    <row r="23" spans="1:6">
      <c r="A23" s="29" t="s">
        <v>27</v>
      </c>
      <c r="B23" s="18">
        <v>0</v>
      </c>
      <c r="C23" s="18">
        <v>2</v>
      </c>
      <c r="D23" s="18">
        <v>5</v>
      </c>
      <c r="E23" s="18">
        <v>0</v>
      </c>
      <c r="F23" s="30">
        <v>0</v>
      </c>
    </row>
    <row r="24" spans="1:6">
      <c r="A24" s="29" t="s">
        <v>28</v>
      </c>
      <c r="B24" s="18">
        <v>0</v>
      </c>
      <c r="C24" s="18">
        <v>12979</v>
      </c>
      <c r="D24" s="18">
        <v>9353</v>
      </c>
      <c r="E24" s="18">
        <v>115</v>
      </c>
      <c r="F24" s="30">
        <v>8</v>
      </c>
    </row>
    <row r="25" spans="1:6">
      <c r="A25" s="29" t="s">
        <v>29</v>
      </c>
      <c r="B25" s="18">
        <v>0</v>
      </c>
      <c r="C25" s="18">
        <v>6300</v>
      </c>
      <c r="D25" s="18">
        <v>3163</v>
      </c>
      <c r="E25" s="18">
        <v>50</v>
      </c>
      <c r="F25" s="30">
        <v>27</v>
      </c>
    </row>
    <row r="26" spans="1:6">
      <c r="A26" s="29" t="s">
        <v>30</v>
      </c>
      <c r="B26" s="18">
        <v>0</v>
      </c>
      <c r="C26" s="18">
        <v>3230</v>
      </c>
      <c r="D26" s="18">
        <v>2831</v>
      </c>
      <c r="E26" s="18">
        <v>8</v>
      </c>
      <c r="F26" s="30">
        <v>5</v>
      </c>
    </row>
    <row r="27" spans="1:6">
      <c r="A27" s="29" t="s">
        <v>31</v>
      </c>
      <c r="B27" s="18">
        <v>98000</v>
      </c>
      <c r="C27" s="18">
        <v>211892</v>
      </c>
      <c r="D27" s="18">
        <v>107455</v>
      </c>
      <c r="E27" s="18">
        <v>1705</v>
      </c>
      <c r="F27" s="30">
        <v>995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1791</v>
      </c>
      <c r="D30" s="18">
        <v>2853</v>
      </c>
      <c r="E30" s="18">
        <v>3</v>
      </c>
      <c r="F30" s="30">
        <v>2</v>
      </c>
    </row>
    <row r="31" spans="1:6">
      <c r="A31" s="29" t="s">
        <v>35</v>
      </c>
      <c r="B31" s="18">
        <v>0</v>
      </c>
      <c r="C31" s="18">
        <v>44105</v>
      </c>
      <c r="D31" s="18">
        <v>22436</v>
      </c>
      <c r="E31" s="18">
        <v>10704</v>
      </c>
      <c r="F31" s="30">
        <v>6215</v>
      </c>
    </row>
    <row r="32" spans="1:6">
      <c r="A32" s="29" t="s">
        <v>36</v>
      </c>
      <c r="B32" s="18">
        <v>0</v>
      </c>
      <c r="C32" s="18">
        <v>2035</v>
      </c>
      <c r="D32" s="18">
        <v>1597</v>
      </c>
      <c r="E32" s="18">
        <v>60</v>
      </c>
      <c r="F32" s="30">
        <v>61</v>
      </c>
    </row>
    <row r="33" spans="1:6">
      <c r="A33" s="29" t="s">
        <v>37</v>
      </c>
      <c r="B33" s="18">
        <v>0</v>
      </c>
      <c r="C33" s="18">
        <v>209</v>
      </c>
      <c r="D33" s="18">
        <v>142</v>
      </c>
      <c r="E33" s="18">
        <v>1</v>
      </c>
      <c r="F33" s="30">
        <v>1</v>
      </c>
    </row>
    <row r="34" spans="1:6">
      <c r="A34" s="29" t="s">
        <v>38</v>
      </c>
      <c r="B34" s="18">
        <v>0</v>
      </c>
      <c r="C34" s="18">
        <v>32</v>
      </c>
      <c r="D34" s="18">
        <v>37</v>
      </c>
      <c r="E34" s="18">
        <v>0</v>
      </c>
      <c r="F34" s="30">
        <v>0</v>
      </c>
    </row>
    <row r="35" spans="1:6">
      <c r="A35" s="29" t="s">
        <v>39</v>
      </c>
      <c r="B35" s="18">
        <v>0</v>
      </c>
      <c r="C35" s="18">
        <v>1677</v>
      </c>
      <c r="D35" s="18">
        <v>1378</v>
      </c>
      <c r="E35" s="18">
        <v>14</v>
      </c>
      <c r="F35" s="30">
        <v>14</v>
      </c>
    </row>
    <row r="36" spans="1:6">
      <c r="A36" s="29" t="s">
        <v>40</v>
      </c>
      <c r="B36" s="18">
        <v>0</v>
      </c>
      <c r="C36" s="18">
        <v>5425</v>
      </c>
      <c r="D36" s="18">
        <v>3956</v>
      </c>
      <c r="E36" s="18">
        <v>12</v>
      </c>
      <c r="F36" s="30">
        <v>5</v>
      </c>
    </row>
    <row r="37" spans="1:6">
      <c r="A37" s="29" t="s">
        <v>41</v>
      </c>
      <c r="B37" s="18">
        <v>3521000</v>
      </c>
      <c r="C37" s="18">
        <v>59850</v>
      </c>
      <c r="D37" s="18">
        <v>38455</v>
      </c>
      <c r="E37" s="18">
        <v>3310194</v>
      </c>
      <c r="F37" s="30">
        <v>1824025</v>
      </c>
    </row>
    <row r="38" spans="1:6">
      <c r="A38" s="29" t="s">
        <v>42</v>
      </c>
      <c r="B38" s="18">
        <v>0</v>
      </c>
      <c r="C38" s="18">
        <v>2</v>
      </c>
      <c r="D38" s="18">
        <v>4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0</v>
      </c>
      <c r="D39" s="18">
        <v>0</v>
      </c>
      <c r="E39" s="18">
        <v>0</v>
      </c>
      <c r="F39" s="30">
        <v>0</v>
      </c>
    </row>
    <row r="40" spans="1:6">
      <c r="A40" s="29" t="s">
        <v>44</v>
      </c>
      <c r="B40" s="18">
        <v>0</v>
      </c>
      <c r="C40" s="18">
        <v>1</v>
      </c>
      <c r="D40" s="18">
        <v>3</v>
      </c>
      <c r="E40" s="18">
        <v>106</v>
      </c>
      <c r="F40" s="30">
        <v>1504</v>
      </c>
    </row>
    <row r="41" spans="1:6">
      <c r="A41" s="29" t="s">
        <v>45</v>
      </c>
      <c r="B41" s="18">
        <v>96800</v>
      </c>
      <c r="C41" s="18">
        <v>9267</v>
      </c>
      <c r="D41" s="18">
        <v>5823</v>
      </c>
      <c r="E41" s="18">
        <v>53741</v>
      </c>
      <c r="F41" s="30">
        <v>33211</v>
      </c>
    </row>
    <row r="42" spans="1:6">
      <c r="A42" s="29" t="s">
        <v>46</v>
      </c>
      <c r="B42" s="18">
        <v>2977000</v>
      </c>
      <c r="C42" s="18">
        <v>439466</v>
      </c>
      <c r="D42" s="18">
        <v>223722</v>
      </c>
      <c r="E42" s="18">
        <v>18594</v>
      </c>
      <c r="F42" s="30">
        <v>22389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0</v>
      </c>
      <c r="C45" s="18">
        <v>71299</v>
      </c>
      <c r="D45" s="18">
        <v>46817</v>
      </c>
      <c r="E45" s="18">
        <v>276</v>
      </c>
      <c r="F45" s="30">
        <v>223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496</v>
      </c>
      <c r="D47" s="18">
        <v>317</v>
      </c>
      <c r="E47" s="18">
        <v>1</v>
      </c>
      <c r="F47" s="30">
        <v>3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32731</v>
      </c>
      <c r="C49" s="18">
        <v>15674</v>
      </c>
      <c r="D49" s="18">
        <v>8941</v>
      </c>
      <c r="E49" s="18">
        <v>12</v>
      </c>
      <c r="F49" s="30">
        <v>51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0</v>
      </c>
      <c r="C51" s="18">
        <v>43150</v>
      </c>
      <c r="D51" s="18">
        <v>21494</v>
      </c>
      <c r="E51" s="18">
        <v>2072</v>
      </c>
      <c r="F51" s="30">
        <v>1527</v>
      </c>
    </row>
    <row r="52" spans="1:6">
      <c r="A52" s="29" t="s">
        <v>56</v>
      </c>
      <c r="B52" s="18">
        <v>0</v>
      </c>
      <c r="C52" s="18">
        <v>17050</v>
      </c>
      <c r="D52" s="18">
        <v>8745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3948</v>
      </c>
      <c r="D54" s="18">
        <v>2362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4246</v>
      </c>
      <c r="D56" s="18">
        <v>3046</v>
      </c>
      <c r="E56" s="18">
        <v>856</v>
      </c>
      <c r="F56" s="30">
        <v>509</v>
      </c>
    </row>
    <row r="57" spans="1:6">
      <c r="A57" s="29" t="s">
        <v>61</v>
      </c>
      <c r="B57" s="18">
        <v>0</v>
      </c>
      <c r="C57" s="18">
        <v>211</v>
      </c>
      <c r="D57" s="18">
        <v>123</v>
      </c>
      <c r="E57" s="18">
        <v>5</v>
      </c>
      <c r="F57" s="30">
        <v>4</v>
      </c>
    </row>
    <row r="58" spans="1:6">
      <c r="A58" s="29" t="s">
        <v>62</v>
      </c>
      <c r="B58" s="18">
        <v>4230</v>
      </c>
      <c r="C58" s="18">
        <v>130770</v>
      </c>
      <c r="D58" s="18">
        <v>75930</v>
      </c>
      <c r="E58" s="18">
        <v>6533</v>
      </c>
      <c r="F58" s="30">
        <v>4824</v>
      </c>
    </row>
    <row r="59" spans="1:6">
      <c r="A59" s="29" t="s">
        <v>63</v>
      </c>
      <c r="B59" s="18">
        <v>0</v>
      </c>
      <c r="C59" s="18">
        <v>11</v>
      </c>
      <c r="D59" s="18">
        <v>82</v>
      </c>
      <c r="E59" s="18">
        <v>0</v>
      </c>
      <c r="F59" s="30">
        <v>0</v>
      </c>
    </row>
    <row r="60" spans="1:6">
      <c r="A60" s="29" t="s">
        <v>64</v>
      </c>
      <c r="B60" s="18">
        <v>0</v>
      </c>
      <c r="C60" s="18">
        <v>120</v>
      </c>
      <c r="D60" s="18">
        <v>73</v>
      </c>
      <c r="E60" s="18">
        <v>135</v>
      </c>
      <c r="F60" s="30">
        <v>64</v>
      </c>
    </row>
    <row r="61" spans="1:6">
      <c r="A61" s="29" t="s">
        <v>65</v>
      </c>
      <c r="B61" s="18">
        <v>0</v>
      </c>
      <c r="C61" s="18">
        <v>20193</v>
      </c>
      <c r="D61" s="18">
        <v>13335</v>
      </c>
      <c r="E61" s="18">
        <v>838</v>
      </c>
      <c r="F61" s="30">
        <v>631</v>
      </c>
    </row>
    <row r="62" spans="1:6">
      <c r="A62" s="29" t="s">
        <v>66</v>
      </c>
      <c r="B62" s="18">
        <v>43654</v>
      </c>
      <c r="C62" s="18">
        <v>23524</v>
      </c>
      <c r="D62" s="18">
        <v>14941</v>
      </c>
      <c r="E62" s="18">
        <v>16</v>
      </c>
      <c r="F62" s="30">
        <v>26</v>
      </c>
    </row>
    <row r="63" spans="1:6">
      <c r="A63" s="29" t="s">
        <v>67</v>
      </c>
      <c r="B63" s="18">
        <v>0</v>
      </c>
      <c r="C63" s="18">
        <v>78851</v>
      </c>
      <c r="D63" s="18">
        <v>52060</v>
      </c>
      <c r="E63" s="18">
        <v>136</v>
      </c>
      <c r="F63" s="30">
        <v>102</v>
      </c>
    </row>
    <row r="64" spans="1:6">
      <c r="A64" s="29" t="s">
        <v>68</v>
      </c>
      <c r="B64" s="18">
        <v>14000</v>
      </c>
      <c r="C64" s="18">
        <v>14683</v>
      </c>
      <c r="D64" s="18">
        <v>11170</v>
      </c>
      <c r="E64" s="18">
        <v>27</v>
      </c>
      <c r="F64" s="30">
        <v>20</v>
      </c>
    </row>
    <row r="65" spans="1:6">
      <c r="A65" s="29" t="s">
        <v>69</v>
      </c>
      <c r="B65" s="18">
        <v>0</v>
      </c>
      <c r="C65" s="18">
        <v>73</v>
      </c>
      <c r="D65" s="18">
        <v>46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764</v>
      </c>
      <c r="D66" s="18">
        <v>405</v>
      </c>
      <c r="E66" s="18">
        <v>0</v>
      </c>
      <c r="F66" s="30">
        <v>0</v>
      </c>
    </row>
    <row r="67" spans="1:6">
      <c r="A67" s="29" t="s">
        <v>71</v>
      </c>
      <c r="B67" s="18">
        <v>0</v>
      </c>
      <c r="C67" s="18">
        <v>13579</v>
      </c>
      <c r="D67" s="18">
        <v>6887</v>
      </c>
      <c r="E67" s="18">
        <v>52</v>
      </c>
      <c r="F67" s="30">
        <v>31</v>
      </c>
    </row>
    <row r="68" spans="1:6">
      <c r="A68" s="29" t="s">
        <v>72</v>
      </c>
      <c r="B68" s="18">
        <v>13000</v>
      </c>
      <c r="C68" s="18">
        <v>7303</v>
      </c>
      <c r="D68" s="18">
        <v>14525</v>
      </c>
      <c r="E68" s="18">
        <v>847</v>
      </c>
      <c r="F68" s="30">
        <v>600</v>
      </c>
    </row>
    <row r="69" spans="1:6">
      <c r="A69" s="29" t="s">
        <v>73</v>
      </c>
      <c r="B69" s="18">
        <v>0</v>
      </c>
      <c r="C69" s="18">
        <v>128</v>
      </c>
      <c r="D69" s="18">
        <v>148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384</v>
      </c>
      <c r="D70" s="18">
        <v>305</v>
      </c>
      <c r="E70" s="18">
        <v>6</v>
      </c>
      <c r="F70" s="30">
        <v>6</v>
      </c>
    </row>
    <row r="71" spans="1:6">
      <c r="A71" s="29" t="s">
        <v>75</v>
      </c>
      <c r="B71" s="18">
        <v>0</v>
      </c>
      <c r="C71" s="18">
        <v>1191</v>
      </c>
      <c r="D71" s="18">
        <v>917</v>
      </c>
      <c r="E71" s="18">
        <v>5</v>
      </c>
      <c r="F71" s="30">
        <v>10</v>
      </c>
    </row>
    <row r="72" spans="1:6">
      <c r="A72" s="29" t="s">
        <v>76</v>
      </c>
      <c r="B72" s="18">
        <v>273143</v>
      </c>
      <c r="C72" s="18">
        <v>44527</v>
      </c>
      <c r="D72" s="18">
        <v>19762</v>
      </c>
      <c r="E72" s="18">
        <v>323716</v>
      </c>
      <c r="F72" s="30">
        <v>160397</v>
      </c>
    </row>
    <row r="73" spans="1:6">
      <c r="A73" s="29" t="s">
        <v>77</v>
      </c>
      <c r="B73" s="18">
        <v>790000</v>
      </c>
      <c r="C73" s="18">
        <v>323745</v>
      </c>
      <c r="D73" s="18">
        <v>171019</v>
      </c>
      <c r="E73" s="18">
        <v>543682</v>
      </c>
      <c r="F73" s="30">
        <v>267617</v>
      </c>
    </row>
    <row r="74" spans="1:6">
      <c r="A74" s="29" t="s">
        <v>78</v>
      </c>
      <c r="B74" s="18">
        <v>0</v>
      </c>
      <c r="C74" s="18">
        <v>158</v>
      </c>
      <c r="D74" s="18">
        <v>190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1115</v>
      </c>
      <c r="D75" s="18">
        <v>1022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811</v>
      </c>
      <c r="D76" s="18">
        <v>652</v>
      </c>
      <c r="E76" s="18">
        <v>147</v>
      </c>
      <c r="F76" s="30">
        <v>97</v>
      </c>
    </row>
    <row r="77" spans="1:6">
      <c r="A77" s="29" t="s">
        <v>81</v>
      </c>
      <c r="B77" s="18">
        <v>0</v>
      </c>
      <c r="C77" s="18">
        <v>47</v>
      </c>
      <c r="D77" s="18">
        <v>23</v>
      </c>
      <c r="E77" s="18">
        <v>37</v>
      </c>
      <c r="F77" s="30">
        <v>26</v>
      </c>
    </row>
    <row r="78" spans="1:6">
      <c r="A78" s="29" t="s">
        <v>82</v>
      </c>
      <c r="B78" s="18">
        <v>0</v>
      </c>
      <c r="C78" s="18">
        <v>2000</v>
      </c>
      <c r="D78" s="18">
        <v>1041</v>
      </c>
      <c r="E78" s="18">
        <v>0</v>
      </c>
      <c r="F78" s="30">
        <v>0</v>
      </c>
    </row>
    <row r="79" spans="1:6">
      <c r="A79" s="29" t="s">
        <v>83</v>
      </c>
      <c r="B79" s="18">
        <v>1770000</v>
      </c>
      <c r="C79" s="18">
        <v>866609</v>
      </c>
      <c r="D79" s="18">
        <v>422090</v>
      </c>
      <c r="E79" s="18">
        <v>760408</v>
      </c>
      <c r="F79" s="30">
        <v>366916</v>
      </c>
    </row>
    <row r="80" spans="1:6">
      <c r="A80" s="29" t="s">
        <v>84</v>
      </c>
      <c r="B80" s="18">
        <v>0</v>
      </c>
      <c r="C80" s="18">
        <v>12355</v>
      </c>
      <c r="D80" s="18">
        <v>7693</v>
      </c>
      <c r="E80" s="18">
        <v>147</v>
      </c>
      <c r="F80" s="30">
        <v>161</v>
      </c>
    </row>
    <row r="81" spans="1:6">
      <c r="A81" s="29" t="s">
        <v>85</v>
      </c>
      <c r="B81" s="18">
        <v>0</v>
      </c>
      <c r="C81" s="18">
        <v>38</v>
      </c>
      <c r="D81" s="18">
        <v>38</v>
      </c>
      <c r="E81" s="18">
        <v>0</v>
      </c>
      <c r="F81" s="30">
        <v>0</v>
      </c>
    </row>
    <row r="82" spans="1:6">
      <c r="A82" s="29" t="s">
        <v>86</v>
      </c>
      <c r="B82" s="18">
        <v>0</v>
      </c>
      <c r="C82" s="18">
        <v>59299</v>
      </c>
      <c r="D82" s="18">
        <v>44721</v>
      </c>
      <c r="E82" s="18">
        <v>11</v>
      </c>
      <c r="F82" s="30">
        <v>18</v>
      </c>
    </row>
    <row r="83" spans="1:6">
      <c r="A83" s="29" t="s">
        <v>87</v>
      </c>
      <c r="B83" s="18">
        <v>0</v>
      </c>
      <c r="C83" s="18">
        <v>2</v>
      </c>
      <c r="D83" s="18">
        <v>14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5</v>
      </c>
      <c r="D84" s="18">
        <v>3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7</v>
      </c>
      <c r="D85" s="18">
        <v>5</v>
      </c>
      <c r="E85" s="18">
        <v>0</v>
      </c>
      <c r="F85" s="30">
        <v>0</v>
      </c>
    </row>
    <row r="86" spans="1:6">
      <c r="A86" s="29" t="s">
        <v>90</v>
      </c>
      <c r="B86" s="18">
        <v>0</v>
      </c>
      <c r="C86" s="18">
        <v>21720</v>
      </c>
      <c r="D86" s="18">
        <v>15056</v>
      </c>
      <c r="E86" s="18">
        <v>248</v>
      </c>
      <c r="F86" s="30">
        <v>210</v>
      </c>
    </row>
    <row r="87" spans="1:6">
      <c r="A87" s="29" t="s">
        <v>91</v>
      </c>
      <c r="B87" s="18">
        <v>0</v>
      </c>
      <c r="C87" s="18">
        <v>955</v>
      </c>
      <c r="D87" s="18">
        <v>530</v>
      </c>
      <c r="E87" s="18">
        <v>0</v>
      </c>
      <c r="F87" s="30">
        <v>0</v>
      </c>
    </row>
    <row r="88" spans="1:6">
      <c r="A88" s="29" t="s">
        <v>92</v>
      </c>
      <c r="B88" s="18">
        <v>0</v>
      </c>
      <c r="C88" s="18">
        <v>2</v>
      </c>
      <c r="D88" s="18">
        <v>7</v>
      </c>
      <c r="E88" s="18">
        <v>81</v>
      </c>
      <c r="F88" s="30">
        <v>56</v>
      </c>
    </row>
    <row r="89" spans="1:6">
      <c r="A89" s="29" t="s">
        <v>93</v>
      </c>
      <c r="B89" s="18">
        <v>0</v>
      </c>
      <c r="C89" s="18">
        <v>2014</v>
      </c>
      <c r="D89" s="18">
        <v>1614</v>
      </c>
      <c r="E89" s="18">
        <v>2</v>
      </c>
      <c r="F89" s="30">
        <v>0</v>
      </c>
    </row>
    <row r="90" spans="1:6">
      <c r="A90" s="29" t="s">
        <v>94</v>
      </c>
      <c r="B90" s="18">
        <v>0</v>
      </c>
      <c r="C90" s="18">
        <v>2174</v>
      </c>
      <c r="D90" s="18">
        <v>1460</v>
      </c>
      <c r="E90" s="18">
        <v>0</v>
      </c>
      <c r="F90" s="30">
        <v>0</v>
      </c>
    </row>
    <row r="91" spans="1:6">
      <c r="A91" s="29" t="s">
        <v>95</v>
      </c>
      <c r="B91" s="18">
        <v>0</v>
      </c>
      <c r="C91" s="18">
        <v>10153</v>
      </c>
      <c r="D91" s="18">
        <v>6576</v>
      </c>
      <c r="E91" s="18">
        <v>21</v>
      </c>
      <c r="F91" s="30">
        <v>24</v>
      </c>
    </row>
    <row r="92" spans="1:6">
      <c r="A92" s="29" t="s">
        <v>96</v>
      </c>
      <c r="B92" s="18">
        <v>0</v>
      </c>
      <c r="C92" s="18">
        <v>78035</v>
      </c>
      <c r="D92" s="18">
        <v>51712</v>
      </c>
      <c r="E92" s="18">
        <v>0</v>
      </c>
      <c r="F92" s="30">
        <v>0</v>
      </c>
    </row>
    <row r="93" spans="1:6">
      <c r="A93" s="29" t="s">
        <v>97</v>
      </c>
      <c r="B93" s="18">
        <v>0</v>
      </c>
      <c r="C93" s="18">
        <v>9213</v>
      </c>
      <c r="D93" s="18">
        <v>6860</v>
      </c>
      <c r="E93" s="18">
        <v>26</v>
      </c>
      <c r="F93" s="30">
        <v>1</v>
      </c>
    </row>
    <row r="94" spans="1:6">
      <c r="A94" s="29" t="s">
        <v>98</v>
      </c>
      <c r="B94" s="18">
        <v>1380000</v>
      </c>
      <c r="C94" s="18">
        <v>1433035</v>
      </c>
      <c r="D94" s="18">
        <v>791792</v>
      </c>
      <c r="E94" s="18">
        <v>5428</v>
      </c>
      <c r="F94" s="30">
        <v>3478</v>
      </c>
    </row>
    <row r="95" spans="1:6">
      <c r="A95" s="29" t="s">
        <v>99</v>
      </c>
      <c r="B95" s="18">
        <v>664000</v>
      </c>
      <c r="C95" s="18">
        <v>11889</v>
      </c>
      <c r="D95" s="18">
        <v>6000</v>
      </c>
      <c r="E95" s="18">
        <v>140967</v>
      </c>
      <c r="F95" s="30">
        <v>71902</v>
      </c>
    </row>
    <row r="96" spans="1:6">
      <c r="A96" s="29" t="s">
        <v>100</v>
      </c>
      <c r="B96" s="18">
        <v>80000</v>
      </c>
      <c r="C96" s="18">
        <v>56129</v>
      </c>
      <c r="D96" s="18">
        <v>27587</v>
      </c>
      <c r="E96" s="18">
        <v>0</v>
      </c>
      <c r="F96" s="30">
        <v>0</v>
      </c>
    </row>
    <row r="97" spans="1:6">
      <c r="A97" s="29" t="s">
        <v>101</v>
      </c>
      <c r="B97" s="18">
        <v>0</v>
      </c>
      <c r="C97" s="18">
        <v>959</v>
      </c>
      <c r="D97" s="18">
        <v>503</v>
      </c>
      <c r="E97" s="18">
        <v>2</v>
      </c>
      <c r="F97" s="30">
        <v>0</v>
      </c>
    </row>
    <row r="98" spans="1:6">
      <c r="A98" s="29" t="s">
        <v>102</v>
      </c>
      <c r="B98" s="18">
        <v>0</v>
      </c>
      <c r="C98" s="18">
        <v>53115</v>
      </c>
      <c r="D98" s="18">
        <v>31055</v>
      </c>
      <c r="E98" s="18">
        <v>2</v>
      </c>
      <c r="F98" s="30">
        <v>1</v>
      </c>
    </row>
    <row r="99" spans="1:6">
      <c r="A99" s="29" t="s">
        <v>103</v>
      </c>
      <c r="B99" s="18">
        <v>0</v>
      </c>
      <c r="C99" s="18">
        <v>69619</v>
      </c>
      <c r="D99" s="18">
        <v>34758</v>
      </c>
      <c r="E99" s="18">
        <v>117</v>
      </c>
      <c r="F99" s="30">
        <v>68</v>
      </c>
    </row>
    <row r="100" spans="1:6">
      <c r="A100" s="29" t="s">
        <v>104</v>
      </c>
      <c r="B100" s="18">
        <v>0</v>
      </c>
      <c r="C100" s="18">
        <v>588986</v>
      </c>
      <c r="D100" s="18">
        <v>300151</v>
      </c>
      <c r="E100" s="18">
        <v>933</v>
      </c>
      <c r="F100" s="30">
        <v>787</v>
      </c>
    </row>
    <row r="101" spans="1:6">
      <c r="A101" s="29" t="s">
        <v>105</v>
      </c>
      <c r="B101" s="18">
        <v>0</v>
      </c>
      <c r="C101" s="18">
        <v>4081</v>
      </c>
      <c r="D101" s="18">
        <v>3776</v>
      </c>
      <c r="E101" s="18">
        <v>0</v>
      </c>
      <c r="F101" s="30">
        <v>0</v>
      </c>
    </row>
    <row r="102" spans="1:6">
      <c r="A102" s="29" t="s">
        <v>106</v>
      </c>
      <c r="B102" s="18">
        <v>2985000</v>
      </c>
      <c r="C102" s="18">
        <v>49000</v>
      </c>
      <c r="D102" s="18">
        <v>25473</v>
      </c>
      <c r="E102" s="18">
        <v>6000</v>
      </c>
      <c r="F102" s="30">
        <v>2538</v>
      </c>
    </row>
    <row r="103" spans="1:6">
      <c r="A103" s="29" t="s">
        <v>107</v>
      </c>
      <c r="B103" s="18">
        <v>0</v>
      </c>
      <c r="C103" s="18">
        <v>14240</v>
      </c>
      <c r="D103" s="18">
        <v>7924</v>
      </c>
      <c r="E103" s="18">
        <v>130</v>
      </c>
      <c r="F103" s="30">
        <v>109</v>
      </c>
    </row>
    <row r="104" spans="1:6">
      <c r="A104" s="29" t="s">
        <v>108</v>
      </c>
      <c r="B104" s="18">
        <v>130</v>
      </c>
      <c r="C104" s="18">
        <v>28635</v>
      </c>
      <c r="D104" s="18">
        <v>17792</v>
      </c>
      <c r="E104" s="18">
        <v>0</v>
      </c>
      <c r="F104" s="30">
        <v>0</v>
      </c>
    </row>
    <row r="105" spans="1:6">
      <c r="A105" s="29" t="s">
        <v>109</v>
      </c>
      <c r="B105" s="18">
        <v>0</v>
      </c>
      <c r="C105" s="18">
        <v>51633</v>
      </c>
      <c r="D105" s="18">
        <v>23228</v>
      </c>
      <c r="E105" s="18">
        <v>79</v>
      </c>
      <c r="F105" s="30">
        <v>53</v>
      </c>
    </row>
    <row r="106" spans="1:6">
      <c r="A106" s="29" t="s">
        <v>110</v>
      </c>
      <c r="B106" s="18">
        <v>0</v>
      </c>
      <c r="C106" s="18">
        <v>4</v>
      </c>
      <c r="D106" s="18">
        <v>2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21432</v>
      </c>
      <c r="D107" s="18">
        <v>14752</v>
      </c>
      <c r="E107" s="18">
        <v>1226</v>
      </c>
      <c r="F107" s="30">
        <v>1427</v>
      </c>
    </row>
    <row r="108" spans="1:6">
      <c r="A108" s="29" t="s">
        <v>112</v>
      </c>
      <c r="B108" s="18">
        <v>0</v>
      </c>
      <c r="C108" s="18">
        <v>3000</v>
      </c>
      <c r="D108" s="18">
        <v>1683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1728</v>
      </c>
      <c r="D109" s="18">
        <v>1433</v>
      </c>
      <c r="E109" s="18">
        <v>0</v>
      </c>
      <c r="F109" s="30">
        <v>0</v>
      </c>
    </row>
    <row r="110" spans="1:6">
      <c r="A110" s="29" t="s">
        <v>114</v>
      </c>
      <c r="B110" s="18">
        <v>0</v>
      </c>
      <c r="C110" s="18">
        <v>10005</v>
      </c>
      <c r="D110" s="18">
        <v>5353</v>
      </c>
      <c r="E110" s="18">
        <v>394</v>
      </c>
      <c r="F110" s="30">
        <v>202</v>
      </c>
    </row>
    <row r="111" spans="1:6">
      <c r="A111" s="29" t="s">
        <v>115</v>
      </c>
      <c r="B111" s="18">
        <v>0</v>
      </c>
      <c r="C111" s="18">
        <v>7009</v>
      </c>
      <c r="D111" s="18">
        <v>3308</v>
      </c>
      <c r="E111" s="18">
        <v>46</v>
      </c>
      <c r="F111" s="30">
        <v>43</v>
      </c>
    </row>
    <row r="112" spans="1:6">
      <c r="A112" s="29" t="s">
        <v>116</v>
      </c>
      <c r="B112" s="18">
        <v>0</v>
      </c>
      <c r="C112" s="18">
        <v>4</v>
      </c>
      <c r="D112" s="18">
        <v>20</v>
      </c>
      <c r="E112" s="18">
        <v>0</v>
      </c>
      <c r="F112" s="30">
        <v>0</v>
      </c>
    </row>
    <row r="113" spans="1:6">
      <c r="A113" s="29" t="s">
        <v>117</v>
      </c>
      <c r="B113" s="18">
        <v>0</v>
      </c>
      <c r="C113" s="18">
        <v>119</v>
      </c>
      <c r="D113" s="18">
        <v>63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94</v>
      </c>
      <c r="D114" s="18">
        <v>57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0</v>
      </c>
      <c r="C116" s="18">
        <v>11866</v>
      </c>
      <c r="D116" s="18">
        <v>5622</v>
      </c>
      <c r="E116" s="18">
        <v>33</v>
      </c>
      <c r="F116" s="30">
        <v>35</v>
      </c>
    </row>
    <row r="117" spans="1:6">
      <c r="A117" s="29" t="s">
        <v>121</v>
      </c>
      <c r="B117" s="18">
        <v>0</v>
      </c>
      <c r="C117" s="18">
        <v>10410</v>
      </c>
      <c r="D117" s="18">
        <v>6970</v>
      </c>
      <c r="E117" s="18">
        <v>0</v>
      </c>
      <c r="F117" s="30">
        <v>3</v>
      </c>
    </row>
    <row r="118" spans="1:6">
      <c r="A118" s="29" t="s">
        <v>122</v>
      </c>
      <c r="B118" s="18">
        <v>1450</v>
      </c>
      <c r="C118" s="18">
        <v>23707</v>
      </c>
      <c r="D118" s="18">
        <v>16849</v>
      </c>
      <c r="E118" s="18">
        <v>34</v>
      </c>
      <c r="F118" s="30">
        <v>358</v>
      </c>
    </row>
    <row r="119" spans="1:6">
      <c r="A119" s="29" t="s">
        <v>123</v>
      </c>
      <c r="B119" s="18">
        <v>0</v>
      </c>
      <c r="C119" s="18">
        <v>8242</v>
      </c>
      <c r="D119" s="18">
        <v>2874</v>
      </c>
      <c r="E119" s="18">
        <v>1</v>
      </c>
      <c r="F119" s="30">
        <v>0</v>
      </c>
    </row>
    <row r="120" spans="1:6">
      <c r="A120" s="29" t="s">
        <v>124</v>
      </c>
      <c r="B120" s="18">
        <v>300000</v>
      </c>
      <c r="C120" s="18">
        <v>64568</v>
      </c>
      <c r="D120" s="18">
        <v>34493</v>
      </c>
      <c r="E120" s="18">
        <v>96766</v>
      </c>
      <c r="F120" s="30">
        <v>45059</v>
      </c>
    </row>
    <row r="121" spans="1:6">
      <c r="A121" s="29" t="s">
        <v>125</v>
      </c>
      <c r="B121" s="18">
        <v>0</v>
      </c>
      <c r="C121" s="18">
        <v>218</v>
      </c>
      <c r="D121" s="18">
        <v>271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5146</v>
      </c>
      <c r="D122" s="18">
        <v>2619</v>
      </c>
      <c r="E122" s="18">
        <v>1801</v>
      </c>
      <c r="F122" s="30">
        <v>313</v>
      </c>
    </row>
    <row r="123" spans="1:6">
      <c r="A123" s="29" t="s">
        <v>127</v>
      </c>
      <c r="B123" s="18">
        <v>0</v>
      </c>
      <c r="C123" s="18">
        <v>1884</v>
      </c>
      <c r="D123" s="18">
        <v>961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3200</v>
      </c>
      <c r="D125" s="18">
        <v>3024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106</v>
      </c>
      <c r="D126" s="18">
        <v>76</v>
      </c>
      <c r="E126" s="18">
        <v>0</v>
      </c>
      <c r="F126" s="30">
        <v>0</v>
      </c>
    </row>
    <row r="127" spans="1:6">
      <c r="A127" s="29" t="s">
        <v>131</v>
      </c>
      <c r="B127" s="18">
        <v>0</v>
      </c>
      <c r="C127" s="18">
        <v>6234</v>
      </c>
      <c r="D127" s="18">
        <v>3620</v>
      </c>
      <c r="E127" s="18">
        <v>100</v>
      </c>
      <c r="F127" s="30">
        <v>68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128000</v>
      </c>
      <c r="C129" s="18">
        <v>179079</v>
      </c>
      <c r="D129" s="18">
        <v>104366</v>
      </c>
      <c r="E129" s="18">
        <v>357</v>
      </c>
      <c r="F129" s="30">
        <v>235</v>
      </c>
    </row>
    <row r="130" spans="1:6">
      <c r="A130" s="29" t="s">
        <v>134</v>
      </c>
      <c r="B130" s="18">
        <v>0</v>
      </c>
      <c r="C130" s="18">
        <v>6</v>
      </c>
      <c r="D130" s="18">
        <v>4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1026</v>
      </c>
      <c r="D131" s="18">
        <v>622</v>
      </c>
      <c r="E131" s="18">
        <v>0</v>
      </c>
      <c r="F131" s="30">
        <v>0</v>
      </c>
    </row>
    <row r="132" spans="1:6">
      <c r="A132" s="29" t="s">
        <v>136</v>
      </c>
      <c r="B132" s="18">
        <v>0</v>
      </c>
      <c r="C132" s="18">
        <v>3400</v>
      </c>
      <c r="D132" s="18">
        <v>2409</v>
      </c>
      <c r="E132" s="18">
        <v>30</v>
      </c>
      <c r="F132" s="30">
        <v>21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25464</v>
      </c>
      <c r="D134" s="18">
        <v>16252</v>
      </c>
      <c r="E134" s="18">
        <v>296</v>
      </c>
      <c r="F134" s="30">
        <v>103</v>
      </c>
    </row>
    <row r="135" spans="1:6">
      <c r="A135" s="29" t="s">
        <v>139</v>
      </c>
      <c r="B135" s="18">
        <v>0</v>
      </c>
      <c r="C135" s="18">
        <v>3124</v>
      </c>
      <c r="D135" s="18">
        <v>2349</v>
      </c>
      <c r="E135" s="18">
        <v>814</v>
      </c>
      <c r="F135" s="30">
        <v>514</v>
      </c>
    </row>
    <row r="136" spans="1:6">
      <c r="A136" s="29" t="s">
        <v>140</v>
      </c>
      <c r="B136" s="18">
        <v>5400</v>
      </c>
      <c r="C136" s="18">
        <v>42877</v>
      </c>
      <c r="D136" s="18">
        <v>22385</v>
      </c>
      <c r="E136" s="18">
        <v>414</v>
      </c>
      <c r="F136" s="30">
        <v>296</v>
      </c>
    </row>
    <row r="137" spans="1:6">
      <c r="A137" s="29" t="s">
        <v>141</v>
      </c>
      <c r="B137" s="18">
        <v>0</v>
      </c>
      <c r="C137" s="18">
        <v>5312</v>
      </c>
      <c r="D137" s="18">
        <v>4463</v>
      </c>
      <c r="E137" s="18">
        <v>37</v>
      </c>
      <c r="F137" s="30">
        <v>8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20488</v>
      </c>
      <c r="D139" s="18">
        <v>11066</v>
      </c>
      <c r="E139" s="18">
        <v>9</v>
      </c>
      <c r="F139" s="30">
        <v>5</v>
      </c>
    </row>
    <row r="140" spans="1:6">
      <c r="A140" s="29" t="s">
        <v>144</v>
      </c>
      <c r="B140" s="18">
        <v>0</v>
      </c>
      <c r="C140" s="18">
        <v>409702</v>
      </c>
      <c r="D140" s="18">
        <v>199227</v>
      </c>
      <c r="E140" s="18">
        <v>92300</v>
      </c>
      <c r="F140" s="30">
        <v>49260</v>
      </c>
    </row>
    <row r="141" spans="1:6">
      <c r="A141" s="29" t="s">
        <v>145</v>
      </c>
      <c r="B141" s="18">
        <v>0</v>
      </c>
      <c r="C141" s="18">
        <v>1746</v>
      </c>
      <c r="D141" s="18">
        <v>1843</v>
      </c>
      <c r="E141" s="18">
        <v>4084</v>
      </c>
      <c r="F141" s="30">
        <v>1928</v>
      </c>
    </row>
    <row r="142" spans="1:6">
      <c r="A142" s="29" t="s">
        <v>146</v>
      </c>
      <c r="B142" s="18">
        <v>142930</v>
      </c>
      <c r="C142" s="18">
        <v>17559</v>
      </c>
      <c r="D142" s="18">
        <v>8955</v>
      </c>
      <c r="E142" s="18">
        <v>84927</v>
      </c>
      <c r="F142" s="30">
        <v>40086</v>
      </c>
    </row>
    <row r="143" spans="1:6">
      <c r="A143" s="29" t="s">
        <v>147</v>
      </c>
      <c r="B143" s="18">
        <v>0</v>
      </c>
      <c r="C143" s="18">
        <v>3939</v>
      </c>
      <c r="D143" s="18">
        <v>3038</v>
      </c>
      <c r="E143" s="18">
        <v>4</v>
      </c>
      <c r="F143" s="30">
        <v>5</v>
      </c>
    </row>
    <row r="144" spans="1:6">
      <c r="A144" s="29" t="s">
        <v>148</v>
      </c>
      <c r="B144" s="18">
        <v>0</v>
      </c>
      <c r="C144" s="18">
        <v>187</v>
      </c>
      <c r="D144" s="18">
        <v>200</v>
      </c>
      <c r="E144" s="18">
        <v>16</v>
      </c>
      <c r="F144" s="30">
        <v>5</v>
      </c>
    </row>
    <row r="145" spans="1:6">
      <c r="A145" s="29" t="s">
        <v>149</v>
      </c>
      <c r="B145" s="18">
        <v>0</v>
      </c>
      <c r="C145" s="18">
        <v>14816</v>
      </c>
      <c r="D145" s="18">
        <v>7917</v>
      </c>
      <c r="E145" s="18">
        <v>65</v>
      </c>
      <c r="F145" s="30">
        <v>22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2</v>
      </c>
      <c r="D147" s="18">
        <v>1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414000</v>
      </c>
      <c r="C149" s="18">
        <v>68463</v>
      </c>
      <c r="D149" s="18">
        <v>33244</v>
      </c>
      <c r="E149" s="18">
        <v>323300</v>
      </c>
      <c r="F149" s="30">
        <v>170361</v>
      </c>
    </row>
    <row r="150" spans="1:6">
      <c r="A150" s="29" t="s">
        <v>154</v>
      </c>
      <c r="B150" s="18">
        <v>0</v>
      </c>
      <c r="C150" s="18">
        <v>5808</v>
      </c>
      <c r="D150" s="18">
        <v>4420</v>
      </c>
      <c r="E150" s="18">
        <v>139</v>
      </c>
      <c r="F150" s="30">
        <v>109</v>
      </c>
    </row>
    <row r="151" spans="1:6">
      <c r="A151" s="29" t="s">
        <v>155</v>
      </c>
      <c r="B151" s="18">
        <v>0</v>
      </c>
      <c r="C151" s="18">
        <v>85263</v>
      </c>
      <c r="D151" s="18">
        <v>55419</v>
      </c>
      <c r="E151" s="18">
        <v>9</v>
      </c>
      <c r="F151" s="30">
        <v>6</v>
      </c>
    </row>
    <row r="152" spans="1:6">
      <c r="A152" s="29" t="s">
        <v>156</v>
      </c>
      <c r="B152" s="18">
        <v>0</v>
      </c>
      <c r="C152" s="18">
        <v>3</v>
      </c>
      <c r="D152" s="18">
        <v>6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14044</v>
      </c>
      <c r="D153" s="18">
        <v>9695</v>
      </c>
      <c r="E153" s="18">
        <v>1218</v>
      </c>
      <c r="F153" s="30">
        <v>735</v>
      </c>
    </row>
    <row r="154" spans="1:6">
      <c r="A154" s="29" t="s">
        <v>158</v>
      </c>
      <c r="B154" s="18">
        <v>0</v>
      </c>
      <c r="C154" s="18">
        <v>1066</v>
      </c>
      <c r="D154" s="18">
        <v>544</v>
      </c>
      <c r="E154" s="18">
        <v>1046</v>
      </c>
      <c r="F154" s="30">
        <v>494</v>
      </c>
    </row>
    <row r="155" spans="1:6">
      <c r="A155" s="29" t="s">
        <v>159</v>
      </c>
      <c r="B155" s="18">
        <v>0</v>
      </c>
      <c r="C155" s="18">
        <v>8497</v>
      </c>
      <c r="D155" s="18">
        <v>5834</v>
      </c>
      <c r="E155" s="18">
        <v>0</v>
      </c>
      <c r="F155" s="30">
        <v>0</v>
      </c>
    </row>
    <row r="156" spans="1:6">
      <c r="A156" s="29" t="s">
        <v>160</v>
      </c>
      <c r="B156" s="18">
        <v>0</v>
      </c>
      <c r="C156" s="18">
        <v>71708</v>
      </c>
      <c r="D156" s="18">
        <v>43662</v>
      </c>
      <c r="E156" s="18">
        <v>4</v>
      </c>
      <c r="F156" s="30">
        <v>5</v>
      </c>
    </row>
    <row r="157" spans="1:6">
      <c r="A157" s="29" t="s">
        <v>161</v>
      </c>
      <c r="B157" s="18">
        <v>55000</v>
      </c>
      <c r="C157" s="18">
        <v>50844</v>
      </c>
      <c r="D157" s="18">
        <v>30928</v>
      </c>
      <c r="E157" s="18">
        <v>9445</v>
      </c>
      <c r="F157" s="30">
        <v>5076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110000</v>
      </c>
      <c r="C159" s="18">
        <v>91826</v>
      </c>
      <c r="D159" s="18">
        <v>48349</v>
      </c>
      <c r="E159" s="18">
        <v>5624</v>
      </c>
      <c r="F159" s="30">
        <v>3221</v>
      </c>
    </row>
    <row r="160" spans="1:6">
      <c r="A160" s="29" t="s">
        <v>164</v>
      </c>
      <c r="B160" s="18">
        <v>0</v>
      </c>
      <c r="C160" s="18">
        <v>52472</v>
      </c>
      <c r="D160" s="18">
        <v>26604</v>
      </c>
      <c r="E160" s="18">
        <v>74</v>
      </c>
      <c r="F160" s="30">
        <v>82</v>
      </c>
    </row>
    <row r="161" spans="1:6">
      <c r="A161" s="29" t="s">
        <v>165</v>
      </c>
      <c r="B161" s="18">
        <v>0</v>
      </c>
      <c r="C161" s="18">
        <v>7760</v>
      </c>
      <c r="D161" s="18">
        <v>6252</v>
      </c>
      <c r="E161" s="18">
        <v>1784</v>
      </c>
      <c r="F161" s="30">
        <v>833</v>
      </c>
    </row>
    <row r="162" spans="1:6">
      <c r="A162" s="29" t="s">
        <v>166</v>
      </c>
      <c r="B162" s="18">
        <v>1334000</v>
      </c>
      <c r="C162" s="18">
        <v>3</v>
      </c>
      <c r="D162" s="18">
        <v>6</v>
      </c>
      <c r="E162" s="18">
        <v>775818</v>
      </c>
      <c r="F162" s="30">
        <v>371400</v>
      </c>
    </row>
    <row r="163" spans="1:6">
      <c r="A163" s="29" t="s">
        <v>167</v>
      </c>
      <c r="B163" s="18">
        <v>0</v>
      </c>
      <c r="C163" s="18">
        <v>2900</v>
      </c>
      <c r="D163" s="18">
        <v>1728</v>
      </c>
      <c r="E163" s="18">
        <v>0</v>
      </c>
      <c r="F163" s="30">
        <v>0</v>
      </c>
    </row>
    <row r="164" spans="1:6">
      <c r="A164" s="29" t="s">
        <v>168</v>
      </c>
      <c r="B164" s="18">
        <v>0</v>
      </c>
      <c r="C164" s="18">
        <v>57788</v>
      </c>
      <c r="D164" s="18">
        <v>30396</v>
      </c>
      <c r="E164" s="18">
        <v>80</v>
      </c>
      <c r="F164" s="30">
        <v>54</v>
      </c>
    </row>
    <row r="165" spans="1:6">
      <c r="A165" s="29" t="s">
        <v>169</v>
      </c>
      <c r="B165" s="18">
        <v>1489091</v>
      </c>
      <c r="C165" s="18">
        <v>1126</v>
      </c>
      <c r="D165" s="18">
        <v>819</v>
      </c>
      <c r="E165" s="18">
        <v>1105609</v>
      </c>
      <c r="F165" s="30">
        <v>443491</v>
      </c>
    </row>
    <row r="166" spans="1:6">
      <c r="A166" s="29" t="s">
        <v>170</v>
      </c>
      <c r="B166" s="18">
        <v>0</v>
      </c>
      <c r="C166" s="18">
        <v>777</v>
      </c>
      <c r="D166" s="18">
        <v>497</v>
      </c>
      <c r="E166" s="18">
        <v>6</v>
      </c>
      <c r="F166" s="30">
        <v>7</v>
      </c>
    </row>
    <row r="167" spans="1:6">
      <c r="A167" s="29" t="s">
        <v>171</v>
      </c>
      <c r="B167" s="18">
        <v>0</v>
      </c>
      <c r="C167" s="18">
        <v>15</v>
      </c>
      <c r="D167" s="18">
        <v>9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914</v>
      </c>
      <c r="D168" s="18">
        <v>24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40</v>
      </c>
      <c r="D169" s="18">
        <v>69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123</v>
      </c>
      <c r="D171" s="18">
        <v>122</v>
      </c>
      <c r="E171" s="18">
        <v>1</v>
      </c>
      <c r="F171" s="30">
        <v>2</v>
      </c>
    </row>
    <row r="172" spans="1:6">
      <c r="A172" s="29" t="s">
        <v>176</v>
      </c>
      <c r="B172" s="18">
        <v>0</v>
      </c>
      <c r="C172" s="18">
        <v>332</v>
      </c>
      <c r="D172" s="18">
        <v>241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307</v>
      </c>
      <c r="D173" s="18">
        <v>320</v>
      </c>
      <c r="E173" s="18">
        <v>2</v>
      </c>
      <c r="F173" s="30">
        <v>1</v>
      </c>
    </row>
    <row r="174" spans="1:6">
      <c r="A174" s="29" t="s">
        <v>178</v>
      </c>
      <c r="B174" s="18">
        <v>0</v>
      </c>
      <c r="C174" s="18">
        <v>2</v>
      </c>
      <c r="D174" s="18">
        <v>7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68289</v>
      </c>
      <c r="D175" s="18">
        <v>52348</v>
      </c>
      <c r="E175" s="18">
        <v>2228</v>
      </c>
      <c r="F175" s="30">
        <v>1228</v>
      </c>
    </row>
    <row r="176" spans="1:6">
      <c r="A176" s="29" t="s">
        <v>180</v>
      </c>
      <c r="B176" s="18">
        <v>0</v>
      </c>
      <c r="C176" s="18">
        <v>3838</v>
      </c>
      <c r="D176" s="18">
        <v>2118</v>
      </c>
      <c r="E176" s="18">
        <v>115</v>
      </c>
      <c r="F176" s="30">
        <v>104</v>
      </c>
    </row>
    <row r="177" spans="1:6">
      <c r="A177" s="29" t="s">
        <v>181</v>
      </c>
      <c r="B177" s="18">
        <v>136000</v>
      </c>
      <c r="C177" s="18">
        <v>42000</v>
      </c>
      <c r="D177" s="18">
        <v>21599</v>
      </c>
      <c r="E177" s="18">
        <v>500</v>
      </c>
      <c r="F177" s="30">
        <v>289</v>
      </c>
    </row>
    <row r="178" spans="1:6">
      <c r="A178" s="29" t="s">
        <v>182</v>
      </c>
      <c r="B178" s="18">
        <v>0</v>
      </c>
      <c r="C178" s="18">
        <v>16</v>
      </c>
      <c r="D178" s="18">
        <v>15</v>
      </c>
      <c r="E178" s="18">
        <v>3</v>
      </c>
      <c r="F178" s="30">
        <v>4</v>
      </c>
    </row>
    <row r="179" spans="1:6">
      <c r="A179" s="29" t="s">
        <v>183</v>
      </c>
      <c r="B179" s="18">
        <v>0</v>
      </c>
      <c r="C179" s="18">
        <v>253</v>
      </c>
      <c r="D179" s="18">
        <v>193</v>
      </c>
      <c r="E179" s="18">
        <v>25</v>
      </c>
      <c r="F179" s="30">
        <v>14</v>
      </c>
    </row>
    <row r="180" spans="1:6">
      <c r="A180" s="29" t="s">
        <v>184</v>
      </c>
      <c r="B180" s="18">
        <v>0</v>
      </c>
      <c r="C180" s="18">
        <v>88954</v>
      </c>
      <c r="D180" s="18">
        <v>44350</v>
      </c>
      <c r="E180" s="18">
        <v>13741</v>
      </c>
      <c r="F180" s="30">
        <v>9015</v>
      </c>
    </row>
    <row r="181" spans="1:6">
      <c r="A181" s="29" t="s">
        <v>185</v>
      </c>
      <c r="B181" s="18">
        <v>0</v>
      </c>
      <c r="C181" s="18">
        <v>18915</v>
      </c>
      <c r="D181" s="18">
        <v>10759</v>
      </c>
      <c r="E181" s="18">
        <v>12</v>
      </c>
      <c r="F181" s="30">
        <v>2</v>
      </c>
    </row>
    <row r="182" spans="1:6">
      <c r="A182" s="29" t="s">
        <v>186</v>
      </c>
      <c r="B182" s="18">
        <v>133040</v>
      </c>
      <c r="C182" s="18">
        <v>19178</v>
      </c>
      <c r="D182" s="18">
        <v>10748</v>
      </c>
      <c r="E182" s="18">
        <v>163057</v>
      </c>
      <c r="F182" s="30">
        <v>77078</v>
      </c>
    </row>
    <row r="183" spans="1:6">
      <c r="A183" s="29" t="s">
        <v>187</v>
      </c>
      <c r="B183" s="18">
        <v>0</v>
      </c>
      <c r="C183" s="18">
        <v>236</v>
      </c>
      <c r="D183" s="18">
        <v>156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72</v>
      </c>
      <c r="D184" s="18">
        <v>74</v>
      </c>
      <c r="E184" s="18">
        <v>74</v>
      </c>
      <c r="F184" s="30">
        <v>30</v>
      </c>
    </row>
    <row r="185" spans="1:6">
      <c r="A185" s="29" t="s">
        <v>189</v>
      </c>
      <c r="B185" s="18">
        <v>217860</v>
      </c>
      <c r="C185" s="18">
        <v>24003</v>
      </c>
      <c r="D185" s="18">
        <v>13020</v>
      </c>
      <c r="E185" s="18">
        <v>38236</v>
      </c>
      <c r="F185" s="30">
        <v>24596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224000</v>
      </c>
      <c r="C187" s="18">
        <v>139342</v>
      </c>
      <c r="D187" s="18">
        <v>87149</v>
      </c>
      <c r="E187" s="18">
        <v>343937</v>
      </c>
      <c r="F187" s="30">
        <v>182174</v>
      </c>
    </row>
    <row r="188" spans="1:6">
      <c r="A188" s="29" t="s">
        <v>192</v>
      </c>
      <c r="B188" s="18">
        <v>0</v>
      </c>
      <c r="C188" s="18">
        <v>67831</v>
      </c>
      <c r="D188" s="18">
        <v>37299</v>
      </c>
      <c r="E188" s="18">
        <v>13</v>
      </c>
      <c r="F188" s="30">
        <v>11</v>
      </c>
    </row>
    <row r="189" spans="1:6">
      <c r="A189" s="29" t="s">
        <v>193</v>
      </c>
      <c r="B189" s="18">
        <v>0</v>
      </c>
      <c r="C189" s="18">
        <v>8383</v>
      </c>
      <c r="D189" s="18">
        <v>8490</v>
      </c>
      <c r="E189" s="18">
        <v>202</v>
      </c>
      <c r="F189" s="30">
        <v>20</v>
      </c>
    </row>
    <row r="190" spans="1:6">
      <c r="A190" s="29" t="s">
        <v>194</v>
      </c>
      <c r="B190" s="18">
        <v>0</v>
      </c>
      <c r="C190" s="18">
        <v>2453</v>
      </c>
      <c r="D190" s="18">
        <v>1445</v>
      </c>
      <c r="E190" s="18">
        <v>0</v>
      </c>
      <c r="F190" s="30">
        <v>0</v>
      </c>
    </row>
    <row r="191" spans="1:6">
      <c r="A191" s="29" t="s">
        <v>195</v>
      </c>
      <c r="B191" s="18">
        <v>0</v>
      </c>
      <c r="C191" s="18">
        <v>1822</v>
      </c>
      <c r="D191" s="18">
        <v>1410</v>
      </c>
      <c r="E191" s="18">
        <v>0</v>
      </c>
      <c r="F191" s="30">
        <v>0</v>
      </c>
    </row>
    <row r="192" spans="1:6">
      <c r="A192" s="29" t="s">
        <v>196</v>
      </c>
      <c r="B192" s="18">
        <v>1197000</v>
      </c>
      <c r="C192" s="18">
        <v>25658</v>
      </c>
      <c r="D192" s="18">
        <v>14299</v>
      </c>
      <c r="E192" s="18">
        <v>889877</v>
      </c>
      <c r="F192" s="30">
        <v>427268</v>
      </c>
    </row>
    <row r="193" spans="1:6">
      <c r="A193" s="29" t="s">
        <v>197</v>
      </c>
      <c r="B193" s="18">
        <v>389090</v>
      </c>
      <c r="C193" s="18">
        <v>74029</v>
      </c>
      <c r="D193" s="18">
        <v>36779</v>
      </c>
      <c r="E193" s="18">
        <v>398646</v>
      </c>
      <c r="F193" s="30">
        <v>203013</v>
      </c>
    </row>
    <row r="194" spans="1:6">
      <c r="A194" s="29" t="s">
        <v>198</v>
      </c>
      <c r="B194" s="18">
        <v>0</v>
      </c>
      <c r="C194" s="18">
        <v>399</v>
      </c>
      <c r="D194" s="18">
        <v>170</v>
      </c>
      <c r="E194" s="18">
        <v>19</v>
      </c>
      <c r="F194" s="30">
        <v>5</v>
      </c>
    </row>
    <row r="195" spans="1:6">
      <c r="A195" s="29" t="s">
        <v>199</v>
      </c>
      <c r="B195" s="18">
        <v>0</v>
      </c>
      <c r="C195" s="18">
        <v>2030</v>
      </c>
      <c r="D195" s="18">
        <v>2000</v>
      </c>
      <c r="E195" s="18">
        <v>0</v>
      </c>
      <c r="F195" s="30">
        <v>0</v>
      </c>
    </row>
    <row r="196" spans="1:6">
      <c r="A196" s="29" t="s">
        <v>200</v>
      </c>
      <c r="B196" s="18">
        <v>125000</v>
      </c>
      <c r="C196" s="18">
        <v>69852</v>
      </c>
      <c r="D196" s="18">
        <v>35095</v>
      </c>
      <c r="E196" s="18">
        <v>34710</v>
      </c>
      <c r="F196" s="30">
        <v>18479</v>
      </c>
    </row>
    <row r="197" spans="1:6">
      <c r="A197" s="29" t="s">
        <v>201</v>
      </c>
      <c r="B197" s="18">
        <v>0</v>
      </c>
      <c r="C197" s="18">
        <v>4374</v>
      </c>
      <c r="D197" s="18">
        <v>2970</v>
      </c>
      <c r="E197" s="18">
        <v>28</v>
      </c>
      <c r="F197" s="30">
        <v>20</v>
      </c>
    </row>
    <row r="198" spans="1:6">
      <c r="A198" s="29" t="s">
        <v>202</v>
      </c>
      <c r="B198" s="18">
        <v>0</v>
      </c>
      <c r="C198" s="18">
        <v>9</v>
      </c>
      <c r="D198" s="18">
        <v>4</v>
      </c>
      <c r="E198" s="18">
        <v>4</v>
      </c>
      <c r="F198" s="30">
        <v>1242</v>
      </c>
    </row>
    <row r="199" spans="1:6">
      <c r="A199" s="29" t="s">
        <v>203</v>
      </c>
      <c r="B199" s="18">
        <v>0</v>
      </c>
      <c r="C199" s="18">
        <v>492</v>
      </c>
      <c r="D199" s="18">
        <v>317</v>
      </c>
      <c r="E199" s="18">
        <v>382</v>
      </c>
      <c r="F199" s="30">
        <v>256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28</v>
      </c>
      <c r="D201" s="18">
        <v>78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13154</v>
      </c>
      <c r="D202" s="18">
        <v>8134</v>
      </c>
      <c r="E202" s="18">
        <v>3</v>
      </c>
      <c r="F202" s="30">
        <v>5</v>
      </c>
    </row>
    <row r="203" spans="1:6">
      <c r="A203" s="29" t="s">
        <v>207</v>
      </c>
      <c r="B203" s="18">
        <v>0</v>
      </c>
      <c r="C203" s="18">
        <v>15576</v>
      </c>
      <c r="D203" s="18">
        <v>8317</v>
      </c>
      <c r="E203" s="18">
        <v>0</v>
      </c>
      <c r="F203" s="30">
        <v>0</v>
      </c>
    </row>
    <row r="204" spans="1:6">
      <c r="A204" s="29" t="s">
        <v>208</v>
      </c>
      <c r="B204" s="18">
        <v>0</v>
      </c>
      <c r="C204" s="18">
        <v>348000</v>
      </c>
      <c r="D204" s="18">
        <v>172708</v>
      </c>
      <c r="E204" s="18">
        <v>1300</v>
      </c>
      <c r="F204" s="30">
        <v>666</v>
      </c>
    </row>
    <row r="205" spans="1:6">
      <c r="A205" s="29" t="s">
        <v>209</v>
      </c>
      <c r="B205" s="18">
        <v>0</v>
      </c>
      <c r="C205" s="18">
        <v>7129</v>
      </c>
      <c r="D205" s="18">
        <v>7188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0</v>
      </c>
      <c r="D206" s="18">
        <v>0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14320</v>
      </c>
      <c r="D208" s="18">
        <v>9025</v>
      </c>
      <c r="E208" s="18">
        <v>37</v>
      </c>
      <c r="F208" s="30">
        <v>20</v>
      </c>
    </row>
    <row r="209" spans="1:6">
      <c r="A209" s="29" t="s">
        <v>213</v>
      </c>
      <c r="B209" s="18">
        <v>8000</v>
      </c>
      <c r="C209" s="18">
        <v>91630</v>
      </c>
      <c r="D209" s="18">
        <v>53290</v>
      </c>
      <c r="E209" s="18">
        <v>0</v>
      </c>
      <c r="F209" s="30">
        <v>2</v>
      </c>
    </row>
    <row r="210" spans="1:6">
      <c r="A210" s="29" t="s">
        <v>214</v>
      </c>
      <c r="B210" s="18">
        <v>0</v>
      </c>
      <c r="C210" s="18">
        <v>64882</v>
      </c>
      <c r="D210" s="18">
        <v>45496</v>
      </c>
      <c r="E210" s="18">
        <v>2785</v>
      </c>
      <c r="F210" s="30">
        <v>1908</v>
      </c>
    </row>
    <row r="211" spans="1:6">
      <c r="A211" s="29" t="s">
        <v>215</v>
      </c>
      <c r="B211" s="18">
        <v>790432</v>
      </c>
      <c r="C211" s="18">
        <v>590389</v>
      </c>
      <c r="D211" s="18">
        <v>333529</v>
      </c>
      <c r="E211" s="18">
        <v>130000</v>
      </c>
      <c r="F211" s="30">
        <v>118664</v>
      </c>
    </row>
    <row r="212" spans="1:6">
      <c r="A212" s="29" t="s">
        <v>216</v>
      </c>
      <c r="B212" s="18">
        <v>0</v>
      </c>
      <c r="C212" s="18">
        <v>20399</v>
      </c>
      <c r="D212" s="18">
        <v>12211</v>
      </c>
      <c r="E212" s="18">
        <v>1</v>
      </c>
      <c r="F212" s="30">
        <v>1</v>
      </c>
    </row>
    <row r="213" spans="1:6">
      <c r="A213" s="29" t="s">
        <v>217</v>
      </c>
      <c r="B213" s="18">
        <v>0</v>
      </c>
      <c r="C213" s="18">
        <v>7129</v>
      </c>
      <c r="D213" s="18">
        <v>4516</v>
      </c>
      <c r="E213" s="18">
        <v>0</v>
      </c>
      <c r="F213" s="30">
        <v>0</v>
      </c>
    </row>
    <row r="214" spans="1:6">
      <c r="A214" s="29" t="s">
        <v>218</v>
      </c>
      <c r="B214" s="18">
        <v>100</v>
      </c>
      <c r="C214" s="18">
        <v>15720</v>
      </c>
      <c r="D214" s="18">
        <v>10255</v>
      </c>
      <c r="E214" s="18">
        <v>0</v>
      </c>
      <c r="F214" s="30">
        <v>0</v>
      </c>
    </row>
    <row r="215" spans="1:6">
      <c r="A215" s="29" t="s">
        <v>219</v>
      </c>
      <c r="B215" s="18">
        <v>0</v>
      </c>
      <c r="C215" s="18">
        <v>2</v>
      </c>
      <c r="D215" s="18">
        <v>2</v>
      </c>
      <c r="E215" s="18">
        <v>0</v>
      </c>
      <c r="F215" s="30">
        <v>0</v>
      </c>
    </row>
    <row r="216" spans="1:6">
      <c r="A216" s="29" t="s">
        <v>220</v>
      </c>
      <c r="B216" s="18">
        <v>0</v>
      </c>
      <c r="C216" s="18">
        <v>43093</v>
      </c>
      <c r="D216" s="18">
        <v>37979</v>
      </c>
      <c r="E216" s="18">
        <v>1</v>
      </c>
      <c r="F216" s="30">
        <v>1</v>
      </c>
    </row>
    <row r="217" spans="1:6">
      <c r="A217" s="29" t="s">
        <v>221</v>
      </c>
      <c r="B217" s="18">
        <v>65000</v>
      </c>
      <c r="C217" s="18">
        <v>50217</v>
      </c>
      <c r="D217" s="18">
        <v>33160</v>
      </c>
      <c r="E217" s="18">
        <v>224</v>
      </c>
      <c r="F217" s="30">
        <v>174</v>
      </c>
    </row>
    <row r="218" spans="1:6">
      <c r="A218" s="29" t="s">
        <v>222</v>
      </c>
      <c r="B218" s="18">
        <v>0</v>
      </c>
      <c r="C218" s="18">
        <v>43</v>
      </c>
      <c r="D218" s="18">
        <v>30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200</v>
      </c>
      <c r="C220" s="18">
        <v>483</v>
      </c>
      <c r="D220" s="18">
        <v>422</v>
      </c>
      <c r="E220" s="18">
        <v>0</v>
      </c>
      <c r="F220" s="30">
        <v>0</v>
      </c>
    </row>
    <row r="221" spans="1:6">
      <c r="A221" s="29" t="s">
        <v>225</v>
      </c>
      <c r="B221" s="18">
        <v>0</v>
      </c>
      <c r="C221" s="18">
        <v>6179</v>
      </c>
      <c r="D221" s="18">
        <v>4784</v>
      </c>
      <c r="E221" s="18">
        <v>124</v>
      </c>
      <c r="F221" s="30">
        <v>17</v>
      </c>
    </row>
    <row r="222" spans="1:6">
      <c r="A222" s="31" t="s">
        <v>226</v>
      </c>
      <c r="B222" s="19">
        <v>0</v>
      </c>
      <c r="C222" s="19">
        <v>8445</v>
      </c>
      <c r="D222" s="19">
        <v>6345</v>
      </c>
      <c r="E222" s="19">
        <v>52</v>
      </c>
      <c r="F222" s="32">
        <v>2</v>
      </c>
    </row>
    <row r="223" spans="1:6">
      <c r="A223" t="s">
        <v>251</v>
      </c>
      <c r="B223" s="24">
        <v>1658000</v>
      </c>
      <c r="C223" s="24">
        <v>1975461</v>
      </c>
      <c r="D223">
        <f>(1000*1130112)/(1000)</f>
        <v>1130112</v>
      </c>
      <c r="E223" s="24">
        <v>464615</v>
      </c>
      <c r="F223">
        <f>(1000*253111)/(1000)</f>
        <v>253111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224"/>
  <sheetViews>
    <sheetView topLeftCell="A221" workbookViewId="0">
      <selection activeCell="A221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1650</v>
      </c>
      <c r="D2" s="18">
        <v>1505</v>
      </c>
      <c r="E2" s="18">
        <v>440</v>
      </c>
      <c r="F2" s="30">
        <v>2466</v>
      </c>
    </row>
    <row r="3" spans="1:6">
      <c r="A3" s="29" t="s">
        <v>7</v>
      </c>
      <c r="B3" s="18">
        <v>0</v>
      </c>
      <c r="C3" s="18">
        <v>12000</v>
      </c>
      <c r="D3" s="18">
        <v>16194</v>
      </c>
      <c r="E3" s="18">
        <v>154</v>
      </c>
      <c r="F3" s="30">
        <v>233</v>
      </c>
    </row>
    <row r="4" spans="1:6">
      <c r="A4" s="29" t="s">
        <v>8</v>
      </c>
      <c r="B4" s="18">
        <v>14000</v>
      </c>
      <c r="C4" s="18">
        <v>161931</v>
      </c>
      <c r="D4" s="18">
        <v>135799</v>
      </c>
      <c r="E4" s="18">
        <v>34</v>
      </c>
      <c r="F4" s="30">
        <v>37</v>
      </c>
    </row>
    <row r="5" spans="1:6">
      <c r="A5" s="29" t="s">
        <v>9</v>
      </c>
      <c r="B5" s="18">
        <v>0</v>
      </c>
      <c r="C5" s="18">
        <v>14</v>
      </c>
      <c r="D5" s="18">
        <v>32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1776</v>
      </c>
      <c r="D6" s="18">
        <v>2013</v>
      </c>
      <c r="E6" s="18">
        <v>28</v>
      </c>
      <c r="F6" s="30">
        <v>21</v>
      </c>
    </row>
    <row r="7" spans="1:6">
      <c r="A7" s="29" t="s">
        <v>11</v>
      </c>
      <c r="B7" s="18">
        <v>0</v>
      </c>
      <c r="C7" s="18">
        <v>37378</v>
      </c>
      <c r="D7" s="18">
        <v>20951</v>
      </c>
      <c r="E7" s="18">
        <v>733</v>
      </c>
      <c r="F7" s="30">
        <v>632</v>
      </c>
    </row>
    <row r="8" spans="1:6">
      <c r="A8" s="29" t="s">
        <v>12</v>
      </c>
      <c r="B8" s="18">
        <v>0</v>
      </c>
      <c r="C8" s="18">
        <v>29</v>
      </c>
      <c r="D8" s="18">
        <v>89</v>
      </c>
      <c r="E8" s="18">
        <v>149</v>
      </c>
      <c r="F8" s="30">
        <v>124</v>
      </c>
    </row>
    <row r="9" spans="1:6">
      <c r="A9" s="29" t="s">
        <v>13</v>
      </c>
      <c r="B9" s="18">
        <v>342000</v>
      </c>
      <c r="C9" s="18">
        <v>309001</v>
      </c>
      <c r="D9" s="18">
        <v>370427</v>
      </c>
      <c r="E9" s="18">
        <v>22006</v>
      </c>
      <c r="F9" s="30">
        <v>20886</v>
      </c>
    </row>
    <row r="10" spans="1:6">
      <c r="A10" s="29" t="s">
        <v>14</v>
      </c>
      <c r="B10" s="18">
        <v>0</v>
      </c>
      <c r="C10" s="18">
        <v>10077</v>
      </c>
      <c r="D10" s="18">
        <v>10199</v>
      </c>
      <c r="E10" s="18">
        <v>22</v>
      </c>
      <c r="F10" s="30">
        <v>22</v>
      </c>
    </row>
    <row r="11" spans="1:6">
      <c r="A11" s="29" t="s">
        <v>15</v>
      </c>
      <c r="B11" s="18">
        <v>0</v>
      </c>
      <c r="C11" s="18">
        <v>1077</v>
      </c>
      <c r="D11" s="18">
        <v>2090</v>
      </c>
      <c r="E11" s="18">
        <v>3.3</v>
      </c>
      <c r="F11" s="30">
        <v>44</v>
      </c>
    </row>
    <row r="12" spans="1:6">
      <c r="A12" s="29" t="s">
        <v>16</v>
      </c>
      <c r="B12" s="18">
        <v>469000</v>
      </c>
      <c r="C12" s="18">
        <v>828917</v>
      </c>
      <c r="D12" s="18">
        <v>619242</v>
      </c>
      <c r="E12" s="18">
        <v>143574</v>
      </c>
      <c r="F12" s="30">
        <v>110893</v>
      </c>
    </row>
    <row r="13" spans="1:6">
      <c r="A13" s="29" t="s">
        <v>17</v>
      </c>
      <c r="B13" s="18">
        <v>2391041</v>
      </c>
      <c r="C13" s="18">
        <v>454582</v>
      </c>
      <c r="D13" s="18">
        <v>375946</v>
      </c>
      <c r="E13" s="18">
        <v>2516985</v>
      </c>
      <c r="F13" s="30">
        <v>1806292</v>
      </c>
    </row>
    <row r="14" spans="1:6">
      <c r="A14" s="29" t="s">
        <v>18</v>
      </c>
      <c r="B14" s="18">
        <v>0</v>
      </c>
      <c r="C14" s="18">
        <v>19000</v>
      </c>
      <c r="D14" s="18">
        <v>11481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1329</v>
      </c>
      <c r="D15" s="18">
        <v>4893</v>
      </c>
      <c r="E15" s="18">
        <v>456</v>
      </c>
      <c r="F15" s="30">
        <v>384</v>
      </c>
    </row>
    <row r="16" spans="1:6">
      <c r="A16" s="29" t="s">
        <v>20</v>
      </c>
      <c r="B16" s="18">
        <v>0</v>
      </c>
      <c r="C16" s="18">
        <v>16373</v>
      </c>
      <c r="D16" s="18">
        <v>15683</v>
      </c>
      <c r="E16" s="18">
        <v>431</v>
      </c>
      <c r="F16" s="30">
        <v>512</v>
      </c>
    </row>
    <row r="17" spans="1:6">
      <c r="A17" s="29" t="s">
        <v>21</v>
      </c>
      <c r="B17" s="18">
        <v>30000</v>
      </c>
      <c r="C17" s="18">
        <v>105102</v>
      </c>
      <c r="D17" s="18">
        <v>73689</v>
      </c>
      <c r="E17" s="18">
        <v>104</v>
      </c>
      <c r="F17" s="30">
        <v>132</v>
      </c>
    </row>
    <row r="18" spans="1:6">
      <c r="A18" s="29" t="s">
        <v>22</v>
      </c>
      <c r="B18" s="18">
        <v>0</v>
      </c>
      <c r="C18" s="18">
        <v>3019</v>
      </c>
      <c r="D18" s="18">
        <v>4623</v>
      </c>
      <c r="E18" s="18">
        <v>9</v>
      </c>
      <c r="F18" s="30">
        <v>29</v>
      </c>
    </row>
    <row r="19" spans="1:6">
      <c r="A19" s="29" t="s">
        <v>23</v>
      </c>
      <c r="B19" s="18">
        <v>13600</v>
      </c>
      <c r="C19" s="18">
        <v>55052</v>
      </c>
      <c r="D19" s="18">
        <v>46500</v>
      </c>
      <c r="E19" s="18">
        <v>1086</v>
      </c>
      <c r="F19" s="30">
        <v>819</v>
      </c>
    </row>
    <row r="20" spans="1:6">
      <c r="A20" s="29" t="s">
        <v>24</v>
      </c>
      <c r="B20" s="18">
        <v>1185000</v>
      </c>
      <c r="C20" s="18">
        <v>1602418</v>
      </c>
      <c r="D20" s="18">
        <v>1186960</v>
      </c>
      <c r="E20" s="18">
        <v>1980082</v>
      </c>
      <c r="F20" s="30">
        <v>1461299</v>
      </c>
    </row>
    <row r="21" spans="1:6">
      <c r="A21" s="29" t="s">
        <v>25</v>
      </c>
      <c r="B21" s="18">
        <v>0</v>
      </c>
      <c r="C21" s="18">
        <v>815</v>
      </c>
      <c r="D21" s="18">
        <v>535</v>
      </c>
      <c r="E21" s="18">
        <v>141</v>
      </c>
      <c r="F21" s="30">
        <v>150</v>
      </c>
    </row>
    <row r="22" spans="1:6">
      <c r="A22" s="29" t="s">
        <v>26</v>
      </c>
      <c r="B22" s="18">
        <v>0</v>
      </c>
      <c r="C22" s="18">
        <v>4517</v>
      </c>
      <c r="D22" s="18">
        <v>2906</v>
      </c>
      <c r="E22" s="18">
        <v>32</v>
      </c>
      <c r="F22" s="30">
        <v>9</v>
      </c>
    </row>
    <row r="23" spans="1:6">
      <c r="A23" s="29" t="s">
        <v>27</v>
      </c>
      <c r="B23" s="18">
        <v>0</v>
      </c>
      <c r="C23" s="18">
        <v>293</v>
      </c>
      <c r="D23" s="18">
        <v>498</v>
      </c>
      <c r="E23" s="18">
        <v>6</v>
      </c>
      <c r="F23" s="30">
        <v>4</v>
      </c>
    </row>
    <row r="24" spans="1:6">
      <c r="A24" s="29" t="s">
        <v>28</v>
      </c>
      <c r="B24" s="18">
        <v>0</v>
      </c>
      <c r="C24" s="18">
        <v>49312</v>
      </c>
      <c r="D24" s="18">
        <v>47917</v>
      </c>
      <c r="E24" s="18">
        <v>137</v>
      </c>
      <c r="F24" s="30">
        <v>107</v>
      </c>
    </row>
    <row r="25" spans="1:6">
      <c r="A25" s="29" t="s">
        <v>29</v>
      </c>
      <c r="B25" s="18">
        <v>4000</v>
      </c>
      <c r="C25" s="18">
        <v>33350</v>
      </c>
      <c r="D25" s="18">
        <v>30360</v>
      </c>
      <c r="E25" s="18">
        <v>1740</v>
      </c>
      <c r="F25" s="30">
        <v>1662</v>
      </c>
    </row>
    <row r="26" spans="1:6">
      <c r="A26" s="29" t="s">
        <v>30</v>
      </c>
      <c r="B26" s="18">
        <v>0</v>
      </c>
      <c r="C26" s="18">
        <v>7467</v>
      </c>
      <c r="D26" s="18">
        <v>9237</v>
      </c>
      <c r="E26" s="18">
        <v>2.2000000000000002</v>
      </c>
      <c r="F26" s="30">
        <v>14</v>
      </c>
    </row>
    <row r="27" spans="1:6">
      <c r="A27" s="29" t="s">
        <v>31</v>
      </c>
      <c r="B27" s="18">
        <v>2492000</v>
      </c>
      <c r="C27" s="18">
        <v>350337</v>
      </c>
      <c r="D27" s="18">
        <v>308570</v>
      </c>
      <c r="E27" s="18">
        <v>1253004</v>
      </c>
      <c r="F27" s="30">
        <v>1150071</v>
      </c>
    </row>
    <row r="28" spans="1:6">
      <c r="A28" s="29" t="s">
        <v>32</v>
      </c>
      <c r="B28" s="18">
        <v>0</v>
      </c>
      <c r="C28" s="18">
        <v>10</v>
      </c>
      <c r="D28" s="18">
        <v>8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148</v>
      </c>
      <c r="D29" s="18">
        <v>233</v>
      </c>
      <c r="E29" s="18">
        <v>43.23</v>
      </c>
      <c r="F29" s="30">
        <v>50</v>
      </c>
    </row>
    <row r="30" spans="1:6">
      <c r="A30" s="29" t="s">
        <v>34</v>
      </c>
      <c r="B30" s="18">
        <v>0</v>
      </c>
      <c r="C30" s="18">
        <v>2589</v>
      </c>
      <c r="D30" s="18">
        <v>2550</v>
      </c>
      <c r="E30" s="18">
        <v>720</v>
      </c>
      <c r="F30" s="30">
        <v>73</v>
      </c>
    </row>
    <row r="31" spans="1:6">
      <c r="A31" s="29" t="s">
        <v>35</v>
      </c>
      <c r="B31" s="18">
        <v>5185</v>
      </c>
      <c r="C31" s="18">
        <v>86010</v>
      </c>
      <c r="D31" s="18">
        <v>88172</v>
      </c>
      <c r="E31" s="18">
        <v>6774</v>
      </c>
      <c r="F31" s="30">
        <v>9504</v>
      </c>
    </row>
    <row r="32" spans="1:6">
      <c r="A32" s="29" t="s">
        <v>36</v>
      </c>
      <c r="B32" s="18">
        <v>0</v>
      </c>
      <c r="C32" s="18">
        <v>4331</v>
      </c>
      <c r="D32" s="18">
        <v>3189</v>
      </c>
      <c r="E32" s="18">
        <v>12</v>
      </c>
      <c r="F32" s="30">
        <v>26</v>
      </c>
    </row>
    <row r="33" spans="1:6">
      <c r="A33" s="29" t="s">
        <v>37</v>
      </c>
      <c r="B33" s="18">
        <v>0</v>
      </c>
      <c r="C33" s="18">
        <v>787</v>
      </c>
      <c r="D33" s="18">
        <v>1531</v>
      </c>
      <c r="E33" s="18">
        <v>14</v>
      </c>
      <c r="F33" s="30">
        <v>75</v>
      </c>
    </row>
    <row r="34" spans="1:6">
      <c r="A34" s="29" t="s">
        <v>38</v>
      </c>
      <c r="B34" s="18">
        <v>0</v>
      </c>
      <c r="C34" s="18">
        <v>788</v>
      </c>
      <c r="D34" s="18">
        <v>1104</v>
      </c>
      <c r="E34" s="18">
        <v>45</v>
      </c>
      <c r="F34" s="30">
        <v>57</v>
      </c>
    </row>
    <row r="35" spans="1:6">
      <c r="A35" s="29" t="s">
        <v>39</v>
      </c>
      <c r="B35" s="18">
        <v>0</v>
      </c>
      <c r="C35" s="18">
        <v>46013</v>
      </c>
      <c r="D35" s="18">
        <v>53571</v>
      </c>
      <c r="E35" s="18">
        <v>21</v>
      </c>
      <c r="F35" s="30">
        <v>60</v>
      </c>
    </row>
    <row r="36" spans="1:6">
      <c r="A36" s="29" t="s">
        <v>40</v>
      </c>
      <c r="B36" s="18">
        <v>0</v>
      </c>
      <c r="C36" s="18">
        <v>16454</v>
      </c>
      <c r="D36" s="18">
        <v>17427</v>
      </c>
      <c r="E36" s="18">
        <v>102</v>
      </c>
      <c r="F36" s="30">
        <v>78</v>
      </c>
    </row>
    <row r="37" spans="1:6">
      <c r="A37" s="29" t="s">
        <v>41</v>
      </c>
      <c r="B37" s="18">
        <v>3255000</v>
      </c>
      <c r="C37" s="18">
        <v>761341</v>
      </c>
      <c r="D37" s="18">
        <v>833488</v>
      </c>
      <c r="E37" s="18">
        <v>2445193</v>
      </c>
      <c r="F37" s="30">
        <v>2002686</v>
      </c>
    </row>
    <row r="38" spans="1:6">
      <c r="A38" s="29" t="s">
        <v>42</v>
      </c>
      <c r="B38" s="18">
        <v>0</v>
      </c>
      <c r="C38" s="18">
        <v>6060</v>
      </c>
      <c r="D38" s="18">
        <v>5889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210</v>
      </c>
      <c r="D39" s="18">
        <v>134</v>
      </c>
      <c r="E39" s="18">
        <v>92</v>
      </c>
      <c r="F39" s="30">
        <v>74</v>
      </c>
    </row>
    <row r="40" spans="1:6">
      <c r="A40" s="29" t="s">
        <v>44</v>
      </c>
      <c r="B40" s="18">
        <v>0</v>
      </c>
      <c r="C40" s="18">
        <v>139</v>
      </c>
      <c r="D40" s="18">
        <v>196</v>
      </c>
      <c r="E40" s="18">
        <v>0</v>
      </c>
      <c r="F40" s="30">
        <v>0</v>
      </c>
    </row>
    <row r="41" spans="1:6">
      <c r="A41" s="29" t="s">
        <v>45</v>
      </c>
      <c r="B41" s="18">
        <v>17500</v>
      </c>
      <c r="C41" s="18">
        <v>214459</v>
      </c>
      <c r="D41" s="18">
        <v>213407</v>
      </c>
      <c r="E41" s="18">
        <v>2102</v>
      </c>
      <c r="F41" s="30">
        <v>2306</v>
      </c>
    </row>
    <row r="42" spans="1:6">
      <c r="A42" s="29" t="s">
        <v>46</v>
      </c>
      <c r="B42" s="18">
        <v>25600000</v>
      </c>
      <c r="C42" s="18">
        <v>1474990</v>
      </c>
      <c r="D42" s="18">
        <v>1472906</v>
      </c>
      <c r="E42" s="18">
        <v>2957256</v>
      </c>
      <c r="F42" s="30">
        <v>2836623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216</v>
      </c>
      <c r="D44" s="18">
        <v>170</v>
      </c>
      <c r="E44" s="18">
        <v>0</v>
      </c>
      <c r="F44" s="30">
        <v>0</v>
      </c>
    </row>
    <row r="45" spans="1:6">
      <c r="A45" s="29" t="s">
        <v>49</v>
      </c>
      <c r="B45" s="18">
        <v>323000</v>
      </c>
      <c r="C45" s="18">
        <v>97138</v>
      </c>
      <c r="D45" s="18">
        <v>94573</v>
      </c>
      <c r="E45" s="18">
        <v>64708</v>
      </c>
      <c r="F45" s="30">
        <v>62154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4195</v>
      </c>
      <c r="D47" s="18">
        <v>4358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78895</v>
      </c>
      <c r="C49" s="18">
        <v>62075</v>
      </c>
      <c r="D49" s="18">
        <v>38587</v>
      </c>
      <c r="E49" s="18">
        <v>912</v>
      </c>
      <c r="F49" s="30">
        <v>1658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0</v>
      </c>
      <c r="C51" s="18">
        <v>109425</v>
      </c>
      <c r="D51" s="18">
        <v>88980</v>
      </c>
      <c r="E51" s="18">
        <v>2692</v>
      </c>
      <c r="F51" s="30">
        <v>3574</v>
      </c>
    </row>
    <row r="52" spans="1:6">
      <c r="A52" s="29" t="s">
        <v>56</v>
      </c>
      <c r="B52" s="18">
        <v>1000</v>
      </c>
      <c r="C52" s="18">
        <v>19999</v>
      </c>
      <c r="D52" s="18">
        <v>20793</v>
      </c>
      <c r="E52" s="18">
        <v>22</v>
      </c>
      <c r="F52" s="30">
        <v>36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20210</v>
      </c>
      <c r="D54" s="18">
        <v>17782</v>
      </c>
      <c r="E54" s="18">
        <v>8</v>
      </c>
      <c r="F54" s="30">
        <v>11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10799</v>
      </c>
      <c r="D56" s="18">
        <v>10059</v>
      </c>
      <c r="E56" s="18">
        <v>579</v>
      </c>
      <c r="F56" s="30">
        <v>516</v>
      </c>
    </row>
    <row r="57" spans="1:6">
      <c r="A57" s="29" t="s">
        <v>61</v>
      </c>
      <c r="B57" s="18">
        <v>0</v>
      </c>
      <c r="C57" s="18">
        <v>8523</v>
      </c>
      <c r="D57" s="18">
        <v>7843</v>
      </c>
      <c r="E57" s="18">
        <v>225</v>
      </c>
      <c r="F57" s="30">
        <v>108</v>
      </c>
    </row>
    <row r="58" spans="1:6">
      <c r="A58" s="29" t="s">
        <v>62</v>
      </c>
      <c r="B58" s="18">
        <v>155310</v>
      </c>
      <c r="C58" s="18">
        <v>128053</v>
      </c>
      <c r="D58" s="18">
        <v>156005</v>
      </c>
      <c r="E58" s="18">
        <v>15256</v>
      </c>
      <c r="F58" s="30">
        <v>23375</v>
      </c>
    </row>
    <row r="59" spans="1:6">
      <c r="A59" s="29" t="s">
        <v>63</v>
      </c>
      <c r="B59" s="18">
        <v>0</v>
      </c>
      <c r="C59" s="18">
        <v>5882</v>
      </c>
      <c r="D59" s="18">
        <v>5370</v>
      </c>
      <c r="E59" s="18">
        <v>101</v>
      </c>
      <c r="F59" s="30">
        <v>94</v>
      </c>
    </row>
    <row r="60" spans="1:6">
      <c r="A60" s="29" t="s">
        <v>64</v>
      </c>
      <c r="B60" s="18">
        <v>0</v>
      </c>
      <c r="C60" s="18">
        <v>133</v>
      </c>
      <c r="D60" s="18">
        <v>150</v>
      </c>
      <c r="E60" s="18">
        <v>33</v>
      </c>
      <c r="F60" s="30">
        <v>47</v>
      </c>
    </row>
    <row r="61" spans="1:6">
      <c r="A61" s="29" t="s">
        <v>65</v>
      </c>
      <c r="B61" s="18">
        <v>10000</v>
      </c>
      <c r="C61" s="18">
        <v>64826</v>
      </c>
      <c r="D61" s="18">
        <v>66960</v>
      </c>
      <c r="E61" s="18">
        <v>3641</v>
      </c>
      <c r="F61" s="30">
        <v>4587</v>
      </c>
    </row>
    <row r="62" spans="1:6">
      <c r="A62" s="29" t="s">
        <v>66</v>
      </c>
      <c r="B62" s="18">
        <v>0</v>
      </c>
      <c r="C62" s="18">
        <v>97201</v>
      </c>
      <c r="D62" s="18">
        <v>98433</v>
      </c>
      <c r="E62" s="18">
        <v>558</v>
      </c>
      <c r="F62" s="30">
        <v>745</v>
      </c>
    </row>
    <row r="63" spans="1:6">
      <c r="A63" s="29" t="s">
        <v>67</v>
      </c>
      <c r="B63" s="18">
        <v>150000</v>
      </c>
      <c r="C63" s="18">
        <v>254928</v>
      </c>
      <c r="D63" s="18">
        <v>260114</v>
      </c>
      <c r="E63" s="18">
        <v>10926</v>
      </c>
      <c r="F63" s="30">
        <v>15114</v>
      </c>
    </row>
    <row r="64" spans="1:6">
      <c r="A64" s="29" t="s">
        <v>68</v>
      </c>
      <c r="B64" s="18">
        <v>2183</v>
      </c>
      <c r="C64" s="18">
        <v>28682</v>
      </c>
      <c r="D64" s="18">
        <v>34093</v>
      </c>
      <c r="E64" s="18">
        <v>700</v>
      </c>
      <c r="F64" s="30">
        <v>1640</v>
      </c>
    </row>
    <row r="65" spans="1:6">
      <c r="A65" s="29" t="s">
        <v>69</v>
      </c>
      <c r="B65" s="18">
        <v>0</v>
      </c>
      <c r="C65" s="18">
        <v>337</v>
      </c>
      <c r="D65" s="18">
        <v>483</v>
      </c>
      <c r="E65" s="18">
        <v>3</v>
      </c>
      <c r="F65" s="30">
        <v>2</v>
      </c>
    </row>
    <row r="66" spans="1:6">
      <c r="A66" s="29" t="s">
        <v>70</v>
      </c>
      <c r="B66" s="18">
        <v>0</v>
      </c>
      <c r="C66" s="18">
        <v>359</v>
      </c>
      <c r="D66" s="18">
        <v>261</v>
      </c>
      <c r="E66" s="18">
        <v>3</v>
      </c>
      <c r="F66" s="30">
        <v>2</v>
      </c>
    </row>
    <row r="67" spans="1:6">
      <c r="A67" s="29" t="s">
        <v>71</v>
      </c>
      <c r="B67" s="18">
        <v>500</v>
      </c>
      <c r="C67" s="18">
        <v>75989</v>
      </c>
      <c r="D67" s="18">
        <v>64593</v>
      </c>
      <c r="E67" s="18">
        <v>4896</v>
      </c>
      <c r="F67" s="30">
        <v>5469</v>
      </c>
    </row>
    <row r="68" spans="1:6">
      <c r="A68" s="29" t="s">
        <v>72</v>
      </c>
      <c r="B68" s="18">
        <v>38400</v>
      </c>
      <c r="C68" s="18">
        <v>50391</v>
      </c>
      <c r="D68" s="18">
        <v>76892</v>
      </c>
      <c r="E68" s="18">
        <v>9</v>
      </c>
      <c r="F68" s="30">
        <v>12</v>
      </c>
    </row>
    <row r="69" spans="1:6">
      <c r="A69" s="29" t="s">
        <v>73</v>
      </c>
      <c r="B69" s="18">
        <v>0</v>
      </c>
      <c r="C69" s="18">
        <v>25</v>
      </c>
      <c r="D69" s="18">
        <v>18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853</v>
      </c>
      <c r="D70" s="18">
        <v>995</v>
      </c>
      <c r="E70" s="18">
        <v>202</v>
      </c>
      <c r="F70" s="30">
        <v>156</v>
      </c>
    </row>
    <row r="71" spans="1:6">
      <c r="A71" s="29" t="s">
        <v>75</v>
      </c>
      <c r="B71" s="18">
        <v>0</v>
      </c>
      <c r="C71" s="18">
        <v>2655</v>
      </c>
      <c r="D71" s="18">
        <v>3511</v>
      </c>
      <c r="E71" s="18">
        <v>113</v>
      </c>
      <c r="F71" s="30">
        <v>169</v>
      </c>
    </row>
    <row r="72" spans="1:6">
      <c r="A72" s="29" t="s">
        <v>76</v>
      </c>
      <c r="B72" s="18">
        <v>5646847</v>
      </c>
      <c r="C72" s="18">
        <v>74215</v>
      </c>
      <c r="D72" s="18">
        <v>70239</v>
      </c>
      <c r="E72" s="18">
        <v>5791548</v>
      </c>
      <c r="F72" s="30">
        <v>4126374</v>
      </c>
    </row>
    <row r="73" spans="1:6">
      <c r="A73" s="29" t="s">
        <v>77</v>
      </c>
      <c r="B73" s="18">
        <v>1557000</v>
      </c>
      <c r="C73" s="18">
        <v>2301274</v>
      </c>
      <c r="D73" s="18">
        <v>2110822</v>
      </c>
      <c r="E73" s="18">
        <v>1154080</v>
      </c>
      <c r="F73" s="30">
        <v>1255278</v>
      </c>
    </row>
    <row r="74" spans="1:6">
      <c r="A74" s="29" t="s">
        <v>78</v>
      </c>
      <c r="B74" s="18">
        <v>0</v>
      </c>
      <c r="C74" s="18">
        <v>79</v>
      </c>
      <c r="D74" s="18">
        <v>238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2159</v>
      </c>
      <c r="D75" s="18">
        <v>2989</v>
      </c>
      <c r="E75" s="18">
        <v>3</v>
      </c>
      <c r="F75" s="30">
        <v>6</v>
      </c>
    </row>
    <row r="76" spans="1:6">
      <c r="A76" s="29" t="s">
        <v>80</v>
      </c>
      <c r="B76" s="18">
        <v>0</v>
      </c>
      <c r="C76" s="18">
        <v>2838</v>
      </c>
      <c r="D76" s="18">
        <v>4544</v>
      </c>
      <c r="E76" s="18">
        <v>1732</v>
      </c>
      <c r="F76" s="30">
        <v>860</v>
      </c>
    </row>
    <row r="77" spans="1:6">
      <c r="A77" s="29" t="s">
        <v>81</v>
      </c>
      <c r="B77" s="18">
        <v>0</v>
      </c>
      <c r="C77" s="18">
        <v>1365</v>
      </c>
      <c r="D77" s="18">
        <v>1268</v>
      </c>
      <c r="E77" s="18">
        <v>6</v>
      </c>
      <c r="F77" s="30">
        <v>9</v>
      </c>
    </row>
    <row r="78" spans="1:6">
      <c r="A78" s="29" t="s">
        <v>82</v>
      </c>
      <c r="B78" s="18">
        <v>0</v>
      </c>
      <c r="C78" s="18">
        <v>12014</v>
      </c>
      <c r="D78" s="18">
        <v>11354</v>
      </c>
      <c r="E78" s="18">
        <v>749</v>
      </c>
      <c r="F78" s="30">
        <v>84</v>
      </c>
    </row>
    <row r="79" spans="1:6">
      <c r="A79" s="29" t="s">
        <v>83</v>
      </c>
      <c r="B79" s="18">
        <v>7044000</v>
      </c>
      <c r="C79" s="18">
        <v>4691588</v>
      </c>
      <c r="D79" s="18">
        <v>3706203</v>
      </c>
      <c r="E79" s="18">
        <v>5392286</v>
      </c>
      <c r="F79" s="30">
        <v>4650458</v>
      </c>
    </row>
    <row r="80" spans="1:6">
      <c r="A80" s="29" t="s">
        <v>84</v>
      </c>
      <c r="B80" s="18">
        <v>0</v>
      </c>
      <c r="C80" s="18">
        <v>27954</v>
      </c>
      <c r="D80" s="18">
        <v>24311</v>
      </c>
      <c r="E80" s="18">
        <v>49</v>
      </c>
      <c r="F80" s="30">
        <v>23</v>
      </c>
    </row>
    <row r="81" spans="1:6">
      <c r="A81" s="29" t="s">
        <v>85</v>
      </c>
      <c r="B81" s="18">
        <v>0</v>
      </c>
      <c r="C81" s="18">
        <v>110</v>
      </c>
      <c r="D81" s="18">
        <v>183</v>
      </c>
      <c r="E81" s="18">
        <v>1</v>
      </c>
      <c r="F81" s="30">
        <v>1</v>
      </c>
    </row>
    <row r="82" spans="1:6">
      <c r="A82" s="29" t="s">
        <v>86</v>
      </c>
      <c r="B82" s="18">
        <v>0</v>
      </c>
      <c r="C82" s="18">
        <v>237489</v>
      </c>
      <c r="D82" s="18">
        <v>249597</v>
      </c>
      <c r="E82" s="18">
        <v>2256</v>
      </c>
      <c r="F82" s="30">
        <v>3052</v>
      </c>
    </row>
    <row r="83" spans="1:6">
      <c r="A83" s="29" t="s">
        <v>87</v>
      </c>
      <c r="B83" s="18">
        <v>0</v>
      </c>
      <c r="C83" s="18">
        <v>242</v>
      </c>
      <c r="D83" s="18">
        <v>505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31</v>
      </c>
      <c r="D84" s="18">
        <v>132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417</v>
      </c>
      <c r="D85" s="18">
        <v>867</v>
      </c>
      <c r="E85" s="18">
        <v>11</v>
      </c>
      <c r="F85" s="30">
        <v>23</v>
      </c>
    </row>
    <row r="86" spans="1:6">
      <c r="A86" s="29" t="s">
        <v>90</v>
      </c>
      <c r="B86" s="18">
        <v>2000</v>
      </c>
      <c r="C86" s="18">
        <v>55700</v>
      </c>
      <c r="D86" s="18">
        <v>59971</v>
      </c>
      <c r="E86" s="18">
        <v>544</v>
      </c>
      <c r="F86" s="30">
        <v>895</v>
      </c>
    </row>
    <row r="87" spans="1:6">
      <c r="A87" s="29" t="s">
        <v>91</v>
      </c>
      <c r="B87" s="18">
        <v>0</v>
      </c>
      <c r="C87" s="18">
        <v>2536</v>
      </c>
      <c r="D87" s="18">
        <v>1846</v>
      </c>
      <c r="E87" s="18">
        <v>24</v>
      </c>
      <c r="F87" s="30">
        <v>16</v>
      </c>
    </row>
    <row r="88" spans="1:6">
      <c r="A88" s="29" t="s">
        <v>92</v>
      </c>
      <c r="B88" s="18">
        <v>0</v>
      </c>
      <c r="C88" s="18">
        <v>337</v>
      </c>
      <c r="D88" s="18">
        <v>301</v>
      </c>
      <c r="E88" s="18">
        <v>21</v>
      </c>
      <c r="F88" s="30">
        <v>21</v>
      </c>
    </row>
    <row r="89" spans="1:6">
      <c r="A89" s="29" t="s">
        <v>93</v>
      </c>
      <c r="B89" s="18">
        <v>0</v>
      </c>
      <c r="C89" s="18">
        <v>856</v>
      </c>
      <c r="D89" s="18">
        <v>1441</v>
      </c>
      <c r="E89" s="18">
        <v>5</v>
      </c>
      <c r="F89" s="30">
        <v>183</v>
      </c>
    </row>
    <row r="90" spans="1:6">
      <c r="A90" s="29" t="s">
        <v>94</v>
      </c>
      <c r="B90" s="18">
        <v>0</v>
      </c>
      <c r="C90" s="18">
        <v>6224</v>
      </c>
      <c r="D90" s="18">
        <v>5520</v>
      </c>
      <c r="E90" s="18">
        <v>4</v>
      </c>
      <c r="F90" s="30">
        <v>1.5</v>
      </c>
    </row>
    <row r="91" spans="1:6">
      <c r="A91" s="29" t="s">
        <v>95</v>
      </c>
      <c r="B91" s="18">
        <v>13000</v>
      </c>
      <c r="C91" s="18">
        <v>33160</v>
      </c>
      <c r="D91" s="18">
        <v>32174</v>
      </c>
      <c r="E91" s="18">
        <v>870</v>
      </c>
      <c r="F91" s="30">
        <v>1649</v>
      </c>
    </row>
    <row r="92" spans="1:6">
      <c r="A92" s="29" t="s">
        <v>96</v>
      </c>
      <c r="B92" s="18">
        <v>0</v>
      </c>
      <c r="C92" s="18">
        <v>265242</v>
      </c>
      <c r="D92" s="18">
        <v>256657</v>
      </c>
      <c r="E92" s="18">
        <v>11864</v>
      </c>
      <c r="F92" s="30">
        <v>16066</v>
      </c>
    </row>
    <row r="93" spans="1:6">
      <c r="A93" s="29" t="s">
        <v>97</v>
      </c>
      <c r="B93" s="18">
        <v>0</v>
      </c>
      <c r="C93" s="18">
        <v>6484</v>
      </c>
      <c r="D93" s="18">
        <v>8300</v>
      </c>
      <c r="E93" s="18">
        <v>0</v>
      </c>
      <c r="F93" s="30">
        <v>33</v>
      </c>
    </row>
    <row r="94" spans="1:6">
      <c r="A94" s="29" t="s">
        <v>98</v>
      </c>
      <c r="B94" s="18">
        <v>4800000</v>
      </c>
      <c r="C94" s="18">
        <v>580338</v>
      </c>
      <c r="D94" s="18">
        <v>420049</v>
      </c>
      <c r="E94" s="18">
        <v>342994</v>
      </c>
      <c r="F94" s="30">
        <v>257999</v>
      </c>
    </row>
    <row r="95" spans="1:6">
      <c r="A95" s="29" t="s">
        <v>99</v>
      </c>
      <c r="B95" s="18">
        <v>4862000</v>
      </c>
      <c r="C95" s="18">
        <v>77548</v>
      </c>
      <c r="D95" s="18">
        <v>76073</v>
      </c>
      <c r="E95" s="18">
        <v>3068110</v>
      </c>
      <c r="F95" s="30">
        <v>2566025</v>
      </c>
    </row>
    <row r="96" spans="1:6">
      <c r="A96" s="29" t="s">
        <v>100</v>
      </c>
      <c r="B96" s="18">
        <v>55000</v>
      </c>
      <c r="C96" s="18">
        <v>276998</v>
      </c>
      <c r="D96" s="18">
        <v>215683</v>
      </c>
      <c r="E96" s="18">
        <v>63</v>
      </c>
      <c r="F96" s="30">
        <v>62</v>
      </c>
    </row>
    <row r="97" spans="1:6">
      <c r="A97" s="29" t="s">
        <v>101</v>
      </c>
      <c r="B97" s="18">
        <v>4000</v>
      </c>
      <c r="C97" s="18">
        <v>27340</v>
      </c>
      <c r="D97" s="18">
        <v>24402</v>
      </c>
      <c r="E97" s="18">
        <v>102</v>
      </c>
      <c r="F97" s="30">
        <v>95</v>
      </c>
    </row>
    <row r="98" spans="1:6">
      <c r="A98" s="29" t="s">
        <v>102</v>
      </c>
      <c r="B98" s="18">
        <v>0</v>
      </c>
      <c r="C98" s="18">
        <v>148754</v>
      </c>
      <c r="D98" s="18">
        <v>138188</v>
      </c>
      <c r="E98" s="18">
        <v>20268</v>
      </c>
      <c r="F98" s="30">
        <v>25553</v>
      </c>
    </row>
    <row r="99" spans="1:6">
      <c r="A99" s="29" t="s">
        <v>103</v>
      </c>
      <c r="B99" s="18">
        <v>141000</v>
      </c>
      <c r="C99" s="18">
        <v>158459</v>
      </c>
      <c r="D99" s="18">
        <v>149304</v>
      </c>
      <c r="E99" s="18">
        <v>45336</v>
      </c>
      <c r="F99" s="30">
        <v>41288</v>
      </c>
    </row>
    <row r="100" spans="1:6">
      <c r="A100" s="29" t="s">
        <v>104</v>
      </c>
      <c r="B100" s="18">
        <v>2691515</v>
      </c>
      <c r="C100" s="18">
        <v>1402162</v>
      </c>
      <c r="D100" s="18">
        <v>1129675</v>
      </c>
      <c r="E100" s="18">
        <v>1622926</v>
      </c>
      <c r="F100" s="30">
        <v>1469706</v>
      </c>
    </row>
    <row r="101" spans="1:6">
      <c r="A101" s="29" t="s">
        <v>105</v>
      </c>
      <c r="B101" s="18">
        <v>0</v>
      </c>
      <c r="C101" s="18">
        <v>9085</v>
      </c>
      <c r="D101" s="18">
        <v>13254</v>
      </c>
      <c r="E101" s="18">
        <v>60</v>
      </c>
      <c r="F101" s="30">
        <v>33</v>
      </c>
    </row>
    <row r="102" spans="1:6">
      <c r="A102" s="29" t="s">
        <v>106</v>
      </c>
      <c r="B102" s="18">
        <v>8384000</v>
      </c>
      <c r="C102" s="18">
        <v>1143000</v>
      </c>
      <c r="D102" s="18">
        <v>947410</v>
      </c>
      <c r="E102" s="18">
        <v>749000</v>
      </c>
      <c r="F102" s="30">
        <v>613022</v>
      </c>
    </row>
    <row r="103" spans="1:6">
      <c r="A103" s="29" t="s">
        <v>107</v>
      </c>
      <c r="B103" s="18">
        <v>3200</v>
      </c>
      <c r="C103" s="18">
        <v>44683</v>
      </c>
      <c r="D103" s="18">
        <v>38563</v>
      </c>
      <c r="E103" s="18">
        <v>820</v>
      </c>
      <c r="F103" s="30">
        <v>731</v>
      </c>
    </row>
    <row r="104" spans="1:6">
      <c r="A104" s="29" t="s">
        <v>108</v>
      </c>
      <c r="B104" s="18">
        <v>57102</v>
      </c>
      <c r="C104" s="18">
        <v>68360</v>
      </c>
      <c r="D104" s="18">
        <v>101314</v>
      </c>
      <c r="E104" s="18">
        <v>133</v>
      </c>
      <c r="F104" s="30">
        <v>222</v>
      </c>
    </row>
    <row r="105" spans="1:6">
      <c r="A105" s="29" t="s">
        <v>109</v>
      </c>
      <c r="B105" s="18">
        <v>0</v>
      </c>
      <c r="C105" s="18">
        <v>78215</v>
      </c>
      <c r="D105" s="18">
        <v>60699</v>
      </c>
      <c r="E105" s="18">
        <v>593</v>
      </c>
      <c r="F105" s="30">
        <v>187</v>
      </c>
    </row>
    <row r="106" spans="1:6">
      <c r="A106" s="29" t="s">
        <v>110</v>
      </c>
      <c r="B106" s="18">
        <v>0</v>
      </c>
      <c r="C106" s="18">
        <v>43</v>
      </c>
      <c r="D106" s="18">
        <v>70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65331</v>
      </c>
      <c r="D107" s="18">
        <v>52180</v>
      </c>
      <c r="E107" s="18">
        <v>3428</v>
      </c>
      <c r="F107" s="30">
        <v>3859</v>
      </c>
    </row>
    <row r="108" spans="1:6">
      <c r="A108" s="29" t="s">
        <v>112</v>
      </c>
      <c r="B108" s="18">
        <v>600</v>
      </c>
      <c r="C108" s="18">
        <v>13460</v>
      </c>
      <c r="D108" s="18">
        <v>12639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5234</v>
      </c>
      <c r="D109" s="18">
        <v>5238</v>
      </c>
      <c r="E109" s="18">
        <v>23</v>
      </c>
      <c r="F109" s="30">
        <v>17</v>
      </c>
    </row>
    <row r="110" spans="1:6">
      <c r="A110" s="29" t="s">
        <v>114</v>
      </c>
      <c r="B110" s="18">
        <v>1000</v>
      </c>
      <c r="C110" s="18">
        <v>82552</v>
      </c>
      <c r="D110" s="18">
        <v>74903</v>
      </c>
      <c r="E110" s="18">
        <v>11554</v>
      </c>
      <c r="F110" s="30">
        <v>12789</v>
      </c>
    </row>
    <row r="111" spans="1:6">
      <c r="A111" s="29" t="s">
        <v>115</v>
      </c>
      <c r="B111" s="18">
        <v>0</v>
      </c>
      <c r="C111" s="18">
        <v>58300</v>
      </c>
      <c r="D111" s="18">
        <v>47218</v>
      </c>
      <c r="E111" s="18">
        <v>1265</v>
      </c>
      <c r="F111" s="30">
        <v>1348</v>
      </c>
    </row>
    <row r="112" spans="1:6">
      <c r="A112" s="29" t="s">
        <v>116</v>
      </c>
      <c r="B112" s="18">
        <v>0</v>
      </c>
      <c r="C112" s="18">
        <v>2149</v>
      </c>
      <c r="D112" s="18">
        <v>3143</v>
      </c>
      <c r="E112" s="18">
        <v>0.48</v>
      </c>
      <c r="F112" s="30">
        <v>1</v>
      </c>
    </row>
    <row r="113" spans="1:6">
      <c r="A113" s="29" t="s">
        <v>117</v>
      </c>
      <c r="B113" s="18">
        <v>0</v>
      </c>
      <c r="C113" s="18">
        <v>2183</v>
      </c>
      <c r="D113" s="18">
        <v>1989</v>
      </c>
      <c r="E113" s="18">
        <v>24</v>
      </c>
      <c r="F113" s="30">
        <v>26</v>
      </c>
    </row>
    <row r="114" spans="1:6">
      <c r="A114" s="29" t="s">
        <v>118</v>
      </c>
      <c r="B114" s="18">
        <v>0</v>
      </c>
      <c r="C114" s="18">
        <v>3117</v>
      </c>
      <c r="D114" s="18">
        <v>3468</v>
      </c>
      <c r="E114" s="18">
        <v>48</v>
      </c>
      <c r="F114" s="30">
        <v>7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574</v>
      </c>
      <c r="C116" s="18">
        <v>84155</v>
      </c>
      <c r="D116" s="18">
        <v>74533</v>
      </c>
      <c r="E116" s="18">
        <v>8663</v>
      </c>
      <c r="F116" s="30">
        <v>10376</v>
      </c>
    </row>
    <row r="117" spans="1:6">
      <c r="A117" s="29" t="s">
        <v>121</v>
      </c>
      <c r="B117" s="18">
        <v>0</v>
      </c>
      <c r="C117" s="18">
        <v>40840</v>
      </c>
      <c r="D117" s="18">
        <v>47606</v>
      </c>
      <c r="E117" s="18">
        <v>2110</v>
      </c>
      <c r="F117" s="30">
        <v>2964</v>
      </c>
    </row>
    <row r="118" spans="1:6">
      <c r="A118" s="29" t="s">
        <v>122</v>
      </c>
      <c r="B118" s="18">
        <v>0</v>
      </c>
      <c r="C118" s="18">
        <v>9261</v>
      </c>
      <c r="D118" s="18">
        <v>8991</v>
      </c>
      <c r="E118" s="18">
        <v>60</v>
      </c>
      <c r="F118" s="30">
        <v>75</v>
      </c>
    </row>
    <row r="119" spans="1:6">
      <c r="A119" s="29" t="s">
        <v>123</v>
      </c>
      <c r="B119" s="18">
        <v>0</v>
      </c>
      <c r="C119" s="18">
        <v>4183</v>
      </c>
      <c r="D119" s="18">
        <v>5720</v>
      </c>
      <c r="E119" s="18">
        <v>31</v>
      </c>
      <c r="F119" s="30">
        <v>6</v>
      </c>
    </row>
    <row r="120" spans="1:6">
      <c r="A120" s="29" t="s">
        <v>124</v>
      </c>
      <c r="B120" s="18">
        <v>150000</v>
      </c>
      <c r="C120" s="18">
        <v>484317</v>
      </c>
      <c r="D120" s="18">
        <v>480205</v>
      </c>
      <c r="E120" s="18">
        <v>23867</v>
      </c>
      <c r="F120" s="30">
        <v>25680</v>
      </c>
    </row>
    <row r="121" spans="1:6">
      <c r="A121" s="29" t="s">
        <v>125</v>
      </c>
      <c r="B121" s="18">
        <v>0</v>
      </c>
      <c r="C121" s="18">
        <v>2959</v>
      </c>
      <c r="D121" s="18">
        <v>2657</v>
      </c>
      <c r="E121" s="18">
        <v>1</v>
      </c>
      <c r="F121" s="30">
        <v>1</v>
      </c>
    </row>
    <row r="122" spans="1:6">
      <c r="A122" s="29" t="s">
        <v>126</v>
      </c>
      <c r="B122" s="18">
        <v>0</v>
      </c>
      <c r="C122" s="18">
        <v>884</v>
      </c>
      <c r="D122" s="18">
        <v>1638</v>
      </c>
      <c r="E122" s="18">
        <v>51</v>
      </c>
      <c r="F122" s="30">
        <v>248</v>
      </c>
    </row>
    <row r="123" spans="1:6">
      <c r="A123" s="29" t="s">
        <v>127</v>
      </c>
      <c r="B123" s="18">
        <v>0</v>
      </c>
      <c r="C123" s="18">
        <v>9987</v>
      </c>
      <c r="D123" s="18">
        <v>47385</v>
      </c>
      <c r="E123" s="18">
        <v>2</v>
      </c>
      <c r="F123" s="30">
        <v>6</v>
      </c>
    </row>
    <row r="124" spans="1:6">
      <c r="A124" s="29" t="s">
        <v>128</v>
      </c>
      <c r="B124" s="18">
        <v>0</v>
      </c>
      <c r="C124" s="18">
        <v>36</v>
      </c>
      <c r="D124" s="18">
        <v>28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400</v>
      </c>
      <c r="D125" s="18">
        <v>783</v>
      </c>
      <c r="E125" s="18">
        <v>100</v>
      </c>
      <c r="F125" s="30">
        <v>78</v>
      </c>
    </row>
    <row r="126" spans="1:6">
      <c r="A126" s="29" t="s">
        <v>130</v>
      </c>
      <c r="B126" s="18">
        <v>0</v>
      </c>
      <c r="C126" s="18">
        <v>439</v>
      </c>
      <c r="D126" s="18">
        <v>576</v>
      </c>
      <c r="E126" s="18">
        <v>97</v>
      </c>
      <c r="F126" s="30">
        <v>53</v>
      </c>
    </row>
    <row r="127" spans="1:6">
      <c r="A127" s="29" t="s">
        <v>131</v>
      </c>
      <c r="B127" s="18">
        <v>0</v>
      </c>
      <c r="C127" s="18">
        <v>7723</v>
      </c>
      <c r="D127" s="18">
        <v>6669</v>
      </c>
      <c r="E127" s="18">
        <v>199</v>
      </c>
      <c r="F127" s="30">
        <v>242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606000</v>
      </c>
      <c r="C129" s="18">
        <v>869487</v>
      </c>
      <c r="D129" s="18">
        <v>790221</v>
      </c>
      <c r="E129" s="18">
        <v>26818</v>
      </c>
      <c r="F129" s="30">
        <v>43297</v>
      </c>
    </row>
    <row r="130" spans="1:6">
      <c r="A130" s="29" t="s">
        <v>134</v>
      </c>
      <c r="B130" s="18">
        <v>0</v>
      </c>
      <c r="C130" s="18">
        <v>53</v>
      </c>
      <c r="D130" s="18">
        <v>57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5454</v>
      </c>
      <c r="D131" s="18">
        <v>5957</v>
      </c>
      <c r="E131" s="18">
        <v>5</v>
      </c>
      <c r="F131" s="30">
        <v>3</v>
      </c>
    </row>
    <row r="132" spans="1:6">
      <c r="A132" s="29" t="s">
        <v>136</v>
      </c>
      <c r="B132" s="18">
        <v>0</v>
      </c>
      <c r="C132" s="18">
        <v>4000</v>
      </c>
      <c r="D132" s="18">
        <v>4828</v>
      </c>
      <c r="E132" s="18">
        <v>30</v>
      </c>
      <c r="F132" s="30">
        <v>36</v>
      </c>
    </row>
    <row r="133" spans="1:6">
      <c r="A133" s="29" t="s">
        <v>137</v>
      </c>
      <c r="B133" s="18">
        <v>0</v>
      </c>
      <c r="C133" s="18">
        <v>3</v>
      </c>
      <c r="D133" s="18">
        <v>3</v>
      </c>
      <c r="E133" s="18">
        <v>0</v>
      </c>
      <c r="F133" s="30">
        <v>0</v>
      </c>
    </row>
    <row r="134" spans="1:6">
      <c r="A134" s="29" t="s">
        <v>138</v>
      </c>
      <c r="B134" s="18">
        <v>34000</v>
      </c>
      <c r="C134" s="18">
        <v>102400</v>
      </c>
      <c r="D134" s="18">
        <v>95087</v>
      </c>
      <c r="E134" s="18">
        <v>348</v>
      </c>
      <c r="F134" s="30">
        <v>246</v>
      </c>
    </row>
    <row r="135" spans="1:6">
      <c r="A135" s="29" t="s">
        <v>139</v>
      </c>
      <c r="B135" s="18">
        <v>0</v>
      </c>
      <c r="C135" s="18">
        <v>42716</v>
      </c>
      <c r="D135" s="18">
        <v>10216</v>
      </c>
      <c r="E135" s="18">
        <v>31</v>
      </c>
      <c r="F135" s="30">
        <v>245</v>
      </c>
    </row>
    <row r="136" spans="1:6">
      <c r="A136" s="29" t="s">
        <v>140</v>
      </c>
      <c r="B136" s="18">
        <v>13700</v>
      </c>
      <c r="C136" s="18">
        <v>73203</v>
      </c>
      <c r="D136" s="18">
        <v>56284</v>
      </c>
      <c r="E136" s="18">
        <v>126</v>
      </c>
      <c r="F136" s="30">
        <v>110</v>
      </c>
    </row>
    <row r="137" spans="1:6">
      <c r="A137" s="29" t="s">
        <v>141</v>
      </c>
      <c r="B137" s="18">
        <v>0</v>
      </c>
      <c r="C137" s="18">
        <v>5056</v>
      </c>
      <c r="D137" s="18">
        <v>6260</v>
      </c>
      <c r="E137" s="18">
        <v>57</v>
      </c>
      <c r="F137" s="30">
        <v>176</v>
      </c>
    </row>
    <row r="138" spans="1:6">
      <c r="A138" s="29" t="s">
        <v>142</v>
      </c>
      <c r="B138" s="18">
        <v>0</v>
      </c>
      <c r="C138" s="18">
        <v>4</v>
      </c>
      <c r="D138" s="18">
        <v>6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21865</v>
      </c>
      <c r="D139" s="18">
        <v>17953</v>
      </c>
      <c r="E139" s="18">
        <v>82</v>
      </c>
      <c r="F139" s="30">
        <v>996</v>
      </c>
    </row>
    <row r="140" spans="1:6">
      <c r="A140" s="29" t="s">
        <v>144</v>
      </c>
      <c r="B140" s="18">
        <v>744000</v>
      </c>
      <c r="C140" s="18">
        <v>606131</v>
      </c>
      <c r="D140" s="18">
        <v>541848</v>
      </c>
      <c r="E140" s="18">
        <v>795900</v>
      </c>
      <c r="F140" s="30">
        <v>726512</v>
      </c>
    </row>
    <row r="141" spans="1:6">
      <c r="A141" s="29" t="s">
        <v>145</v>
      </c>
      <c r="B141" s="18">
        <v>0</v>
      </c>
      <c r="C141" s="18">
        <v>2331</v>
      </c>
      <c r="D141" s="18">
        <v>3639</v>
      </c>
      <c r="E141" s="18">
        <v>20</v>
      </c>
      <c r="F141" s="30">
        <v>49</v>
      </c>
    </row>
    <row r="142" spans="1:6">
      <c r="A142" s="29" t="s">
        <v>146</v>
      </c>
      <c r="B142" s="18">
        <v>0</v>
      </c>
      <c r="C142" s="18">
        <v>147745</v>
      </c>
      <c r="D142" s="18">
        <v>116571</v>
      </c>
      <c r="E142" s="18">
        <v>63730</v>
      </c>
      <c r="F142" s="30">
        <v>48819</v>
      </c>
    </row>
    <row r="143" spans="1:6">
      <c r="A143" s="29" t="s">
        <v>147</v>
      </c>
      <c r="B143" s="18">
        <v>0</v>
      </c>
      <c r="C143" s="18">
        <v>11930</v>
      </c>
      <c r="D143" s="18">
        <v>12599</v>
      </c>
      <c r="E143" s="18">
        <v>102</v>
      </c>
      <c r="F143" s="30">
        <v>151</v>
      </c>
    </row>
    <row r="144" spans="1:6">
      <c r="A144" s="29" t="s">
        <v>148</v>
      </c>
      <c r="B144" s="18">
        <v>0</v>
      </c>
      <c r="C144" s="18">
        <v>1528</v>
      </c>
      <c r="D144" s="18">
        <v>1219</v>
      </c>
      <c r="E144" s="18">
        <v>4130</v>
      </c>
      <c r="F144" s="30">
        <v>3140</v>
      </c>
    </row>
    <row r="145" spans="1:6">
      <c r="A145" s="29" t="s">
        <v>149</v>
      </c>
      <c r="B145" s="18">
        <v>1000</v>
      </c>
      <c r="C145" s="18">
        <v>243479</v>
      </c>
      <c r="D145" s="18">
        <v>203389</v>
      </c>
      <c r="E145" s="18">
        <v>316</v>
      </c>
      <c r="F145" s="30">
        <v>165</v>
      </c>
    </row>
    <row r="146" spans="1:6">
      <c r="A146" s="29" t="s">
        <v>150</v>
      </c>
      <c r="B146" s="18">
        <v>0</v>
      </c>
      <c r="C146" s="18">
        <v>5</v>
      </c>
      <c r="D146" s="18">
        <v>8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5</v>
      </c>
      <c r="D147" s="18">
        <v>8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9</v>
      </c>
      <c r="D148" s="18">
        <v>8</v>
      </c>
      <c r="E148" s="18">
        <v>0</v>
      </c>
      <c r="F148" s="30">
        <v>0</v>
      </c>
    </row>
    <row r="149" spans="1:6">
      <c r="A149" s="29" t="s">
        <v>153</v>
      </c>
      <c r="B149" s="18">
        <v>451000</v>
      </c>
      <c r="C149" s="18">
        <v>177312</v>
      </c>
      <c r="D149" s="18">
        <v>115636</v>
      </c>
      <c r="E149" s="18">
        <v>488288</v>
      </c>
      <c r="F149" s="30">
        <v>311534</v>
      </c>
    </row>
    <row r="150" spans="1:6">
      <c r="A150" s="29" t="s">
        <v>154</v>
      </c>
      <c r="B150" s="18">
        <v>0</v>
      </c>
      <c r="C150" s="18">
        <v>32827</v>
      </c>
      <c r="D150" s="18">
        <v>28651</v>
      </c>
      <c r="E150" s="18">
        <v>106</v>
      </c>
      <c r="F150" s="30">
        <v>269</v>
      </c>
    </row>
    <row r="151" spans="1:6">
      <c r="A151" s="29" t="s">
        <v>155</v>
      </c>
      <c r="B151" s="18">
        <v>258000</v>
      </c>
      <c r="C151" s="18">
        <v>152048</v>
      </c>
      <c r="D151" s="18">
        <v>127693</v>
      </c>
      <c r="E151" s="18">
        <v>490</v>
      </c>
      <c r="F151" s="30">
        <v>534</v>
      </c>
    </row>
    <row r="152" spans="1:6">
      <c r="A152" s="29" t="s">
        <v>156</v>
      </c>
      <c r="B152" s="18">
        <v>0</v>
      </c>
      <c r="C152" s="18">
        <v>121</v>
      </c>
      <c r="D152" s="18">
        <v>167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20788</v>
      </c>
      <c r="D153" s="18">
        <v>27555</v>
      </c>
      <c r="E153" s="18">
        <v>680</v>
      </c>
      <c r="F153" s="30">
        <v>694</v>
      </c>
    </row>
    <row r="154" spans="1:6">
      <c r="A154" s="29" t="s">
        <v>158</v>
      </c>
      <c r="B154" s="18">
        <v>0</v>
      </c>
      <c r="C154" s="18">
        <v>3578</v>
      </c>
      <c r="D154" s="18">
        <v>4568</v>
      </c>
      <c r="E154" s="18">
        <v>0</v>
      </c>
      <c r="F154" s="30">
        <v>0</v>
      </c>
    </row>
    <row r="155" spans="1:6">
      <c r="A155" s="29" t="s">
        <v>159</v>
      </c>
      <c r="B155" s="18">
        <v>0</v>
      </c>
      <c r="C155" s="18">
        <v>45749</v>
      </c>
      <c r="D155" s="18">
        <v>51870</v>
      </c>
      <c r="E155" s="18">
        <v>6.33</v>
      </c>
      <c r="F155" s="30">
        <v>20</v>
      </c>
    </row>
    <row r="156" spans="1:6">
      <c r="A156" s="29" t="s">
        <v>160</v>
      </c>
      <c r="B156" s="18">
        <v>100000</v>
      </c>
      <c r="C156" s="18">
        <v>310395</v>
      </c>
      <c r="D156" s="18">
        <v>291717</v>
      </c>
      <c r="E156" s="18">
        <v>155</v>
      </c>
      <c r="F156" s="30">
        <v>195</v>
      </c>
    </row>
    <row r="157" spans="1:6">
      <c r="A157" s="29" t="s">
        <v>161</v>
      </c>
      <c r="B157" s="18">
        <v>163000</v>
      </c>
      <c r="C157" s="18">
        <v>214828</v>
      </c>
      <c r="D157" s="18">
        <v>168701</v>
      </c>
      <c r="E157" s="18">
        <v>152</v>
      </c>
      <c r="F157" s="30">
        <v>554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778000</v>
      </c>
      <c r="C159" s="18">
        <v>1110928</v>
      </c>
      <c r="D159" s="18">
        <v>842833</v>
      </c>
      <c r="E159" s="18">
        <v>634124</v>
      </c>
      <c r="F159" s="30">
        <v>556036</v>
      </c>
    </row>
    <row r="160" spans="1:6">
      <c r="A160" s="29" t="s">
        <v>164</v>
      </c>
      <c r="B160" s="18">
        <v>1597700</v>
      </c>
      <c r="C160" s="18">
        <v>219193</v>
      </c>
      <c r="D160" s="18">
        <v>187679</v>
      </c>
      <c r="E160" s="18">
        <v>1520937</v>
      </c>
      <c r="F160" s="30">
        <v>1339350</v>
      </c>
    </row>
    <row r="161" spans="1:6">
      <c r="A161" s="29" t="s">
        <v>165</v>
      </c>
      <c r="B161" s="18">
        <v>0</v>
      </c>
      <c r="C161" s="18">
        <v>34531</v>
      </c>
      <c r="D161" s="18">
        <v>36041</v>
      </c>
      <c r="E161" s="18">
        <v>13080</v>
      </c>
      <c r="F161" s="30">
        <v>6101</v>
      </c>
    </row>
    <row r="162" spans="1:6">
      <c r="A162" s="29" t="s">
        <v>166</v>
      </c>
      <c r="B162" s="18">
        <v>2920000</v>
      </c>
      <c r="C162" s="18">
        <v>408915</v>
      </c>
      <c r="D162" s="18">
        <v>407900</v>
      </c>
      <c r="E162" s="18">
        <v>1434389</v>
      </c>
      <c r="F162" s="30">
        <v>1070466</v>
      </c>
    </row>
    <row r="163" spans="1:6">
      <c r="A163" s="29" t="s">
        <v>167</v>
      </c>
      <c r="B163" s="18">
        <v>0</v>
      </c>
      <c r="C163" s="18">
        <v>8210</v>
      </c>
      <c r="D163" s="18">
        <v>9321</v>
      </c>
      <c r="E163" s="18">
        <v>8</v>
      </c>
      <c r="F163" s="30">
        <v>13</v>
      </c>
    </row>
    <row r="164" spans="1:6">
      <c r="A164" s="29" t="s">
        <v>168</v>
      </c>
      <c r="B164" s="18">
        <v>30</v>
      </c>
      <c r="C164" s="18">
        <v>242004</v>
      </c>
      <c r="D164" s="18">
        <v>195772</v>
      </c>
      <c r="E164" s="18">
        <v>3103</v>
      </c>
      <c r="F164" s="30">
        <v>2597</v>
      </c>
    </row>
    <row r="165" spans="1:6">
      <c r="A165" s="29" t="s">
        <v>169</v>
      </c>
      <c r="B165" s="18">
        <v>905000</v>
      </c>
      <c r="C165" s="18">
        <v>347358</v>
      </c>
      <c r="D165" s="18">
        <v>303946</v>
      </c>
      <c r="E165" s="18">
        <v>415082</v>
      </c>
      <c r="F165" s="30">
        <v>297991</v>
      </c>
    </row>
    <row r="166" spans="1:6">
      <c r="A166" s="29" t="s">
        <v>170</v>
      </c>
      <c r="B166" s="18">
        <v>0</v>
      </c>
      <c r="C166" s="18">
        <v>4780</v>
      </c>
      <c r="D166" s="18">
        <v>5087</v>
      </c>
      <c r="E166" s="18">
        <v>211</v>
      </c>
      <c r="F166" s="30">
        <v>195</v>
      </c>
    </row>
    <row r="167" spans="1:6">
      <c r="A167" s="29" t="s">
        <v>171</v>
      </c>
      <c r="B167" s="18">
        <v>0</v>
      </c>
      <c r="C167" s="18">
        <v>48</v>
      </c>
      <c r="D167" s="18">
        <v>30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20</v>
      </c>
      <c r="D168" s="18">
        <v>96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225</v>
      </c>
      <c r="D169" s="18">
        <v>465</v>
      </c>
      <c r="E169" s="18">
        <v>0.3</v>
      </c>
      <c r="F169" s="30">
        <v>1</v>
      </c>
    </row>
    <row r="170" spans="1:6">
      <c r="A170" s="29" t="s">
        <v>174</v>
      </c>
      <c r="B170" s="18">
        <v>0</v>
      </c>
      <c r="C170" s="18">
        <v>13</v>
      </c>
      <c r="D170" s="18">
        <v>27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56</v>
      </c>
      <c r="D171" s="18">
        <v>231</v>
      </c>
      <c r="E171" s="18">
        <v>200</v>
      </c>
      <c r="F171" s="30">
        <v>213</v>
      </c>
    </row>
    <row r="172" spans="1:6">
      <c r="A172" s="29" t="s">
        <v>176</v>
      </c>
      <c r="B172" s="18">
        <v>0</v>
      </c>
      <c r="C172" s="18">
        <v>19</v>
      </c>
      <c r="D172" s="18">
        <v>46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276</v>
      </c>
      <c r="D173" s="18">
        <v>505</v>
      </c>
      <c r="E173" s="18">
        <v>39</v>
      </c>
      <c r="F173" s="30">
        <v>13</v>
      </c>
    </row>
    <row r="174" spans="1:6">
      <c r="A174" s="29" t="s">
        <v>178</v>
      </c>
      <c r="B174" s="18">
        <v>0</v>
      </c>
      <c r="C174" s="18">
        <v>86</v>
      </c>
      <c r="D174" s="18">
        <v>120</v>
      </c>
      <c r="E174" s="18">
        <v>155</v>
      </c>
      <c r="F174" s="30">
        <v>141</v>
      </c>
    </row>
    <row r="175" spans="1:6">
      <c r="A175" s="29" t="s">
        <v>179</v>
      </c>
      <c r="B175" s="18">
        <v>0</v>
      </c>
      <c r="C175" s="18">
        <v>357155</v>
      </c>
      <c r="D175" s="18">
        <v>316699</v>
      </c>
      <c r="E175" s="18">
        <v>37232</v>
      </c>
      <c r="F175" s="30">
        <v>25361</v>
      </c>
    </row>
    <row r="176" spans="1:6">
      <c r="A176" s="29" t="s">
        <v>180</v>
      </c>
      <c r="B176" s="18">
        <v>0</v>
      </c>
      <c r="C176" s="18">
        <v>8991</v>
      </c>
      <c r="D176" s="18">
        <v>6873</v>
      </c>
      <c r="E176" s="18">
        <v>569</v>
      </c>
      <c r="F176" s="30">
        <v>615</v>
      </c>
    </row>
    <row r="177" spans="1:6">
      <c r="A177" s="29" t="s">
        <v>181</v>
      </c>
      <c r="B177" s="18">
        <v>0</v>
      </c>
      <c r="C177" s="18">
        <v>94000</v>
      </c>
      <c r="D177" s="18">
        <v>79314</v>
      </c>
      <c r="E177" s="18">
        <v>3590</v>
      </c>
      <c r="F177" s="30">
        <v>3083</v>
      </c>
    </row>
    <row r="178" spans="1:6">
      <c r="A178" s="29" t="s">
        <v>182</v>
      </c>
      <c r="B178" s="18">
        <v>0</v>
      </c>
      <c r="C178" s="18">
        <v>511</v>
      </c>
      <c r="D178" s="18">
        <v>613</v>
      </c>
      <c r="E178" s="18">
        <v>177</v>
      </c>
      <c r="F178" s="30">
        <v>172</v>
      </c>
    </row>
    <row r="179" spans="1:6">
      <c r="A179" s="29" t="s">
        <v>183</v>
      </c>
      <c r="B179" s="18">
        <v>0</v>
      </c>
      <c r="C179" s="18">
        <v>1384</v>
      </c>
      <c r="D179" s="18">
        <v>3020</v>
      </c>
      <c r="E179" s="18">
        <v>89</v>
      </c>
      <c r="F179" s="30">
        <v>98</v>
      </c>
    </row>
    <row r="180" spans="1:6">
      <c r="A180" s="29" t="s">
        <v>184</v>
      </c>
      <c r="B180" s="18">
        <v>0</v>
      </c>
      <c r="C180" s="18">
        <v>780691</v>
      </c>
      <c r="D180" s="18">
        <v>583419</v>
      </c>
      <c r="E180" s="18">
        <v>553483</v>
      </c>
      <c r="F180" s="30">
        <v>431531</v>
      </c>
    </row>
    <row r="181" spans="1:6">
      <c r="A181" s="29" t="s">
        <v>185</v>
      </c>
      <c r="B181" s="18">
        <v>600000</v>
      </c>
      <c r="C181" s="18">
        <v>206314</v>
      </c>
      <c r="D181" s="18">
        <v>163777</v>
      </c>
      <c r="E181" s="18">
        <v>551831</v>
      </c>
      <c r="F181" s="30">
        <v>419668</v>
      </c>
    </row>
    <row r="182" spans="1:6">
      <c r="A182" s="29" t="s">
        <v>186</v>
      </c>
      <c r="B182" s="18">
        <v>224300</v>
      </c>
      <c r="C182" s="18">
        <v>193396</v>
      </c>
      <c r="D182" s="18">
        <v>133653</v>
      </c>
      <c r="E182" s="18">
        <v>222251</v>
      </c>
      <c r="F182" s="30">
        <v>211319</v>
      </c>
    </row>
    <row r="183" spans="1:6">
      <c r="A183" s="29" t="s">
        <v>187</v>
      </c>
      <c r="B183" s="18">
        <v>0</v>
      </c>
      <c r="C183" s="18">
        <v>198</v>
      </c>
      <c r="D183" s="18">
        <v>581</v>
      </c>
      <c r="E183" s="18">
        <v>3</v>
      </c>
      <c r="F183" s="30">
        <v>3</v>
      </c>
    </row>
    <row r="184" spans="1:6">
      <c r="A184" s="29" t="s">
        <v>188</v>
      </c>
      <c r="B184" s="18">
        <v>0</v>
      </c>
      <c r="C184" s="18">
        <v>1192</v>
      </c>
      <c r="D184" s="18">
        <v>1099</v>
      </c>
      <c r="E184" s="18">
        <v>36</v>
      </c>
      <c r="F184" s="30">
        <v>41</v>
      </c>
    </row>
    <row r="185" spans="1:6">
      <c r="A185" s="29" t="s">
        <v>189</v>
      </c>
      <c r="B185" s="18">
        <v>421783</v>
      </c>
      <c r="C185" s="18">
        <v>253849</v>
      </c>
      <c r="D185" s="18">
        <v>257592</v>
      </c>
      <c r="E185" s="18">
        <v>98194</v>
      </c>
      <c r="F185" s="30">
        <v>98223</v>
      </c>
    </row>
    <row r="186" spans="1:6">
      <c r="A186" s="29" t="s">
        <v>190</v>
      </c>
      <c r="B186" s="18">
        <v>0</v>
      </c>
      <c r="C186" s="18">
        <v>18</v>
      </c>
      <c r="D186" s="18">
        <v>32</v>
      </c>
      <c r="E186" s="18">
        <v>0</v>
      </c>
      <c r="F186" s="30">
        <v>0</v>
      </c>
    </row>
    <row r="187" spans="1:6">
      <c r="A187" s="29" t="s">
        <v>191</v>
      </c>
      <c r="B187" s="18">
        <v>1163000</v>
      </c>
      <c r="C187" s="18">
        <v>1140525</v>
      </c>
      <c r="D187" s="18">
        <v>934792</v>
      </c>
      <c r="E187" s="18">
        <v>856746</v>
      </c>
      <c r="F187" s="30">
        <v>740770</v>
      </c>
    </row>
    <row r="188" spans="1:6">
      <c r="A188" s="29" t="s">
        <v>192</v>
      </c>
      <c r="B188" s="18">
        <v>11000</v>
      </c>
      <c r="C188" s="18">
        <v>107916</v>
      </c>
      <c r="D188" s="18">
        <v>92379</v>
      </c>
      <c r="E188" s="18">
        <v>282</v>
      </c>
      <c r="F188" s="30">
        <v>579</v>
      </c>
    </row>
    <row r="189" spans="1:6">
      <c r="A189" s="29" t="s">
        <v>193</v>
      </c>
      <c r="B189" s="18">
        <v>0</v>
      </c>
      <c r="C189" s="18">
        <v>44031</v>
      </c>
      <c r="D189" s="18">
        <v>41608</v>
      </c>
      <c r="E189" s="18">
        <v>81</v>
      </c>
      <c r="F189" s="30">
        <v>116</v>
      </c>
    </row>
    <row r="190" spans="1:6">
      <c r="A190" s="29" t="s">
        <v>194</v>
      </c>
      <c r="B190" s="18">
        <v>0</v>
      </c>
      <c r="C190" s="18">
        <v>1541</v>
      </c>
      <c r="D190" s="18">
        <v>1531</v>
      </c>
      <c r="E190" s="18">
        <v>0</v>
      </c>
      <c r="F190" s="30">
        <v>0</v>
      </c>
    </row>
    <row r="191" spans="1:6">
      <c r="A191" s="29" t="s">
        <v>195</v>
      </c>
      <c r="B191" s="18">
        <v>0</v>
      </c>
      <c r="C191" s="18">
        <v>2528</v>
      </c>
      <c r="D191" s="18">
        <v>2407</v>
      </c>
      <c r="E191" s="18">
        <v>172</v>
      </c>
      <c r="F191" s="30">
        <v>1693</v>
      </c>
    </row>
    <row r="192" spans="1:6">
      <c r="A192" s="29" t="s">
        <v>196</v>
      </c>
      <c r="B192" s="18">
        <v>2866000</v>
      </c>
      <c r="C192" s="18">
        <v>254165</v>
      </c>
      <c r="D192" s="18">
        <v>218289</v>
      </c>
      <c r="E192" s="18">
        <v>2973283</v>
      </c>
      <c r="F192" s="30">
        <v>2050628</v>
      </c>
    </row>
    <row r="193" spans="1:6">
      <c r="A193" s="29" t="s">
        <v>197</v>
      </c>
      <c r="B193" s="18">
        <v>403299</v>
      </c>
      <c r="C193" s="18">
        <v>354112</v>
      </c>
      <c r="D193" s="18">
        <v>385143</v>
      </c>
      <c r="E193" s="18">
        <v>227796</v>
      </c>
      <c r="F193" s="30">
        <v>295169</v>
      </c>
    </row>
    <row r="194" spans="1:6">
      <c r="A194" s="29" t="s">
        <v>198</v>
      </c>
      <c r="B194" s="18">
        <v>0</v>
      </c>
      <c r="C194" s="18">
        <v>19920</v>
      </c>
      <c r="D194" s="18">
        <v>14006</v>
      </c>
      <c r="E194" s="18">
        <v>29</v>
      </c>
      <c r="F194" s="30">
        <v>25</v>
      </c>
    </row>
    <row r="195" spans="1:6">
      <c r="A195" s="29" t="s">
        <v>199</v>
      </c>
      <c r="B195" s="18">
        <v>0</v>
      </c>
      <c r="C195" s="18">
        <v>2980</v>
      </c>
      <c r="D195" s="18">
        <v>3286</v>
      </c>
      <c r="E195" s="18">
        <v>0</v>
      </c>
      <c r="F195" s="30">
        <v>0</v>
      </c>
    </row>
    <row r="196" spans="1:6">
      <c r="A196" s="29" t="s">
        <v>200</v>
      </c>
      <c r="B196" s="18">
        <v>1126000</v>
      </c>
      <c r="C196" s="18">
        <v>369869</v>
      </c>
      <c r="D196" s="18">
        <v>321600</v>
      </c>
      <c r="E196" s="18">
        <v>461021</v>
      </c>
      <c r="F196" s="30">
        <v>459821</v>
      </c>
    </row>
    <row r="197" spans="1:6">
      <c r="A197" s="29" t="s">
        <v>201</v>
      </c>
      <c r="B197" s="18">
        <v>0</v>
      </c>
      <c r="C197" s="18">
        <v>16446</v>
      </c>
      <c r="D197" s="18">
        <v>17084</v>
      </c>
      <c r="E197" s="18">
        <v>346</v>
      </c>
      <c r="F197" s="30">
        <v>295</v>
      </c>
    </row>
    <row r="198" spans="1:6">
      <c r="A198" s="29" t="s">
        <v>202</v>
      </c>
      <c r="B198" s="18">
        <v>0</v>
      </c>
      <c r="C198" s="18">
        <v>12</v>
      </c>
      <c r="D198" s="18">
        <v>54</v>
      </c>
      <c r="E198" s="18">
        <v>64</v>
      </c>
      <c r="F198" s="30">
        <v>47</v>
      </c>
    </row>
    <row r="199" spans="1:6">
      <c r="A199" s="29" t="s">
        <v>203</v>
      </c>
      <c r="B199" s="18">
        <v>0</v>
      </c>
      <c r="C199" s="18">
        <v>2518</v>
      </c>
      <c r="D199" s="18">
        <v>1923</v>
      </c>
      <c r="E199" s="18">
        <v>434</v>
      </c>
      <c r="F199" s="30">
        <v>71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166</v>
      </c>
      <c r="D201" s="18">
        <v>230</v>
      </c>
      <c r="E201" s="18">
        <v>2</v>
      </c>
      <c r="F201" s="30">
        <v>3</v>
      </c>
    </row>
    <row r="202" spans="1:6">
      <c r="A202" s="29" t="s">
        <v>206</v>
      </c>
      <c r="B202" s="18">
        <v>0</v>
      </c>
      <c r="C202" s="18">
        <v>16195</v>
      </c>
      <c r="D202" s="18">
        <v>14688</v>
      </c>
      <c r="E202" s="18">
        <v>1228</v>
      </c>
      <c r="F202" s="30">
        <v>1720</v>
      </c>
    </row>
    <row r="203" spans="1:6">
      <c r="A203" s="29" t="s">
        <v>207</v>
      </c>
      <c r="B203" s="18">
        <v>14000</v>
      </c>
      <c r="C203" s="18">
        <v>57249</v>
      </c>
      <c r="D203" s="18">
        <v>49867</v>
      </c>
      <c r="E203" s="18">
        <v>290</v>
      </c>
      <c r="F203" s="30">
        <v>420</v>
      </c>
    </row>
    <row r="204" spans="1:6">
      <c r="A204" s="29" t="s">
        <v>208</v>
      </c>
      <c r="B204" s="18">
        <v>345275</v>
      </c>
      <c r="C204" s="18">
        <v>891700</v>
      </c>
      <c r="D204" s="18">
        <v>803019</v>
      </c>
      <c r="E204" s="18">
        <v>15800</v>
      </c>
      <c r="F204" s="30">
        <v>19032</v>
      </c>
    </row>
    <row r="205" spans="1:6">
      <c r="A205" s="29" t="s">
        <v>209</v>
      </c>
      <c r="B205" s="18">
        <v>0</v>
      </c>
      <c r="C205" s="18">
        <v>2673</v>
      </c>
      <c r="D205" s="18">
        <v>3765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350</v>
      </c>
      <c r="D206" s="18">
        <v>110</v>
      </c>
      <c r="E206" s="18">
        <v>7</v>
      </c>
      <c r="F206" s="30">
        <v>6</v>
      </c>
    </row>
    <row r="207" spans="1:6">
      <c r="A207" s="29" t="s">
        <v>211</v>
      </c>
      <c r="B207" s="18">
        <v>0</v>
      </c>
      <c r="C207" s="18">
        <v>2</v>
      </c>
      <c r="D207" s="18">
        <v>5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40412</v>
      </c>
      <c r="D208" s="18">
        <v>32702</v>
      </c>
      <c r="E208" s="18">
        <v>833</v>
      </c>
      <c r="F208" s="30">
        <v>606</v>
      </c>
    </row>
    <row r="209" spans="1:6">
      <c r="A209" s="29" t="s">
        <v>213</v>
      </c>
      <c r="B209" s="18">
        <v>37150</v>
      </c>
      <c r="C209" s="18">
        <v>115680</v>
      </c>
      <c r="D209" s="18">
        <v>122428</v>
      </c>
      <c r="E209" s="18">
        <v>70</v>
      </c>
      <c r="F209" s="30">
        <v>126</v>
      </c>
    </row>
    <row r="210" spans="1:6">
      <c r="A210" s="29" t="s">
        <v>214</v>
      </c>
      <c r="B210" s="18">
        <v>0</v>
      </c>
      <c r="C210" s="18">
        <v>435633</v>
      </c>
      <c r="D210" s="18">
        <v>360102</v>
      </c>
      <c r="E210" s="18">
        <v>18986</v>
      </c>
      <c r="F210" s="30">
        <v>20386</v>
      </c>
    </row>
    <row r="211" spans="1:6">
      <c r="A211" s="29" t="s">
        <v>215</v>
      </c>
      <c r="B211" s="18">
        <v>262568</v>
      </c>
      <c r="C211" s="18">
        <v>2793611</v>
      </c>
      <c r="D211" s="18">
        <v>2753319</v>
      </c>
      <c r="E211" s="18">
        <v>173000</v>
      </c>
      <c r="F211" s="30">
        <v>511137</v>
      </c>
    </row>
    <row r="212" spans="1:6">
      <c r="A212" s="29" t="s">
        <v>216</v>
      </c>
      <c r="B212" s="18">
        <v>0</v>
      </c>
      <c r="C212" s="18">
        <v>23377</v>
      </c>
      <c r="D212" s="18">
        <v>22303</v>
      </c>
      <c r="E212" s="18">
        <v>117</v>
      </c>
      <c r="F212" s="30">
        <v>200</v>
      </c>
    </row>
    <row r="213" spans="1:6">
      <c r="A213" s="29" t="s">
        <v>217</v>
      </c>
      <c r="B213" s="18">
        <v>56600</v>
      </c>
      <c r="C213" s="18">
        <v>23040</v>
      </c>
      <c r="D213" s="18">
        <v>24120</v>
      </c>
      <c r="E213" s="18">
        <v>42143</v>
      </c>
      <c r="F213" s="30">
        <v>49833</v>
      </c>
    </row>
    <row r="214" spans="1:6">
      <c r="A214" s="29" t="s">
        <v>218</v>
      </c>
      <c r="B214" s="18">
        <v>0</v>
      </c>
      <c r="C214" s="18">
        <v>32320</v>
      </c>
      <c r="D214" s="18">
        <v>33568</v>
      </c>
      <c r="E214" s="18">
        <v>1250</v>
      </c>
      <c r="F214" s="30">
        <v>3126</v>
      </c>
    </row>
    <row r="215" spans="1:6">
      <c r="A215" s="29" t="s">
        <v>219</v>
      </c>
      <c r="B215" s="18">
        <v>0</v>
      </c>
      <c r="C215" s="18">
        <v>242</v>
      </c>
      <c r="D215" s="18">
        <v>362</v>
      </c>
      <c r="E215" s="18">
        <v>16</v>
      </c>
      <c r="F215" s="30">
        <v>33</v>
      </c>
    </row>
    <row r="216" spans="1:6">
      <c r="A216" s="29" t="s">
        <v>220</v>
      </c>
      <c r="B216" s="18">
        <v>39434</v>
      </c>
      <c r="C216" s="18">
        <v>63928</v>
      </c>
      <c r="D216" s="18">
        <v>81348</v>
      </c>
      <c r="E216" s="18">
        <v>26</v>
      </c>
      <c r="F216" s="30">
        <v>42</v>
      </c>
    </row>
    <row r="217" spans="1:6">
      <c r="A217" s="29" t="s">
        <v>221</v>
      </c>
      <c r="B217" s="18">
        <v>428000</v>
      </c>
      <c r="C217" s="18">
        <v>291025</v>
      </c>
      <c r="D217" s="18">
        <v>242790</v>
      </c>
      <c r="E217" s="18">
        <v>2950</v>
      </c>
      <c r="F217" s="30">
        <v>5933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9</v>
      </c>
      <c r="D219" s="18">
        <v>10</v>
      </c>
      <c r="E219" s="18">
        <v>0</v>
      </c>
      <c r="F219" s="30">
        <v>0</v>
      </c>
    </row>
    <row r="220" spans="1:6">
      <c r="A220" s="29" t="s">
        <v>224</v>
      </c>
      <c r="B220" s="18">
        <v>1000</v>
      </c>
      <c r="C220" s="18">
        <v>16219</v>
      </c>
      <c r="D220" s="18">
        <v>13064</v>
      </c>
      <c r="E220" s="18">
        <v>40</v>
      </c>
      <c r="F220" s="30">
        <v>29</v>
      </c>
    </row>
    <row r="221" spans="1:6">
      <c r="A221" s="29" t="s">
        <v>225</v>
      </c>
      <c r="B221" s="18">
        <v>1900</v>
      </c>
      <c r="C221" s="18">
        <v>4101</v>
      </c>
      <c r="D221" s="18">
        <v>4785</v>
      </c>
      <c r="E221" s="18">
        <v>68</v>
      </c>
      <c r="F221" s="30">
        <v>72</v>
      </c>
    </row>
    <row r="222" spans="1:6">
      <c r="A222" s="31" t="s">
        <v>226</v>
      </c>
      <c r="B222" s="19">
        <v>0</v>
      </c>
      <c r="C222" s="19">
        <v>12834</v>
      </c>
      <c r="D222" s="19">
        <v>14446</v>
      </c>
      <c r="E222" s="19">
        <v>58</v>
      </c>
      <c r="F222" s="32">
        <v>50</v>
      </c>
    </row>
    <row r="223" spans="1:6">
      <c r="A223" t="s">
        <v>251</v>
      </c>
      <c r="B223" s="24">
        <v>14527000</v>
      </c>
      <c r="C223" s="24">
        <v>4538593</v>
      </c>
      <c r="D223">
        <f>(1000*4179181)/(1000)</f>
        <v>4179181</v>
      </c>
      <c r="E223" s="24">
        <v>1818431</v>
      </c>
      <c r="F223">
        <f>(1000*1862117)/(1000)</f>
        <v>1862117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224"/>
  <sheetViews>
    <sheetView topLeftCell="A180" workbookViewId="0">
      <selection activeCell="A187" sqref="A2:F222"/>
    </sheetView>
  </sheetViews>
  <sheetFormatPr defaultColWidth="8.88671875" defaultRowHeight="14.4"/>
  <cols>
    <col min="1" max="1" width="22.109375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11578</v>
      </c>
      <c r="D2" s="18">
        <v>17710</v>
      </c>
      <c r="E2" s="18">
        <v>229</v>
      </c>
      <c r="F2" s="30">
        <v>276</v>
      </c>
    </row>
    <row r="3" spans="1:6">
      <c r="A3" s="29" t="s">
        <v>7</v>
      </c>
      <c r="B3" s="18">
        <v>0</v>
      </c>
      <c r="C3" s="18">
        <v>14300</v>
      </c>
      <c r="D3" s="18">
        <v>18233</v>
      </c>
      <c r="E3" s="18">
        <v>2700</v>
      </c>
      <c r="F3" s="30">
        <v>1804</v>
      </c>
    </row>
    <row r="4" spans="1:6">
      <c r="A4" s="29" t="s">
        <v>8</v>
      </c>
      <c r="B4" s="18">
        <v>30500</v>
      </c>
      <c r="C4" s="18">
        <v>269450</v>
      </c>
      <c r="D4" s="18">
        <v>167956</v>
      </c>
      <c r="E4" s="18">
        <v>2476</v>
      </c>
      <c r="F4" s="30">
        <v>1967</v>
      </c>
    </row>
    <row r="5" spans="1:6">
      <c r="A5" s="29" t="s">
        <v>9</v>
      </c>
      <c r="B5" s="18">
        <v>0</v>
      </c>
      <c r="C5" s="18">
        <v>8</v>
      </c>
      <c r="D5" s="18">
        <v>6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707</v>
      </c>
      <c r="D6" s="18">
        <v>625</v>
      </c>
      <c r="E6" s="18">
        <v>17</v>
      </c>
      <c r="F6" s="30">
        <v>12</v>
      </c>
    </row>
    <row r="7" spans="1:6">
      <c r="A7" s="29" t="s">
        <v>11</v>
      </c>
      <c r="B7" s="18">
        <v>0</v>
      </c>
      <c r="C7" s="18">
        <v>17866</v>
      </c>
      <c r="D7" s="18">
        <v>31136</v>
      </c>
      <c r="E7" s="18">
        <v>5176</v>
      </c>
      <c r="F7" s="30">
        <v>7732</v>
      </c>
    </row>
    <row r="8" spans="1:6">
      <c r="A8" s="29" t="s">
        <v>12</v>
      </c>
      <c r="B8" s="18">
        <v>0</v>
      </c>
      <c r="C8" s="18">
        <v>81</v>
      </c>
      <c r="D8" s="18">
        <v>229</v>
      </c>
      <c r="E8" s="18">
        <v>44</v>
      </c>
      <c r="F8" s="30">
        <v>7</v>
      </c>
    </row>
    <row r="9" spans="1:6">
      <c r="A9" s="29" t="s">
        <v>13</v>
      </c>
      <c r="B9" s="18">
        <v>749440</v>
      </c>
      <c r="C9" s="18">
        <v>410000</v>
      </c>
      <c r="D9" s="18">
        <v>409269</v>
      </c>
      <c r="E9" s="18">
        <v>44390</v>
      </c>
      <c r="F9" s="30">
        <v>109641</v>
      </c>
    </row>
    <row r="10" spans="1:6">
      <c r="A10" s="29" t="s">
        <v>14</v>
      </c>
      <c r="B10" s="18">
        <v>8200</v>
      </c>
      <c r="C10" s="18">
        <v>16979</v>
      </c>
      <c r="D10" s="18">
        <v>25575</v>
      </c>
      <c r="E10" s="18">
        <v>79</v>
      </c>
      <c r="F10" s="30">
        <v>659</v>
      </c>
    </row>
    <row r="11" spans="1:6">
      <c r="A11" s="29" t="s">
        <v>15</v>
      </c>
      <c r="B11" s="18">
        <v>0</v>
      </c>
      <c r="C11" s="18">
        <v>188</v>
      </c>
      <c r="D11" s="18">
        <v>769</v>
      </c>
      <c r="E11" s="18">
        <v>201</v>
      </c>
      <c r="F11" s="30">
        <v>25</v>
      </c>
    </row>
    <row r="12" spans="1:6">
      <c r="A12" s="29" t="s">
        <v>16</v>
      </c>
      <c r="B12" s="18">
        <v>2381000</v>
      </c>
      <c r="C12" s="18">
        <v>420768</v>
      </c>
      <c r="D12" s="18">
        <v>430768</v>
      </c>
      <c r="E12" s="18">
        <v>847649</v>
      </c>
      <c r="F12" s="30">
        <v>483376</v>
      </c>
    </row>
    <row r="13" spans="1:6">
      <c r="A13" s="29" t="s">
        <v>17</v>
      </c>
      <c r="B13" s="18">
        <v>2232698</v>
      </c>
      <c r="C13" s="18">
        <v>799847</v>
      </c>
      <c r="D13" s="18">
        <v>702382</v>
      </c>
      <c r="E13" s="18">
        <v>1468201</v>
      </c>
      <c r="F13" s="30">
        <v>1269856</v>
      </c>
    </row>
    <row r="14" spans="1:6">
      <c r="A14" s="29" t="s">
        <v>18</v>
      </c>
      <c r="B14" s="18">
        <v>7800</v>
      </c>
      <c r="C14" s="18">
        <v>38535</v>
      </c>
      <c r="D14" s="18">
        <v>30329</v>
      </c>
      <c r="E14" s="18">
        <v>3081</v>
      </c>
      <c r="F14" s="30">
        <v>1548</v>
      </c>
    </row>
    <row r="15" spans="1:6">
      <c r="A15" s="29" t="s">
        <v>19</v>
      </c>
      <c r="B15" s="18">
        <v>0</v>
      </c>
      <c r="C15" s="18">
        <v>434</v>
      </c>
      <c r="D15" s="18">
        <v>1570</v>
      </c>
      <c r="E15" s="18">
        <v>462</v>
      </c>
      <c r="F15" s="30">
        <v>313</v>
      </c>
    </row>
    <row r="16" spans="1:6">
      <c r="A16" s="29" t="s">
        <v>20</v>
      </c>
      <c r="B16" s="18">
        <v>12000</v>
      </c>
      <c r="C16" s="18">
        <v>24732</v>
      </c>
      <c r="D16" s="18">
        <v>19293</v>
      </c>
      <c r="E16" s="18">
        <v>254</v>
      </c>
      <c r="F16" s="30">
        <v>668</v>
      </c>
    </row>
    <row r="17" spans="1:6">
      <c r="A17" s="29" t="s">
        <v>21</v>
      </c>
      <c r="B17" s="18">
        <v>8000</v>
      </c>
      <c r="C17" s="18">
        <v>380789</v>
      </c>
      <c r="D17" s="18">
        <v>237200</v>
      </c>
      <c r="E17" s="18">
        <v>1524</v>
      </c>
      <c r="F17" s="30">
        <v>1684</v>
      </c>
    </row>
    <row r="18" spans="1:6">
      <c r="A18" s="29" t="s">
        <v>22</v>
      </c>
      <c r="B18" s="18">
        <v>2000</v>
      </c>
      <c r="C18" s="18">
        <v>1155</v>
      </c>
      <c r="D18" s="18">
        <v>1681</v>
      </c>
      <c r="E18" s="18">
        <v>351</v>
      </c>
      <c r="F18" s="30">
        <v>370</v>
      </c>
    </row>
    <row r="19" spans="1:6">
      <c r="A19" s="29" t="s">
        <v>23</v>
      </c>
      <c r="B19" s="18">
        <v>238700</v>
      </c>
      <c r="C19" s="18">
        <v>120994</v>
      </c>
      <c r="D19" s="18">
        <v>127173</v>
      </c>
      <c r="E19" s="18">
        <v>104369</v>
      </c>
      <c r="F19" s="30">
        <v>46124</v>
      </c>
    </row>
    <row r="20" spans="1:6">
      <c r="A20" s="29" t="s">
        <v>24</v>
      </c>
      <c r="B20" s="18">
        <v>606000</v>
      </c>
      <c r="C20" s="18">
        <v>1730841</v>
      </c>
      <c r="D20" s="18">
        <v>1484621</v>
      </c>
      <c r="E20" s="18">
        <v>1175241</v>
      </c>
      <c r="F20" s="30">
        <v>894483</v>
      </c>
    </row>
    <row r="21" spans="1:6">
      <c r="A21" s="29" t="s">
        <v>25</v>
      </c>
      <c r="B21" s="18">
        <v>0</v>
      </c>
      <c r="C21" s="18">
        <v>2084</v>
      </c>
      <c r="D21" s="18">
        <v>1328</v>
      </c>
      <c r="E21" s="18">
        <v>351</v>
      </c>
      <c r="F21" s="30">
        <v>501</v>
      </c>
    </row>
    <row r="22" spans="1:6">
      <c r="A22" s="29" t="s">
        <v>26</v>
      </c>
      <c r="B22" s="18">
        <v>0</v>
      </c>
      <c r="C22" s="18">
        <v>3553</v>
      </c>
      <c r="D22" s="18">
        <v>2620</v>
      </c>
      <c r="E22" s="18">
        <v>104</v>
      </c>
      <c r="F22" s="30">
        <v>75</v>
      </c>
    </row>
    <row r="23" spans="1:6">
      <c r="A23" s="29" t="s">
        <v>27</v>
      </c>
      <c r="B23" s="18">
        <v>10000</v>
      </c>
      <c r="C23" s="18">
        <v>1150</v>
      </c>
      <c r="D23" s="18">
        <v>732</v>
      </c>
      <c r="E23" s="18">
        <v>1385</v>
      </c>
      <c r="F23" s="30">
        <v>1476</v>
      </c>
    </row>
    <row r="24" spans="1:6">
      <c r="A24" s="29" t="s">
        <v>28</v>
      </c>
      <c r="B24" s="18">
        <v>0</v>
      </c>
      <c r="C24" s="18">
        <v>37273</v>
      </c>
      <c r="D24" s="18">
        <v>33471</v>
      </c>
      <c r="E24" s="18">
        <v>75</v>
      </c>
      <c r="F24" s="30">
        <v>128</v>
      </c>
    </row>
    <row r="25" spans="1:6">
      <c r="A25" s="29" t="s">
        <v>29</v>
      </c>
      <c r="B25" s="18">
        <v>171000</v>
      </c>
      <c r="C25" s="18">
        <v>46640</v>
      </c>
      <c r="D25" s="18">
        <v>55140</v>
      </c>
      <c r="E25" s="18">
        <v>103730</v>
      </c>
      <c r="F25" s="30">
        <v>79799</v>
      </c>
    </row>
    <row r="26" spans="1:6">
      <c r="A26" s="29" t="s">
        <v>30</v>
      </c>
      <c r="B26" s="18">
        <v>0</v>
      </c>
      <c r="C26" s="18">
        <v>12831.2</v>
      </c>
      <c r="D26" s="18">
        <v>13823</v>
      </c>
      <c r="E26" s="18">
        <v>284</v>
      </c>
      <c r="F26" s="30">
        <v>248</v>
      </c>
    </row>
    <row r="27" spans="1:6">
      <c r="A27" s="29" t="s">
        <v>31</v>
      </c>
      <c r="B27" s="18">
        <v>7767000</v>
      </c>
      <c r="C27" s="18">
        <v>213085</v>
      </c>
      <c r="D27" s="18">
        <v>281763</v>
      </c>
      <c r="E27" s="18">
        <v>674858</v>
      </c>
      <c r="F27" s="30">
        <v>635649</v>
      </c>
    </row>
    <row r="28" spans="1:6">
      <c r="A28" s="29" t="s">
        <v>32</v>
      </c>
      <c r="B28" s="18">
        <v>0</v>
      </c>
      <c r="C28" s="18">
        <v>38</v>
      </c>
      <c r="D28" s="18">
        <v>16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188</v>
      </c>
      <c r="D29" s="18">
        <v>347</v>
      </c>
      <c r="E29" s="18">
        <v>24</v>
      </c>
      <c r="F29" s="30">
        <v>26</v>
      </c>
    </row>
    <row r="30" spans="1:6">
      <c r="A30" s="29" t="s">
        <v>34</v>
      </c>
      <c r="B30" s="18">
        <v>0</v>
      </c>
      <c r="C30" s="18">
        <v>862</v>
      </c>
      <c r="D30" s="18">
        <v>1509</v>
      </c>
      <c r="E30" s="18">
        <v>473</v>
      </c>
      <c r="F30" s="30">
        <v>230</v>
      </c>
    </row>
    <row r="31" spans="1:6">
      <c r="A31" s="29" t="s">
        <v>35</v>
      </c>
      <c r="B31" s="18">
        <v>340133</v>
      </c>
      <c r="C31" s="18">
        <v>195023</v>
      </c>
      <c r="D31" s="18">
        <v>167795</v>
      </c>
      <c r="E31" s="18">
        <v>156073</v>
      </c>
      <c r="F31" s="30">
        <v>137095</v>
      </c>
    </row>
    <row r="32" spans="1:6">
      <c r="A32" s="29" t="s">
        <v>36</v>
      </c>
      <c r="B32" s="18">
        <v>944</v>
      </c>
      <c r="C32" s="18">
        <v>1042</v>
      </c>
      <c r="D32" s="18">
        <v>1466</v>
      </c>
      <c r="E32" s="18">
        <v>123</v>
      </c>
      <c r="F32" s="30">
        <v>123</v>
      </c>
    </row>
    <row r="33" spans="1:6">
      <c r="A33" s="29" t="s">
        <v>37</v>
      </c>
      <c r="B33" s="18">
        <v>0</v>
      </c>
      <c r="C33" s="18">
        <v>2750</v>
      </c>
      <c r="D33" s="18">
        <v>1859</v>
      </c>
      <c r="E33" s="18">
        <v>154</v>
      </c>
      <c r="F33" s="30">
        <v>248</v>
      </c>
    </row>
    <row r="34" spans="1:6">
      <c r="A34" s="29" t="s">
        <v>38</v>
      </c>
      <c r="B34" s="18">
        <v>0</v>
      </c>
      <c r="C34" s="18">
        <v>122</v>
      </c>
      <c r="D34" s="18">
        <v>259</v>
      </c>
      <c r="E34" s="18">
        <v>27</v>
      </c>
      <c r="F34" s="30">
        <v>14</v>
      </c>
    </row>
    <row r="35" spans="1:6">
      <c r="A35" s="29" t="s">
        <v>39</v>
      </c>
      <c r="B35" s="18">
        <v>0</v>
      </c>
      <c r="C35" s="18">
        <v>44176</v>
      </c>
      <c r="D35" s="18">
        <v>25884</v>
      </c>
      <c r="E35" s="18">
        <v>102</v>
      </c>
      <c r="F35" s="30">
        <v>269</v>
      </c>
    </row>
    <row r="36" spans="1:6">
      <c r="A36" s="29" t="s">
        <v>40</v>
      </c>
      <c r="B36" s="18">
        <v>0</v>
      </c>
      <c r="C36" s="18">
        <v>50208</v>
      </c>
      <c r="D36" s="18">
        <v>30837</v>
      </c>
      <c r="E36" s="18">
        <v>138</v>
      </c>
      <c r="F36" s="30">
        <v>215</v>
      </c>
    </row>
    <row r="37" spans="1:6">
      <c r="A37" s="29" t="s">
        <v>41</v>
      </c>
      <c r="B37" s="18">
        <v>3811000</v>
      </c>
      <c r="C37" s="18">
        <v>1849250</v>
      </c>
      <c r="D37" s="18">
        <v>1761114</v>
      </c>
      <c r="E37" s="18">
        <v>1862217</v>
      </c>
      <c r="F37" s="30">
        <v>1790008</v>
      </c>
    </row>
    <row r="38" spans="1:6">
      <c r="A38" s="29" t="s">
        <v>42</v>
      </c>
      <c r="B38" s="18">
        <v>0</v>
      </c>
      <c r="C38" s="18">
        <v>1907</v>
      </c>
      <c r="D38" s="18">
        <v>2366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88</v>
      </c>
      <c r="D39" s="18">
        <v>518</v>
      </c>
      <c r="E39" s="18">
        <v>87</v>
      </c>
      <c r="F39" s="30">
        <v>55</v>
      </c>
    </row>
    <row r="40" spans="1:6">
      <c r="A40" s="29" t="s">
        <v>44</v>
      </c>
      <c r="B40" s="18">
        <v>0</v>
      </c>
      <c r="C40" s="18">
        <v>157</v>
      </c>
      <c r="D40" s="18">
        <v>309</v>
      </c>
      <c r="E40" s="18">
        <v>94</v>
      </c>
      <c r="F40" s="30">
        <v>1138</v>
      </c>
    </row>
    <row r="41" spans="1:6">
      <c r="A41" s="29" t="s">
        <v>45</v>
      </c>
      <c r="B41" s="18">
        <v>1129900</v>
      </c>
      <c r="C41" s="18">
        <v>316635</v>
      </c>
      <c r="D41" s="18">
        <v>252223</v>
      </c>
      <c r="E41" s="18">
        <v>392429</v>
      </c>
      <c r="F41" s="30">
        <v>374422</v>
      </c>
    </row>
    <row r="42" spans="1:6">
      <c r="A42" s="29" t="s">
        <v>46</v>
      </c>
      <c r="B42" s="18">
        <v>82500000</v>
      </c>
      <c r="C42" s="18">
        <v>2582635</v>
      </c>
      <c r="D42" s="18">
        <v>2850059</v>
      </c>
      <c r="E42" s="18">
        <v>3680051</v>
      </c>
      <c r="F42" s="30">
        <v>4238986</v>
      </c>
    </row>
    <row r="43" spans="1:6">
      <c r="A43" s="29" t="s">
        <v>47</v>
      </c>
      <c r="B43" s="18">
        <v>0</v>
      </c>
      <c r="C43" s="18">
        <v>24</v>
      </c>
      <c r="D43" s="18">
        <v>17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53</v>
      </c>
      <c r="D44" s="18">
        <v>33</v>
      </c>
      <c r="E44" s="18">
        <v>0</v>
      </c>
      <c r="F44" s="30">
        <v>0</v>
      </c>
    </row>
    <row r="45" spans="1:6">
      <c r="A45" s="29" t="s">
        <v>49</v>
      </c>
      <c r="B45" s="18">
        <v>897000</v>
      </c>
      <c r="C45" s="18">
        <v>257987</v>
      </c>
      <c r="D45" s="18">
        <v>218423</v>
      </c>
      <c r="E45" s="18">
        <v>50032</v>
      </c>
      <c r="F45" s="30">
        <v>52896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3000</v>
      </c>
      <c r="C47" s="18">
        <v>4316</v>
      </c>
      <c r="D47" s="18">
        <v>3002</v>
      </c>
      <c r="E47" s="18">
        <v>4</v>
      </c>
      <c r="F47" s="30">
        <v>23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138595</v>
      </c>
      <c r="C49" s="18">
        <v>304405</v>
      </c>
      <c r="D49" s="18">
        <v>280221</v>
      </c>
      <c r="E49" s="18">
        <v>32739</v>
      </c>
      <c r="F49" s="30">
        <v>19240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288740</v>
      </c>
      <c r="C51" s="18">
        <v>226473</v>
      </c>
      <c r="D51" s="18">
        <v>169616</v>
      </c>
      <c r="E51" s="18">
        <v>147038</v>
      </c>
      <c r="F51" s="30">
        <v>75429</v>
      </c>
    </row>
    <row r="52" spans="1:6">
      <c r="A52" s="29" t="s">
        <v>56</v>
      </c>
      <c r="B52" s="18">
        <v>28000</v>
      </c>
      <c r="C52" s="18">
        <v>23148</v>
      </c>
      <c r="D52" s="18">
        <v>19712</v>
      </c>
      <c r="E52" s="18">
        <v>49</v>
      </c>
      <c r="F52" s="30">
        <v>160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27894</v>
      </c>
      <c r="D54" s="18">
        <v>34836</v>
      </c>
      <c r="E54" s="18">
        <v>27</v>
      </c>
      <c r="F54" s="30">
        <v>94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80000</v>
      </c>
      <c r="C56" s="18">
        <v>6228</v>
      </c>
      <c r="D56" s="18">
        <v>6625</v>
      </c>
      <c r="E56" s="18">
        <v>1144</v>
      </c>
      <c r="F56" s="30">
        <v>1103</v>
      </c>
    </row>
    <row r="57" spans="1:6">
      <c r="A57" s="29" t="s">
        <v>61</v>
      </c>
      <c r="B57" s="18">
        <v>3000</v>
      </c>
      <c r="C57" s="18">
        <v>2622</v>
      </c>
      <c r="D57" s="18">
        <v>4529</v>
      </c>
      <c r="E57" s="18">
        <v>294</v>
      </c>
      <c r="F57" s="30">
        <v>186</v>
      </c>
    </row>
    <row r="58" spans="1:6">
      <c r="A58" s="29" t="s">
        <v>62</v>
      </c>
      <c r="B58" s="18">
        <v>321980</v>
      </c>
      <c r="C58" s="18">
        <v>502842</v>
      </c>
      <c r="D58" s="18">
        <v>470684</v>
      </c>
      <c r="E58" s="18">
        <v>106109</v>
      </c>
      <c r="F58" s="30">
        <v>92550</v>
      </c>
    </row>
    <row r="59" spans="1:6">
      <c r="A59" s="29" t="s">
        <v>63</v>
      </c>
      <c r="B59" s="18">
        <v>0</v>
      </c>
      <c r="C59" s="18">
        <v>3129</v>
      </c>
      <c r="D59" s="18">
        <v>2648</v>
      </c>
      <c r="E59" s="18">
        <v>120</v>
      </c>
      <c r="F59" s="30">
        <v>152</v>
      </c>
    </row>
    <row r="60" spans="1:6">
      <c r="A60" s="29" t="s">
        <v>64</v>
      </c>
      <c r="B60" s="18">
        <v>0</v>
      </c>
      <c r="C60" s="18">
        <v>387</v>
      </c>
      <c r="D60" s="18">
        <v>499</v>
      </c>
      <c r="E60" s="18">
        <v>240</v>
      </c>
      <c r="F60" s="30">
        <v>233</v>
      </c>
    </row>
    <row r="61" spans="1:6">
      <c r="A61" s="29" t="s">
        <v>65</v>
      </c>
      <c r="B61" s="18">
        <v>120000</v>
      </c>
      <c r="C61" s="18">
        <v>132351</v>
      </c>
      <c r="D61" s="18">
        <v>121873</v>
      </c>
      <c r="E61" s="18">
        <v>11074</v>
      </c>
      <c r="F61" s="30">
        <v>2963</v>
      </c>
    </row>
    <row r="62" spans="1:6">
      <c r="A62" s="29" t="s">
        <v>66</v>
      </c>
      <c r="B62" s="18">
        <v>196000</v>
      </c>
      <c r="C62" s="18">
        <v>123991</v>
      </c>
      <c r="D62" s="18">
        <v>110652</v>
      </c>
      <c r="E62" s="18">
        <v>26540</v>
      </c>
      <c r="F62" s="30">
        <v>15551</v>
      </c>
    </row>
    <row r="63" spans="1:6">
      <c r="A63" s="29" t="s">
        <v>67</v>
      </c>
      <c r="B63" s="18">
        <v>510000</v>
      </c>
      <c r="C63" s="18">
        <v>949757</v>
      </c>
      <c r="D63" s="18">
        <v>663530</v>
      </c>
      <c r="E63" s="18">
        <v>16763</v>
      </c>
      <c r="F63" s="30">
        <v>21833</v>
      </c>
    </row>
    <row r="64" spans="1:6">
      <c r="A64" s="29" t="s">
        <v>68</v>
      </c>
      <c r="B64" s="18">
        <v>99025</v>
      </c>
      <c r="C64" s="18">
        <v>141058</v>
      </c>
      <c r="D64" s="18">
        <v>134529</v>
      </c>
      <c r="E64" s="18">
        <v>22873</v>
      </c>
      <c r="F64" s="30">
        <v>29872</v>
      </c>
    </row>
    <row r="65" spans="1:6">
      <c r="A65" s="29" t="s">
        <v>69</v>
      </c>
      <c r="B65" s="18">
        <v>0</v>
      </c>
      <c r="C65" s="18">
        <v>453</v>
      </c>
      <c r="D65" s="18">
        <v>991</v>
      </c>
      <c r="E65" s="18">
        <v>38</v>
      </c>
      <c r="F65" s="30">
        <v>61</v>
      </c>
    </row>
    <row r="66" spans="1:6">
      <c r="A66" s="29" t="s">
        <v>70</v>
      </c>
      <c r="B66" s="18">
        <v>0</v>
      </c>
      <c r="C66" s="18">
        <v>126</v>
      </c>
      <c r="D66" s="18">
        <v>288</v>
      </c>
      <c r="E66" s="18">
        <v>80</v>
      </c>
      <c r="F66" s="30">
        <v>78</v>
      </c>
    </row>
    <row r="67" spans="1:6">
      <c r="A67" s="29" t="s">
        <v>71</v>
      </c>
      <c r="B67" s="18">
        <v>74500</v>
      </c>
      <c r="C67" s="18">
        <v>64321</v>
      </c>
      <c r="D67" s="18">
        <v>57518</v>
      </c>
      <c r="E67" s="18">
        <v>85609</v>
      </c>
      <c r="F67" s="30">
        <v>67390</v>
      </c>
    </row>
    <row r="68" spans="1:6">
      <c r="A68" s="29" t="s">
        <v>72</v>
      </c>
      <c r="B68" s="18">
        <v>27000</v>
      </c>
      <c r="C68" s="18">
        <v>64817</v>
      </c>
      <c r="D68" s="18">
        <v>112464</v>
      </c>
      <c r="E68" s="18">
        <v>9.1999999999999993</v>
      </c>
      <c r="F68" s="30">
        <v>15</v>
      </c>
    </row>
    <row r="69" spans="1:6">
      <c r="A69" s="29" t="s">
        <v>73</v>
      </c>
      <c r="B69" s="18">
        <v>0</v>
      </c>
      <c r="C69" s="18">
        <v>4</v>
      </c>
      <c r="D69" s="18">
        <v>9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471</v>
      </c>
      <c r="D70" s="18">
        <v>803</v>
      </c>
      <c r="E70" s="18">
        <v>92</v>
      </c>
      <c r="F70" s="30">
        <v>26</v>
      </c>
    </row>
    <row r="71" spans="1:6">
      <c r="A71" s="29" t="s">
        <v>75</v>
      </c>
      <c r="B71" s="18">
        <v>0</v>
      </c>
      <c r="C71" s="18">
        <v>8208</v>
      </c>
      <c r="D71" s="18">
        <v>7283</v>
      </c>
      <c r="E71" s="18">
        <v>75</v>
      </c>
      <c r="F71" s="30">
        <v>139</v>
      </c>
    </row>
    <row r="72" spans="1:6">
      <c r="A72" s="29" t="s">
        <v>76</v>
      </c>
      <c r="B72" s="18">
        <v>4400000</v>
      </c>
      <c r="C72" s="18">
        <v>257999</v>
      </c>
      <c r="D72" s="18">
        <v>213031</v>
      </c>
      <c r="E72" s="18">
        <v>3735130</v>
      </c>
      <c r="F72" s="30">
        <v>3367112</v>
      </c>
    </row>
    <row r="73" spans="1:6">
      <c r="A73" s="29" t="s">
        <v>77</v>
      </c>
      <c r="B73" s="18">
        <v>5634000</v>
      </c>
      <c r="C73" s="18">
        <v>2301798</v>
      </c>
      <c r="D73" s="18">
        <v>1952887</v>
      </c>
      <c r="E73" s="18">
        <v>2448150</v>
      </c>
      <c r="F73" s="30">
        <v>2214125</v>
      </c>
    </row>
    <row r="74" spans="1:6">
      <c r="A74" s="29" t="s">
        <v>78</v>
      </c>
      <c r="B74" s="18">
        <v>0</v>
      </c>
      <c r="C74" s="18">
        <v>81</v>
      </c>
      <c r="D74" s="18">
        <v>196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1471</v>
      </c>
      <c r="D75" s="18">
        <v>2222</v>
      </c>
      <c r="E75" s="18">
        <v>7</v>
      </c>
      <c r="F75" s="30">
        <v>7</v>
      </c>
    </row>
    <row r="76" spans="1:6">
      <c r="A76" s="29" t="s">
        <v>80</v>
      </c>
      <c r="B76" s="18">
        <v>0</v>
      </c>
      <c r="C76" s="18">
        <v>1473</v>
      </c>
      <c r="D76" s="18">
        <v>2888</v>
      </c>
      <c r="E76" s="18">
        <v>74</v>
      </c>
      <c r="F76" s="30">
        <v>94</v>
      </c>
    </row>
    <row r="77" spans="1:6">
      <c r="A77" s="29" t="s">
        <v>81</v>
      </c>
      <c r="B77" s="18">
        <v>0</v>
      </c>
      <c r="C77" s="18">
        <v>225</v>
      </c>
      <c r="D77" s="18">
        <v>679</v>
      </c>
      <c r="E77" s="18">
        <v>52</v>
      </c>
      <c r="F77" s="30">
        <v>68</v>
      </c>
    </row>
    <row r="78" spans="1:6">
      <c r="A78" s="29" t="s">
        <v>82</v>
      </c>
      <c r="B78" s="18">
        <v>13576</v>
      </c>
      <c r="C78" s="18">
        <v>19618</v>
      </c>
      <c r="D78" s="18">
        <v>19628</v>
      </c>
      <c r="E78" s="18">
        <v>561</v>
      </c>
      <c r="F78" s="30">
        <v>365</v>
      </c>
    </row>
    <row r="79" spans="1:6">
      <c r="A79" s="29" t="s">
        <v>83</v>
      </c>
      <c r="B79" s="18">
        <v>13800000</v>
      </c>
      <c r="C79" s="18">
        <v>5134888</v>
      </c>
      <c r="D79" s="18">
        <v>4310659</v>
      </c>
      <c r="E79" s="18">
        <v>7058349</v>
      </c>
      <c r="F79" s="30">
        <v>5975175</v>
      </c>
    </row>
    <row r="80" spans="1:6">
      <c r="A80" s="29" t="s">
        <v>84</v>
      </c>
      <c r="B80" s="18">
        <v>0</v>
      </c>
      <c r="C80" s="18">
        <v>46194</v>
      </c>
      <c r="D80" s="18">
        <v>30245</v>
      </c>
      <c r="E80" s="18">
        <v>46</v>
      </c>
      <c r="F80" s="30">
        <v>60</v>
      </c>
    </row>
    <row r="81" spans="1:6">
      <c r="A81" s="29" t="s">
        <v>85</v>
      </c>
      <c r="B81" s="18">
        <v>0</v>
      </c>
      <c r="C81" s="18">
        <v>59</v>
      </c>
      <c r="D81" s="18">
        <v>107</v>
      </c>
      <c r="E81" s="18">
        <v>38</v>
      </c>
      <c r="F81" s="30">
        <v>91</v>
      </c>
    </row>
    <row r="82" spans="1:6">
      <c r="A82" s="29" t="s">
        <v>86</v>
      </c>
      <c r="B82" s="18">
        <v>409000</v>
      </c>
      <c r="C82" s="18">
        <v>368111</v>
      </c>
      <c r="D82" s="18">
        <v>393307</v>
      </c>
      <c r="E82" s="18">
        <v>95527</v>
      </c>
      <c r="F82" s="30">
        <v>77754</v>
      </c>
    </row>
    <row r="83" spans="1:6">
      <c r="A83" s="29" t="s">
        <v>87</v>
      </c>
      <c r="B83" s="18">
        <v>0</v>
      </c>
      <c r="C83" s="18">
        <v>302</v>
      </c>
      <c r="D83" s="18">
        <v>1509</v>
      </c>
      <c r="E83" s="18">
        <v>20</v>
      </c>
      <c r="F83" s="30">
        <v>16.27</v>
      </c>
    </row>
    <row r="84" spans="1:6">
      <c r="A84" s="29" t="s">
        <v>88</v>
      </c>
      <c r="B84" s="18">
        <v>0</v>
      </c>
      <c r="C84" s="18">
        <v>999</v>
      </c>
      <c r="D84" s="18">
        <v>1356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5961</v>
      </c>
      <c r="D85" s="18">
        <v>4919</v>
      </c>
      <c r="E85" s="18">
        <v>14</v>
      </c>
      <c r="F85" s="30">
        <v>15</v>
      </c>
    </row>
    <row r="86" spans="1:6">
      <c r="A86" s="29" t="s">
        <v>90</v>
      </c>
      <c r="B86" s="18">
        <v>29000</v>
      </c>
      <c r="C86" s="18">
        <v>403506</v>
      </c>
      <c r="D86" s="18">
        <v>279545</v>
      </c>
      <c r="E86" s="18">
        <v>12540</v>
      </c>
      <c r="F86" s="30">
        <v>10190</v>
      </c>
    </row>
    <row r="87" spans="1:6">
      <c r="A87" s="29" t="s">
        <v>91</v>
      </c>
      <c r="B87" s="18">
        <v>0</v>
      </c>
      <c r="C87" s="18">
        <v>1847</v>
      </c>
      <c r="D87" s="18">
        <v>1269</v>
      </c>
      <c r="E87" s="18">
        <v>631</v>
      </c>
      <c r="F87" s="30">
        <v>296</v>
      </c>
    </row>
    <row r="88" spans="1:6">
      <c r="A88" s="29" t="s">
        <v>92</v>
      </c>
      <c r="B88" s="18">
        <v>0</v>
      </c>
      <c r="C88" s="18">
        <v>51</v>
      </c>
      <c r="D88" s="18">
        <v>83</v>
      </c>
      <c r="E88" s="18">
        <v>65</v>
      </c>
      <c r="F88" s="30">
        <v>126</v>
      </c>
    </row>
    <row r="89" spans="1:6">
      <c r="A89" s="29" t="s">
        <v>93</v>
      </c>
      <c r="B89" s="18">
        <v>0</v>
      </c>
      <c r="C89" s="18">
        <v>1386</v>
      </c>
      <c r="D89" s="18">
        <v>1503</v>
      </c>
      <c r="E89" s="18">
        <v>237</v>
      </c>
      <c r="F89" s="30">
        <v>1282</v>
      </c>
    </row>
    <row r="90" spans="1:6">
      <c r="A90" s="29" t="s">
        <v>94</v>
      </c>
      <c r="B90" s="18">
        <v>0</v>
      </c>
      <c r="C90" s="18">
        <v>2703</v>
      </c>
      <c r="D90" s="18">
        <v>2775</v>
      </c>
      <c r="E90" s="18">
        <v>2</v>
      </c>
      <c r="F90" s="30">
        <v>2.6</v>
      </c>
    </row>
    <row r="91" spans="1:6">
      <c r="A91" s="29" t="s">
        <v>95</v>
      </c>
      <c r="B91" s="18">
        <v>62000</v>
      </c>
      <c r="C91" s="18">
        <v>179425</v>
      </c>
      <c r="D91" s="18">
        <v>131627</v>
      </c>
      <c r="E91" s="18">
        <v>63755</v>
      </c>
      <c r="F91" s="30">
        <v>88342</v>
      </c>
    </row>
    <row r="92" spans="1:6">
      <c r="A92" s="29" t="s">
        <v>96</v>
      </c>
      <c r="B92" s="18">
        <v>768000</v>
      </c>
      <c r="C92" s="18">
        <v>467130</v>
      </c>
      <c r="D92" s="18">
        <v>498168</v>
      </c>
      <c r="E92" s="18">
        <v>692756</v>
      </c>
      <c r="F92" s="30">
        <v>583205</v>
      </c>
    </row>
    <row r="93" spans="1:6">
      <c r="A93" s="29" t="s">
        <v>97</v>
      </c>
      <c r="B93" s="18">
        <v>1500</v>
      </c>
      <c r="C93" s="18">
        <v>12510</v>
      </c>
      <c r="D93" s="18">
        <v>14423</v>
      </c>
      <c r="E93" s="18">
        <v>2</v>
      </c>
      <c r="F93" s="30">
        <v>53</v>
      </c>
    </row>
    <row r="94" spans="1:6">
      <c r="A94" s="29" t="s">
        <v>98</v>
      </c>
      <c r="B94" s="18">
        <v>8781000</v>
      </c>
      <c r="C94" s="18">
        <v>312251</v>
      </c>
      <c r="D94" s="18">
        <v>273831</v>
      </c>
      <c r="E94" s="18">
        <v>223674</v>
      </c>
      <c r="F94" s="30">
        <v>233517</v>
      </c>
    </row>
    <row r="95" spans="1:6">
      <c r="A95" s="29" t="s">
        <v>99</v>
      </c>
      <c r="B95" s="18">
        <v>4721000</v>
      </c>
      <c r="C95" s="18">
        <v>325662</v>
      </c>
      <c r="D95" s="18">
        <v>287772</v>
      </c>
      <c r="E95" s="18">
        <v>885038</v>
      </c>
      <c r="F95" s="30">
        <v>755297</v>
      </c>
    </row>
    <row r="96" spans="1:6">
      <c r="A96" s="29" t="s">
        <v>100</v>
      </c>
      <c r="B96" s="18">
        <v>631000</v>
      </c>
      <c r="C96" s="18">
        <v>309049</v>
      </c>
      <c r="D96" s="18">
        <v>236004</v>
      </c>
      <c r="E96" s="18">
        <v>5388</v>
      </c>
      <c r="F96" s="30">
        <v>11064</v>
      </c>
    </row>
    <row r="97" spans="1:6">
      <c r="A97" s="29" t="s">
        <v>101</v>
      </c>
      <c r="B97" s="18">
        <v>9000</v>
      </c>
      <c r="C97" s="18">
        <v>29400</v>
      </c>
      <c r="D97" s="18">
        <v>30279</v>
      </c>
      <c r="E97" s="18">
        <v>133</v>
      </c>
      <c r="F97" s="30">
        <v>136</v>
      </c>
    </row>
    <row r="98" spans="1:6">
      <c r="A98" s="29" t="s">
        <v>102</v>
      </c>
      <c r="B98" s="18">
        <v>60000</v>
      </c>
      <c r="C98" s="18">
        <v>226690</v>
      </c>
      <c r="D98" s="18">
        <v>229259</v>
      </c>
      <c r="E98" s="18">
        <v>18710</v>
      </c>
      <c r="F98" s="30">
        <v>23657</v>
      </c>
    </row>
    <row r="99" spans="1:6">
      <c r="A99" s="29" t="s">
        <v>103</v>
      </c>
      <c r="B99" s="18">
        <v>262000</v>
      </c>
      <c r="C99" s="18">
        <v>319691</v>
      </c>
      <c r="D99" s="18">
        <v>262438</v>
      </c>
      <c r="E99" s="18">
        <v>58655</v>
      </c>
      <c r="F99" s="30">
        <v>31864</v>
      </c>
    </row>
    <row r="100" spans="1:6">
      <c r="A100" s="29" t="s">
        <v>104</v>
      </c>
      <c r="B100" s="18">
        <v>6148835</v>
      </c>
      <c r="C100" s="18">
        <v>2952088</v>
      </c>
      <c r="D100" s="18">
        <v>2313364</v>
      </c>
      <c r="E100" s="18">
        <v>1777147</v>
      </c>
      <c r="F100" s="30">
        <v>1803424</v>
      </c>
    </row>
    <row r="101" spans="1:6">
      <c r="A101" s="29" t="s">
        <v>105</v>
      </c>
      <c r="B101" s="18">
        <v>0</v>
      </c>
      <c r="C101" s="18">
        <v>16924</v>
      </c>
      <c r="D101" s="18">
        <v>19405</v>
      </c>
      <c r="E101" s="18">
        <v>17</v>
      </c>
      <c r="F101" s="30">
        <v>41</v>
      </c>
    </row>
    <row r="102" spans="1:6">
      <c r="A102" s="29" t="s">
        <v>106</v>
      </c>
      <c r="B102" s="18">
        <v>14900000</v>
      </c>
      <c r="C102" s="18">
        <v>618000</v>
      </c>
      <c r="D102" s="18">
        <v>759552</v>
      </c>
      <c r="E102" s="18">
        <v>759000</v>
      </c>
      <c r="F102" s="30">
        <v>1016369</v>
      </c>
    </row>
    <row r="103" spans="1:6">
      <c r="A103" s="29" t="s">
        <v>107</v>
      </c>
      <c r="B103" s="18">
        <v>50800</v>
      </c>
      <c r="C103" s="18">
        <v>128864</v>
      </c>
      <c r="D103" s="18">
        <v>90305</v>
      </c>
      <c r="E103" s="18">
        <v>46099</v>
      </c>
      <c r="F103" s="30">
        <v>62460</v>
      </c>
    </row>
    <row r="104" spans="1:6">
      <c r="A104" s="29" t="s">
        <v>108</v>
      </c>
      <c r="B104" s="18">
        <v>163014</v>
      </c>
      <c r="C104" s="18">
        <v>120159</v>
      </c>
      <c r="D104" s="18">
        <v>132216</v>
      </c>
      <c r="E104" s="18">
        <v>8318</v>
      </c>
      <c r="F104" s="30">
        <v>7166</v>
      </c>
    </row>
    <row r="105" spans="1:6">
      <c r="A105" s="29" t="s">
        <v>109</v>
      </c>
      <c r="B105" s="18">
        <v>0</v>
      </c>
      <c r="C105" s="18">
        <v>143785</v>
      </c>
      <c r="D105" s="18">
        <v>101099</v>
      </c>
      <c r="E105" s="18">
        <v>3050</v>
      </c>
      <c r="F105" s="30">
        <v>2886</v>
      </c>
    </row>
    <row r="106" spans="1:6">
      <c r="A106" s="29" t="s">
        <v>110</v>
      </c>
      <c r="B106" s="18">
        <v>0</v>
      </c>
      <c r="C106" s="18">
        <v>1</v>
      </c>
      <c r="D106" s="18">
        <v>1</v>
      </c>
      <c r="E106" s="18">
        <v>0</v>
      </c>
      <c r="F106" s="30">
        <v>0</v>
      </c>
    </row>
    <row r="107" spans="1:6">
      <c r="A107" s="29" t="s">
        <v>111</v>
      </c>
      <c r="B107" s="18">
        <v>37000</v>
      </c>
      <c r="C107" s="18">
        <v>69828</v>
      </c>
      <c r="D107" s="18">
        <v>69466</v>
      </c>
      <c r="E107" s="18">
        <v>18609</v>
      </c>
      <c r="F107" s="30">
        <v>9624</v>
      </c>
    </row>
    <row r="108" spans="1:6">
      <c r="A108" s="29" t="s">
        <v>112</v>
      </c>
      <c r="B108" s="18">
        <v>130</v>
      </c>
      <c r="C108" s="18">
        <v>18207</v>
      </c>
      <c r="D108" s="18">
        <v>14147</v>
      </c>
      <c r="E108" s="18">
        <v>300</v>
      </c>
      <c r="F108" s="30">
        <v>142</v>
      </c>
    </row>
    <row r="109" spans="1:6">
      <c r="A109" s="29" t="s">
        <v>113</v>
      </c>
      <c r="B109" s="18">
        <v>0</v>
      </c>
      <c r="C109" s="18">
        <v>10830</v>
      </c>
      <c r="D109" s="18">
        <v>6200</v>
      </c>
      <c r="E109" s="18">
        <v>117</v>
      </c>
      <c r="F109" s="30">
        <v>73</v>
      </c>
    </row>
    <row r="110" spans="1:6">
      <c r="A110" s="29" t="s">
        <v>114</v>
      </c>
      <c r="B110" s="18">
        <v>44000</v>
      </c>
      <c r="C110" s="18">
        <v>88111</v>
      </c>
      <c r="D110" s="18">
        <v>66920</v>
      </c>
      <c r="E110" s="18">
        <v>20583</v>
      </c>
      <c r="F110" s="30">
        <v>21997</v>
      </c>
    </row>
    <row r="111" spans="1:6">
      <c r="A111" s="29" t="s">
        <v>115</v>
      </c>
      <c r="B111" s="18">
        <v>103000</v>
      </c>
      <c r="C111" s="18">
        <v>83266</v>
      </c>
      <c r="D111" s="18">
        <v>62397</v>
      </c>
      <c r="E111" s="18">
        <v>17991</v>
      </c>
      <c r="F111" s="30">
        <v>10287</v>
      </c>
    </row>
    <row r="112" spans="1:6">
      <c r="A112" s="29" t="s">
        <v>116</v>
      </c>
      <c r="B112" s="18">
        <v>0</v>
      </c>
      <c r="C112" s="18">
        <v>3885</v>
      </c>
      <c r="D112" s="18">
        <v>3415</v>
      </c>
      <c r="E112" s="18">
        <v>115</v>
      </c>
      <c r="F112" s="30">
        <v>8</v>
      </c>
    </row>
    <row r="113" spans="1:6">
      <c r="A113" s="29" t="s">
        <v>117</v>
      </c>
      <c r="B113" s="18">
        <v>0</v>
      </c>
      <c r="C113" s="18">
        <v>450</v>
      </c>
      <c r="D113" s="18">
        <v>804</v>
      </c>
      <c r="E113" s="18">
        <v>130</v>
      </c>
      <c r="F113" s="30">
        <v>186</v>
      </c>
    </row>
    <row r="114" spans="1:6">
      <c r="A114" s="29" t="s">
        <v>118</v>
      </c>
      <c r="B114" s="18">
        <v>6000</v>
      </c>
      <c r="C114" s="18">
        <v>16932</v>
      </c>
      <c r="D114" s="18">
        <v>15195</v>
      </c>
      <c r="E114" s="18">
        <v>628</v>
      </c>
      <c r="F114" s="30">
        <v>157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141748</v>
      </c>
      <c r="C116" s="18">
        <v>181257</v>
      </c>
      <c r="D116" s="18">
        <v>171411</v>
      </c>
      <c r="E116" s="18">
        <v>105917</v>
      </c>
      <c r="F116" s="30">
        <v>88075</v>
      </c>
    </row>
    <row r="117" spans="1:6">
      <c r="A117" s="29" t="s">
        <v>121</v>
      </c>
      <c r="B117" s="18">
        <v>21020</v>
      </c>
      <c r="C117" s="18">
        <v>90140</v>
      </c>
      <c r="D117" s="18">
        <v>148902</v>
      </c>
      <c r="E117" s="18">
        <v>6260</v>
      </c>
      <c r="F117" s="30">
        <v>17301</v>
      </c>
    </row>
    <row r="118" spans="1:6">
      <c r="A118" s="29" t="s">
        <v>122</v>
      </c>
      <c r="B118" s="18">
        <v>81230</v>
      </c>
      <c r="C118" s="18">
        <v>12240</v>
      </c>
      <c r="D118" s="18">
        <v>9823</v>
      </c>
      <c r="E118" s="18">
        <v>65</v>
      </c>
      <c r="F118" s="30">
        <v>264</v>
      </c>
    </row>
    <row r="119" spans="1:6">
      <c r="A119" s="29" t="s">
        <v>123</v>
      </c>
      <c r="B119" s="18">
        <v>0</v>
      </c>
      <c r="C119" s="18">
        <v>8178</v>
      </c>
      <c r="D119" s="18">
        <v>8509</v>
      </c>
      <c r="E119" s="18">
        <v>592</v>
      </c>
      <c r="F119" s="30">
        <v>255</v>
      </c>
    </row>
    <row r="120" spans="1:6">
      <c r="A120" s="29" t="s">
        <v>124</v>
      </c>
      <c r="B120" s="18">
        <v>1300000</v>
      </c>
      <c r="C120" s="18">
        <v>911042</v>
      </c>
      <c r="D120" s="18">
        <v>614082</v>
      </c>
      <c r="E120" s="18">
        <v>132935</v>
      </c>
      <c r="F120" s="30">
        <v>81906</v>
      </c>
    </row>
    <row r="121" spans="1:6">
      <c r="A121" s="29" t="s">
        <v>125</v>
      </c>
      <c r="B121" s="18">
        <v>0</v>
      </c>
      <c r="C121" s="18">
        <v>550</v>
      </c>
      <c r="D121" s="18">
        <v>596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3418</v>
      </c>
      <c r="D122" s="18">
        <v>6792</v>
      </c>
      <c r="E122" s="18">
        <v>584</v>
      </c>
      <c r="F122" s="30">
        <v>1045</v>
      </c>
    </row>
    <row r="123" spans="1:6">
      <c r="A123" s="29" t="s">
        <v>127</v>
      </c>
      <c r="B123" s="18">
        <v>0</v>
      </c>
      <c r="C123" s="18">
        <v>7940</v>
      </c>
      <c r="D123" s="18">
        <v>7187</v>
      </c>
      <c r="E123" s="18">
        <v>29</v>
      </c>
      <c r="F123" s="30">
        <v>541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1800</v>
      </c>
      <c r="D125" s="18">
        <v>2687</v>
      </c>
      <c r="E125" s="18">
        <v>0</v>
      </c>
      <c r="F125" s="30">
        <v>0</v>
      </c>
    </row>
    <row r="126" spans="1:6">
      <c r="A126" s="29" t="s">
        <v>130</v>
      </c>
      <c r="B126" s="18">
        <v>1100</v>
      </c>
      <c r="C126" s="18">
        <v>1941</v>
      </c>
      <c r="D126" s="18">
        <v>1656</v>
      </c>
      <c r="E126" s="18">
        <v>28</v>
      </c>
      <c r="F126" s="30">
        <v>46</v>
      </c>
    </row>
    <row r="127" spans="1:6">
      <c r="A127" s="29" t="s">
        <v>131</v>
      </c>
      <c r="B127" s="18">
        <v>0</v>
      </c>
      <c r="C127" s="18">
        <v>14484</v>
      </c>
      <c r="D127" s="18">
        <v>11439</v>
      </c>
      <c r="E127" s="18">
        <v>514</v>
      </c>
      <c r="F127" s="30">
        <v>244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4582000</v>
      </c>
      <c r="C129" s="18">
        <v>2254238</v>
      </c>
      <c r="D129" s="18">
        <v>1887871</v>
      </c>
      <c r="E129" s="18">
        <v>159560</v>
      </c>
      <c r="F129" s="30">
        <v>165718</v>
      </c>
    </row>
    <row r="130" spans="1:6">
      <c r="A130" s="29" t="s">
        <v>134</v>
      </c>
      <c r="B130" s="18">
        <v>0</v>
      </c>
      <c r="C130" s="18">
        <v>130</v>
      </c>
      <c r="D130" s="18">
        <v>202.4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16200</v>
      </c>
      <c r="D131" s="18">
        <v>11406</v>
      </c>
      <c r="E131" s="18">
        <v>3</v>
      </c>
      <c r="F131" s="30">
        <v>3</v>
      </c>
    </row>
    <row r="132" spans="1:6">
      <c r="A132" s="29" t="s">
        <v>136</v>
      </c>
      <c r="B132" s="18">
        <v>227</v>
      </c>
      <c r="C132" s="18">
        <v>2248</v>
      </c>
      <c r="D132" s="18">
        <v>2850</v>
      </c>
      <c r="E132" s="18">
        <v>80</v>
      </c>
      <c r="F132" s="30">
        <v>216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93000</v>
      </c>
      <c r="C134" s="18">
        <v>258693</v>
      </c>
      <c r="D134" s="18">
        <v>209287</v>
      </c>
      <c r="E134" s="18">
        <v>32989</v>
      </c>
      <c r="F134" s="30">
        <v>22036</v>
      </c>
    </row>
    <row r="135" spans="1:6">
      <c r="A135" s="29" t="s">
        <v>139</v>
      </c>
      <c r="B135" s="18">
        <v>2000</v>
      </c>
      <c r="C135" s="18">
        <v>6758</v>
      </c>
      <c r="D135" s="18">
        <v>6632</v>
      </c>
      <c r="E135" s="18">
        <v>319</v>
      </c>
      <c r="F135" s="30">
        <v>2005</v>
      </c>
    </row>
    <row r="136" spans="1:6">
      <c r="A136" s="29" t="s">
        <v>140</v>
      </c>
      <c r="B136" s="18">
        <v>26000</v>
      </c>
      <c r="C136" s="18">
        <v>55810</v>
      </c>
      <c r="D136" s="18">
        <v>35071</v>
      </c>
      <c r="E136" s="18">
        <v>256</v>
      </c>
      <c r="F136" s="30">
        <v>189</v>
      </c>
    </row>
    <row r="137" spans="1:6">
      <c r="A137" s="29" t="s">
        <v>141</v>
      </c>
      <c r="B137" s="18">
        <v>0</v>
      </c>
      <c r="C137" s="18">
        <v>26500.26</v>
      </c>
      <c r="D137" s="18">
        <v>31359</v>
      </c>
      <c r="E137" s="18">
        <v>10304</v>
      </c>
      <c r="F137" s="30">
        <v>14512</v>
      </c>
    </row>
    <row r="138" spans="1:6">
      <c r="A138" s="29" t="s">
        <v>142</v>
      </c>
      <c r="B138" s="18">
        <v>0</v>
      </c>
      <c r="C138" s="18">
        <v>30</v>
      </c>
      <c r="D138" s="18">
        <v>14</v>
      </c>
      <c r="E138" s="18">
        <v>0</v>
      </c>
      <c r="F138" s="30">
        <v>0</v>
      </c>
    </row>
    <row r="139" spans="1:6">
      <c r="A139" s="29" t="s">
        <v>143</v>
      </c>
      <c r="B139" s="18">
        <v>13000</v>
      </c>
      <c r="C139" s="18">
        <v>28169</v>
      </c>
      <c r="D139" s="18">
        <v>13322</v>
      </c>
      <c r="E139" s="18">
        <v>539</v>
      </c>
      <c r="F139" s="30">
        <v>514</v>
      </c>
    </row>
    <row r="140" spans="1:6">
      <c r="A140" s="29" t="s">
        <v>144</v>
      </c>
      <c r="B140" s="18">
        <v>1899000</v>
      </c>
      <c r="C140" s="18">
        <v>1527500</v>
      </c>
      <c r="D140" s="18">
        <v>1206785</v>
      </c>
      <c r="E140" s="18">
        <v>1252200</v>
      </c>
      <c r="F140" s="30">
        <v>1157895</v>
      </c>
    </row>
    <row r="141" spans="1:6">
      <c r="A141" s="29" t="s">
        <v>145</v>
      </c>
      <c r="B141" s="18">
        <v>0</v>
      </c>
      <c r="C141" s="18">
        <v>2368</v>
      </c>
      <c r="D141" s="18">
        <v>3142</v>
      </c>
      <c r="E141" s="18">
        <v>39</v>
      </c>
      <c r="F141" s="30">
        <v>39</v>
      </c>
    </row>
    <row r="142" spans="1:6">
      <c r="A142" s="29" t="s">
        <v>146</v>
      </c>
      <c r="B142" s="18">
        <v>580000</v>
      </c>
      <c r="C142" s="18">
        <v>237897</v>
      </c>
      <c r="D142" s="18">
        <v>163296</v>
      </c>
      <c r="E142" s="18">
        <v>305581</v>
      </c>
      <c r="F142" s="30">
        <v>187522</v>
      </c>
    </row>
    <row r="143" spans="1:6">
      <c r="A143" s="29" t="s">
        <v>147</v>
      </c>
      <c r="B143" s="18">
        <v>0</v>
      </c>
      <c r="C143" s="18">
        <v>4079</v>
      </c>
      <c r="D143" s="18">
        <v>5414</v>
      </c>
      <c r="E143" s="18">
        <v>266</v>
      </c>
      <c r="F143" s="30">
        <v>237</v>
      </c>
    </row>
    <row r="144" spans="1:6">
      <c r="A144" s="29" t="s">
        <v>148</v>
      </c>
      <c r="B144" s="18">
        <v>0</v>
      </c>
      <c r="C144" s="18">
        <v>499</v>
      </c>
      <c r="D144" s="18">
        <v>232</v>
      </c>
      <c r="E144" s="18">
        <v>59</v>
      </c>
      <c r="F144" s="30">
        <v>66</v>
      </c>
    </row>
    <row r="145" spans="1:6">
      <c r="A145" s="29" t="s">
        <v>149</v>
      </c>
      <c r="B145" s="18">
        <v>18000</v>
      </c>
      <c r="C145" s="18">
        <v>163106</v>
      </c>
      <c r="D145" s="18">
        <v>121958</v>
      </c>
      <c r="E145" s="18">
        <v>1674</v>
      </c>
      <c r="F145" s="30">
        <v>1690</v>
      </c>
    </row>
    <row r="146" spans="1:6">
      <c r="A146" s="29" t="s">
        <v>150</v>
      </c>
      <c r="B146" s="18">
        <v>0</v>
      </c>
      <c r="C146" s="18">
        <v>7</v>
      </c>
      <c r="D146" s="18">
        <v>13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2</v>
      </c>
      <c r="D147" s="18">
        <v>2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6</v>
      </c>
      <c r="D148" s="18">
        <v>9</v>
      </c>
      <c r="E148" s="18">
        <v>0</v>
      </c>
      <c r="F148" s="30">
        <v>0</v>
      </c>
    </row>
    <row r="149" spans="1:6">
      <c r="A149" s="29" t="s">
        <v>153</v>
      </c>
      <c r="B149" s="18">
        <v>114000</v>
      </c>
      <c r="C149" s="18">
        <v>151589</v>
      </c>
      <c r="D149" s="18">
        <v>155259</v>
      </c>
      <c r="E149" s="18">
        <v>101805</v>
      </c>
      <c r="F149" s="30">
        <v>102397</v>
      </c>
    </row>
    <row r="150" spans="1:6">
      <c r="A150" s="29" t="s">
        <v>154</v>
      </c>
      <c r="B150" s="18">
        <v>4000</v>
      </c>
      <c r="C150" s="18">
        <v>87452</v>
      </c>
      <c r="D150" s="18">
        <v>61884</v>
      </c>
      <c r="E150" s="18">
        <v>2793</v>
      </c>
      <c r="F150" s="30">
        <v>11538</v>
      </c>
    </row>
    <row r="151" spans="1:6">
      <c r="A151" s="29" t="s">
        <v>155</v>
      </c>
      <c r="B151" s="18">
        <v>662000</v>
      </c>
      <c r="C151" s="18">
        <v>185483</v>
      </c>
      <c r="D151" s="18">
        <v>205055</v>
      </c>
      <c r="E151" s="18">
        <v>474</v>
      </c>
      <c r="F151" s="30">
        <v>1143</v>
      </c>
    </row>
    <row r="152" spans="1:6">
      <c r="A152" s="29" t="s">
        <v>156</v>
      </c>
      <c r="B152" s="18">
        <v>0</v>
      </c>
      <c r="C152" s="18">
        <v>95</v>
      </c>
      <c r="D152" s="18">
        <v>168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32746</v>
      </c>
      <c r="D153" s="18">
        <v>29528</v>
      </c>
      <c r="E153" s="18">
        <v>3210</v>
      </c>
      <c r="F153" s="30">
        <v>3696</v>
      </c>
    </row>
    <row r="154" spans="1:6">
      <c r="A154" s="29" t="s">
        <v>158</v>
      </c>
      <c r="B154" s="18">
        <v>0</v>
      </c>
      <c r="C154" s="18">
        <v>12949</v>
      </c>
      <c r="D154" s="18">
        <v>8359</v>
      </c>
      <c r="E154" s="18">
        <v>8</v>
      </c>
      <c r="F154" s="30">
        <v>99</v>
      </c>
    </row>
    <row r="155" spans="1:6">
      <c r="A155" s="29" t="s">
        <v>159</v>
      </c>
      <c r="B155" s="18">
        <v>13000</v>
      </c>
      <c r="C155" s="18">
        <v>42201</v>
      </c>
      <c r="D155" s="18">
        <v>39511</v>
      </c>
      <c r="E155" s="18">
        <v>30457</v>
      </c>
      <c r="F155" s="30">
        <v>17748</v>
      </c>
    </row>
    <row r="156" spans="1:6">
      <c r="A156" s="29" t="s">
        <v>160</v>
      </c>
      <c r="B156" s="18">
        <v>331000</v>
      </c>
      <c r="C156" s="18">
        <v>239332</v>
      </c>
      <c r="D156" s="18">
        <v>239581</v>
      </c>
      <c r="E156" s="18">
        <v>40410</v>
      </c>
      <c r="F156" s="30">
        <v>26532</v>
      </c>
    </row>
    <row r="157" spans="1:6">
      <c r="A157" s="29" t="s">
        <v>161</v>
      </c>
      <c r="B157" s="18">
        <v>585000</v>
      </c>
      <c r="C157" s="18">
        <v>291585</v>
      </c>
      <c r="D157" s="18">
        <v>251503</v>
      </c>
      <c r="E157" s="18">
        <v>7255</v>
      </c>
      <c r="F157" s="30">
        <v>39489</v>
      </c>
    </row>
    <row r="158" spans="1:6">
      <c r="A158" s="29" t="s">
        <v>162</v>
      </c>
      <c r="B158" s="18">
        <v>0</v>
      </c>
      <c r="C158" s="18">
        <v>10</v>
      </c>
      <c r="D158" s="18">
        <v>22</v>
      </c>
      <c r="E158" s="18">
        <v>0</v>
      </c>
      <c r="F158" s="30">
        <v>0</v>
      </c>
    </row>
    <row r="159" spans="1:6">
      <c r="A159" s="29" t="s">
        <v>163</v>
      </c>
      <c r="B159" s="18">
        <v>3480000</v>
      </c>
      <c r="C159" s="18">
        <v>2331034</v>
      </c>
      <c r="D159" s="18">
        <v>1785491</v>
      </c>
      <c r="E159" s="18">
        <v>1607348</v>
      </c>
      <c r="F159" s="30">
        <v>1244411</v>
      </c>
    </row>
    <row r="160" spans="1:6">
      <c r="A160" s="29" t="s">
        <v>164</v>
      </c>
      <c r="B160" s="18">
        <v>622500</v>
      </c>
      <c r="C160" s="18">
        <v>509800</v>
      </c>
      <c r="D160" s="18">
        <v>351829</v>
      </c>
      <c r="E160" s="18">
        <v>355065</v>
      </c>
      <c r="F160" s="30">
        <v>221035</v>
      </c>
    </row>
    <row r="161" spans="1:6">
      <c r="A161" s="29" t="s">
        <v>165</v>
      </c>
      <c r="B161" s="18">
        <v>3000</v>
      </c>
      <c r="C161" s="18">
        <v>14199</v>
      </c>
      <c r="D161" s="18">
        <v>18011</v>
      </c>
      <c r="E161" s="18">
        <v>16768</v>
      </c>
      <c r="F161" s="30">
        <v>5207</v>
      </c>
    </row>
    <row r="162" spans="1:6">
      <c r="A162" s="29" t="s">
        <v>166</v>
      </c>
      <c r="B162" s="18">
        <v>7315000</v>
      </c>
      <c r="C162" s="18">
        <v>581211</v>
      </c>
      <c r="D162" s="18">
        <v>714041</v>
      </c>
      <c r="E162" s="18">
        <v>881737</v>
      </c>
      <c r="F162" s="30">
        <v>621264</v>
      </c>
    </row>
    <row r="163" spans="1:6">
      <c r="A163" s="29" t="s">
        <v>167</v>
      </c>
      <c r="B163" s="18">
        <v>6579</v>
      </c>
      <c r="C163" s="18">
        <v>24695</v>
      </c>
      <c r="D163" s="18">
        <v>27177</v>
      </c>
      <c r="E163" s="18">
        <v>4797</v>
      </c>
      <c r="F163" s="30">
        <v>3101</v>
      </c>
    </row>
    <row r="164" spans="1:6">
      <c r="A164" s="29" t="s">
        <v>168</v>
      </c>
      <c r="B164" s="18">
        <v>452000</v>
      </c>
      <c r="C164" s="18">
        <v>281720</v>
      </c>
      <c r="D164" s="18">
        <v>217458</v>
      </c>
      <c r="E164" s="18">
        <v>134430</v>
      </c>
      <c r="F164" s="30">
        <v>91274</v>
      </c>
    </row>
    <row r="165" spans="1:6">
      <c r="A165" s="29" t="s">
        <v>169</v>
      </c>
      <c r="B165" s="18">
        <v>5667000</v>
      </c>
      <c r="C165" s="18">
        <v>821619</v>
      </c>
      <c r="D165" s="18">
        <v>1027140</v>
      </c>
      <c r="E165" s="18">
        <v>1300168</v>
      </c>
      <c r="F165" s="30">
        <v>825316</v>
      </c>
    </row>
    <row r="166" spans="1:6">
      <c r="A166" s="29" t="s">
        <v>170</v>
      </c>
      <c r="B166" s="18">
        <v>0</v>
      </c>
      <c r="C166" s="18">
        <v>4670</v>
      </c>
      <c r="D166" s="18">
        <v>5870</v>
      </c>
      <c r="E166" s="18">
        <v>83</v>
      </c>
      <c r="F166" s="30">
        <v>125</v>
      </c>
    </row>
    <row r="167" spans="1:6">
      <c r="A167" s="29" t="s">
        <v>171</v>
      </c>
      <c r="B167" s="18">
        <v>0</v>
      </c>
      <c r="C167" s="18">
        <v>64</v>
      </c>
      <c r="D167" s="18">
        <v>39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30</v>
      </c>
      <c r="D168" s="18">
        <v>145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2287</v>
      </c>
      <c r="D169" s="18">
        <v>2343</v>
      </c>
      <c r="E169" s="18">
        <v>2875</v>
      </c>
      <c r="F169" s="30">
        <v>2196</v>
      </c>
    </row>
    <row r="170" spans="1:6">
      <c r="A170" s="29" t="s">
        <v>174</v>
      </c>
      <c r="B170" s="18">
        <v>0</v>
      </c>
      <c r="C170" s="18">
        <v>10</v>
      </c>
      <c r="D170" s="18">
        <v>10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1309</v>
      </c>
      <c r="D171" s="18">
        <v>1188</v>
      </c>
      <c r="E171" s="18">
        <v>213</v>
      </c>
      <c r="F171" s="30">
        <v>343</v>
      </c>
    </row>
    <row r="172" spans="1:6">
      <c r="A172" s="29" t="s">
        <v>176</v>
      </c>
      <c r="B172" s="18">
        <v>0</v>
      </c>
      <c r="C172" s="18">
        <v>236</v>
      </c>
      <c r="D172" s="18">
        <v>581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479</v>
      </c>
      <c r="D173" s="18">
        <v>747</v>
      </c>
      <c r="E173" s="18">
        <v>134</v>
      </c>
      <c r="F173" s="30">
        <v>169</v>
      </c>
    </row>
    <row r="174" spans="1:6">
      <c r="A174" s="29" t="s">
        <v>178</v>
      </c>
      <c r="B174" s="18">
        <v>0</v>
      </c>
      <c r="C174" s="18">
        <v>65</v>
      </c>
      <c r="D174" s="18">
        <v>130</v>
      </c>
      <c r="E174" s="18">
        <v>168</v>
      </c>
      <c r="F174" s="30">
        <v>64</v>
      </c>
    </row>
    <row r="175" spans="1:6">
      <c r="A175" s="29" t="s">
        <v>179</v>
      </c>
      <c r="B175" s="18">
        <v>1186000</v>
      </c>
      <c r="C175" s="18">
        <v>843581</v>
      </c>
      <c r="D175" s="18">
        <v>620308</v>
      </c>
      <c r="E175" s="18">
        <v>169698</v>
      </c>
      <c r="F175" s="30">
        <v>103980</v>
      </c>
    </row>
    <row r="176" spans="1:6">
      <c r="A176" s="29" t="s">
        <v>180</v>
      </c>
      <c r="B176" s="18">
        <v>138</v>
      </c>
      <c r="C176" s="18">
        <v>47322</v>
      </c>
      <c r="D176" s="18">
        <v>35179</v>
      </c>
      <c r="E176" s="18">
        <v>1479</v>
      </c>
      <c r="F176" s="30">
        <v>992</v>
      </c>
    </row>
    <row r="177" spans="1:6">
      <c r="A177" s="29" t="s">
        <v>181</v>
      </c>
      <c r="B177" s="18">
        <v>370000</v>
      </c>
      <c r="C177" s="18">
        <v>240000</v>
      </c>
      <c r="D177" s="18">
        <v>206902</v>
      </c>
      <c r="E177" s="18">
        <v>194400</v>
      </c>
      <c r="F177" s="30">
        <v>235174</v>
      </c>
    </row>
    <row r="178" spans="1:6">
      <c r="A178" s="29" t="s">
        <v>182</v>
      </c>
      <c r="B178" s="18">
        <v>0</v>
      </c>
      <c r="C178" s="18">
        <v>649</v>
      </c>
      <c r="D178" s="18">
        <v>1197</v>
      </c>
      <c r="E178" s="18">
        <v>513</v>
      </c>
      <c r="F178" s="30">
        <v>305</v>
      </c>
    </row>
    <row r="179" spans="1:6">
      <c r="A179" s="29" t="s">
        <v>183</v>
      </c>
      <c r="B179" s="18">
        <v>0</v>
      </c>
      <c r="C179" s="18">
        <v>214</v>
      </c>
      <c r="D179" s="18">
        <v>492</v>
      </c>
      <c r="E179" s="18">
        <v>1247</v>
      </c>
      <c r="F179" s="30">
        <v>1121</v>
      </c>
    </row>
    <row r="180" spans="1:6">
      <c r="A180" s="29" t="s">
        <v>184</v>
      </c>
      <c r="B180" s="18">
        <v>87000</v>
      </c>
      <c r="C180" s="18">
        <v>230501</v>
      </c>
      <c r="D180" s="18">
        <v>168201</v>
      </c>
      <c r="E180" s="18">
        <v>188839</v>
      </c>
      <c r="F180" s="30">
        <v>619455</v>
      </c>
    </row>
    <row r="181" spans="1:6">
      <c r="A181" s="29" t="s">
        <v>185</v>
      </c>
      <c r="B181" s="18">
        <v>156000</v>
      </c>
      <c r="C181" s="18">
        <v>235354</v>
      </c>
      <c r="D181" s="18">
        <v>207086</v>
      </c>
      <c r="E181" s="18">
        <v>103942</v>
      </c>
      <c r="F181" s="30">
        <v>87817</v>
      </c>
    </row>
    <row r="182" spans="1:6">
      <c r="A182" s="29" t="s">
        <v>186</v>
      </c>
      <c r="B182" s="18">
        <v>358850</v>
      </c>
      <c r="C182" s="18">
        <v>266581</v>
      </c>
      <c r="D182" s="18">
        <v>148542</v>
      </c>
      <c r="E182" s="18">
        <v>222490</v>
      </c>
      <c r="F182" s="30">
        <v>150894</v>
      </c>
    </row>
    <row r="183" spans="1:6">
      <c r="A183" s="29" t="s">
        <v>187</v>
      </c>
      <c r="B183" s="18">
        <v>0</v>
      </c>
      <c r="C183" s="18">
        <v>129</v>
      </c>
      <c r="D183" s="18">
        <v>206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227</v>
      </c>
      <c r="D184" s="18">
        <v>306</v>
      </c>
      <c r="E184" s="18">
        <v>41</v>
      </c>
      <c r="F184" s="30">
        <v>89</v>
      </c>
    </row>
    <row r="185" spans="1:6">
      <c r="A185" s="29" t="s">
        <v>189</v>
      </c>
      <c r="B185" s="18">
        <v>1608539</v>
      </c>
      <c r="C185" s="18">
        <v>359415</v>
      </c>
      <c r="D185" s="18">
        <v>495671</v>
      </c>
      <c r="E185" s="18">
        <v>276127</v>
      </c>
      <c r="F185" s="30">
        <v>260769</v>
      </c>
    </row>
    <row r="186" spans="1:6">
      <c r="A186" s="29" t="s">
        <v>190</v>
      </c>
      <c r="B186" s="18">
        <v>0</v>
      </c>
      <c r="C186" s="18">
        <v>5</v>
      </c>
      <c r="D186" s="18">
        <v>19</v>
      </c>
      <c r="E186" s="18">
        <v>0</v>
      </c>
      <c r="F186" s="30">
        <v>0</v>
      </c>
    </row>
    <row r="187" spans="1:6">
      <c r="A187" s="29" t="s">
        <v>191</v>
      </c>
      <c r="B187" s="18">
        <v>4808500</v>
      </c>
      <c r="C187" s="18">
        <v>1794346</v>
      </c>
      <c r="D187" s="18">
        <v>1502283</v>
      </c>
      <c r="E187" s="18">
        <v>1550153</v>
      </c>
      <c r="F187" s="30">
        <v>1369875</v>
      </c>
    </row>
    <row r="188" spans="1:6">
      <c r="A188" s="29" t="s">
        <v>192</v>
      </c>
      <c r="B188" s="18">
        <v>13500</v>
      </c>
      <c r="C188" s="18">
        <v>349325</v>
      </c>
      <c r="D188" s="18">
        <v>202519</v>
      </c>
      <c r="E188" s="18">
        <v>716</v>
      </c>
      <c r="F188" s="30">
        <v>2221</v>
      </c>
    </row>
    <row r="189" spans="1:6">
      <c r="A189" s="29" t="s">
        <v>193</v>
      </c>
      <c r="B189" s="18">
        <v>4000</v>
      </c>
      <c r="C189" s="18">
        <v>52513</v>
      </c>
      <c r="D189" s="18">
        <v>46074</v>
      </c>
      <c r="E189" s="18">
        <v>473</v>
      </c>
      <c r="F189" s="30">
        <v>102</v>
      </c>
    </row>
    <row r="190" spans="1:6">
      <c r="A190" s="29" t="s">
        <v>194</v>
      </c>
      <c r="B190" s="18">
        <v>0</v>
      </c>
      <c r="C190" s="18">
        <v>2604</v>
      </c>
      <c r="D190" s="18">
        <v>4105</v>
      </c>
      <c r="E190" s="18">
        <v>0</v>
      </c>
      <c r="F190" s="30">
        <v>0</v>
      </c>
    </row>
    <row r="191" spans="1:6">
      <c r="A191" s="29" t="s">
        <v>195</v>
      </c>
      <c r="B191" s="18">
        <v>49000</v>
      </c>
      <c r="C191" s="18">
        <v>18194</v>
      </c>
      <c r="D191" s="18">
        <v>13744</v>
      </c>
      <c r="E191" s="18">
        <v>105</v>
      </c>
      <c r="F191" s="30">
        <v>117</v>
      </c>
    </row>
    <row r="192" spans="1:6">
      <c r="A192" s="29" t="s">
        <v>196</v>
      </c>
      <c r="B192" s="18">
        <v>6101000</v>
      </c>
      <c r="C192" s="18">
        <v>521794</v>
      </c>
      <c r="D192" s="18">
        <v>444174</v>
      </c>
      <c r="E192" s="18">
        <v>5945904</v>
      </c>
      <c r="F192" s="30">
        <v>5113604</v>
      </c>
    </row>
    <row r="193" spans="1:6">
      <c r="A193" s="29" t="s">
        <v>197</v>
      </c>
      <c r="B193" s="18">
        <v>465815</v>
      </c>
      <c r="C193" s="18">
        <v>317218</v>
      </c>
      <c r="D193" s="18">
        <v>395325</v>
      </c>
      <c r="E193" s="18">
        <v>327315</v>
      </c>
      <c r="F193" s="30">
        <v>285508</v>
      </c>
    </row>
    <row r="194" spans="1:6">
      <c r="A194" s="29" t="s">
        <v>198</v>
      </c>
      <c r="B194" s="18">
        <v>75000</v>
      </c>
      <c r="C194" s="18">
        <v>37176</v>
      </c>
      <c r="D194" s="18">
        <v>24338</v>
      </c>
      <c r="E194" s="18">
        <v>999</v>
      </c>
      <c r="F194" s="30">
        <v>964</v>
      </c>
    </row>
    <row r="195" spans="1:6">
      <c r="A195" s="29" t="s">
        <v>199</v>
      </c>
      <c r="B195" s="18">
        <v>0</v>
      </c>
      <c r="C195" s="18">
        <v>3770</v>
      </c>
      <c r="D195" s="18">
        <v>14424</v>
      </c>
      <c r="E195" s="18">
        <v>0</v>
      </c>
      <c r="F195" s="30">
        <v>0</v>
      </c>
    </row>
    <row r="196" spans="1:6">
      <c r="A196" s="29" t="s">
        <v>200</v>
      </c>
      <c r="B196" s="18">
        <v>3578000</v>
      </c>
      <c r="C196" s="18">
        <v>562649</v>
      </c>
      <c r="D196" s="18">
        <v>797188</v>
      </c>
      <c r="E196" s="18">
        <v>383004</v>
      </c>
      <c r="F196" s="30">
        <v>206267</v>
      </c>
    </row>
    <row r="197" spans="1:6">
      <c r="A197" s="29" t="s">
        <v>201</v>
      </c>
      <c r="B197" s="18">
        <v>24000</v>
      </c>
      <c r="C197" s="18">
        <v>40004</v>
      </c>
      <c r="D197" s="18">
        <v>36384</v>
      </c>
      <c r="E197" s="18">
        <v>2032</v>
      </c>
      <c r="F197" s="30">
        <v>2206</v>
      </c>
    </row>
    <row r="198" spans="1:6">
      <c r="A198" s="29" t="s">
        <v>202</v>
      </c>
      <c r="B198" s="18">
        <v>0</v>
      </c>
      <c r="C198" s="18">
        <v>26</v>
      </c>
      <c r="D198" s="18">
        <v>77</v>
      </c>
      <c r="E198" s="18">
        <v>2</v>
      </c>
      <c r="F198" s="30">
        <v>1043</v>
      </c>
    </row>
    <row r="199" spans="1:6">
      <c r="A199" s="29" t="s">
        <v>203</v>
      </c>
      <c r="B199" s="18">
        <v>0</v>
      </c>
      <c r="C199" s="18">
        <v>6481</v>
      </c>
      <c r="D199" s="18">
        <v>4227</v>
      </c>
      <c r="E199" s="18">
        <v>209</v>
      </c>
      <c r="F199" s="30">
        <v>244</v>
      </c>
    </row>
    <row r="200" spans="1:6">
      <c r="A200" s="29" t="s">
        <v>204</v>
      </c>
      <c r="B200" s="18">
        <v>0</v>
      </c>
      <c r="C200" s="18">
        <v>1</v>
      </c>
      <c r="D200" s="18">
        <v>1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108</v>
      </c>
      <c r="D201" s="18">
        <v>299</v>
      </c>
      <c r="E201" s="18">
        <v>38</v>
      </c>
      <c r="F201" s="30">
        <v>228</v>
      </c>
    </row>
    <row r="202" spans="1:6">
      <c r="A202" s="29" t="s">
        <v>206</v>
      </c>
      <c r="B202" s="18">
        <v>15000</v>
      </c>
      <c r="C202" s="18">
        <v>28113</v>
      </c>
      <c r="D202" s="18">
        <v>20038</v>
      </c>
      <c r="E202" s="18">
        <v>9836</v>
      </c>
      <c r="F202" s="30">
        <v>12836</v>
      </c>
    </row>
    <row r="203" spans="1:6">
      <c r="A203" s="29" t="s">
        <v>207</v>
      </c>
      <c r="B203" s="18">
        <v>174000</v>
      </c>
      <c r="C203" s="18">
        <v>88178</v>
      </c>
      <c r="D203" s="18">
        <v>61093</v>
      </c>
      <c r="E203" s="18">
        <v>43382</v>
      </c>
      <c r="F203" s="30">
        <v>46835</v>
      </c>
    </row>
    <row r="204" spans="1:6">
      <c r="A204" s="29" t="s">
        <v>208</v>
      </c>
      <c r="B204" s="18">
        <v>2574736</v>
      </c>
      <c r="C204" s="18">
        <v>1229200</v>
      </c>
      <c r="D204" s="18">
        <v>872476</v>
      </c>
      <c r="E204" s="18">
        <v>458600</v>
      </c>
      <c r="F204" s="30">
        <v>331406</v>
      </c>
    </row>
    <row r="205" spans="1:6">
      <c r="A205" s="29" t="s">
        <v>209</v>
      </c>
      <c r="B205" s="18">
        <v>0</v>
      </c>
      <c r="C205" s="18">
        <v>15604</v>
      </c>
      <c r="D205" s="18">
        <v>21508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170</v>
      </c>
      <c r="D206" s="18">
        <v>215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1</v>
      </c>
      <c r="D207" s="18">
        <v>1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34923</v>
      </c>
      <c r="D208" s="18">
        <v>23849</v>
      </c>
      <c r="E208" s="18">
        <v>264</v>
      </c>
      <c r="F208" s="30">
        <v>295</v>
      </c>
    </row>
    <row r="209" spans="1:6">
      <c r="A209" s="29" t="s">
        <v>213</v>
      </c>
      <c r="B209" s="18">
        <v>1034200</v>
      </c>
      <c r="C209" s="18">
        <v>440390</v>
      </c>
      <c r="D209" s="18">
        <v>582650</v>
      </c>
      <c r="E209" s="18">
        <v>241720</v>
      </c>
      <c r="F209" s="30">
        <v>350438</v>
      </c>
    </row>
    <row r="210" spans="1:6">
      <c r="A210" s="29" t="s">
        <v>214</v>
      </c>
      <c r="B210" s="18">
        <v>246000</v>
      </c>
      <c r="C210" s="18">
        <v>433189</v>
      </c>
      <c r="D210" s="18">
        <v>309856</v>
      </c>
      <c r="E210" s="18">
        <v>123587</v>
      </c>
      <c r="F210" s="30">
        <v>105849</v>
      </c>
    </row>
    <row r="211" spans="1:6">
      <c r="A211" s="29" t="s">
        <v>215</v>
      </c>
      <c r="B211" s="18">
        <v>2917001</v>
      </c>
      <c r="C211" s="18">
        <v>2538000</v>
      </c>
      <c r="D211" s="18">
        <v>2585890</v>
      </c>
      <c r="E211" s="18">
        <v>505000</v>
      </c>
      <c r="F211" s="30">
        <v>746754</v>
      </c>
    </row>
    <row r="212" spans="1:6">
      <c r="A212" s="29" t="s">
        <v>216</v>
      </c>
      <c r="B212" s="18">
        <v>40000</v>
      </c>
      <c r="C212" s="18">
        <v>14862</v>
      </c>
      <c r="D212" s="18">
        <v>10982</v>
      </c>
      <c r="E212" s="18">
        <v>32021</v>
      </c>
      <c r="F212" s="30">
        <v>26189</v>
      </c>
    </row>
    <row r="213" spans="1:6">
      <c r="A213" s="29" t="s">
        <v>217</v>
      </c>
      <c r="B213" s="18">
        <v>73727</v>
      </c>
      <c r="C213" s="18">
        <v>28080</v>
      </c>
      <c r="D213" s="18">
        <v>35721</v>
      </c>
      <c r="E213" s="18">
        <v>4047</v>
      </c>
      <c r="F213" s="30">
        <v>5904</v>
      </c>
    </row>
    <row r="214" spans="1:6">
      <c r="A214" s="29" t="s">
        <v>218</v>
      </c>
      <c r="B214" s="18">
        <v>27300</v>
      </c>
      <c r="C214" s="18">
        <v>42800</v>
      </c>
      <c r="D214" s="18">
        <v>48430</v>
      </c>
      <c r="E214" s="18">
        <v>2084</v>
      </c>
      <c r="F214" s="30">
        <v>981</v>
      </c>
    </row>
    <row r="215" spans="1:6">
      <c r="A215" s="29" t="s">
        <v>219</v>
      </c>
      <c r="B215" s="18">
        <v>0</v>
      </c>
      <c r="C215" s="18">
        <v>122</v>
      </c>
      <c r="D215" s="18">
        <v>214</v>
      </c>
      <c r="E215" s="18">
        <v>228</v>
      </c>
      <c r="F215" s="30">
        <v>37</v>
      </c>
    </row>
    <row r="216" spans="1:6">
      <c r="A216" s="29" t="s">
        <v>220</v>
      </c>
      <c r="B216" s="18">
        <v>296371</v>
      </c>
      <c r="C216" s="18">
        <v>25799</v>
      </c>
      <c r="D216" s="18">
        <v>39609</v>
      </c>
      <c r="E216" s="18">
        <v>360</v>
      </c>
      <c r="F216" s="30">
        <v>151</v>
      </c>
    </row>
    <row r="217" spans="1:6">
      <c r="A217" s="29" t="s">
        <v>221</v>
      </c>
      <c r="B217" s="18">
        <v>1249000</v>
      </c>
      <c r="C217" s="18">
        <v>799893</v>
      </c>
      <c r="D217" s="18">
        <v>598631</v>
      </c>
      <c r="E217" s="18">
        <v>41201</v>
      </c>
      <c r="F217" s="30">
        <v>45509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7</v>
      </c>
      <c r="D219" s="18">
        <v>5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47938</v>
      </c>
      <c r="D220" s="18">
        <v>38725</v>
      </c>
      <c r="E220" s="18">
        <v>78</v>
      </c>
      <c r="F220" s="30">
        <v>84</v>
      </c>
    </row>
    <row r="221" spans="1:6">
      <c r="A221" s="29" t="s">
        <v>225</v>
      </c>
      <c r="B221" s="18">
        <v>2000</v>
      </c>
      <c r="C221" s="18">
        <v>19194</v>
      </c>
      <c r="D221" s="18">
        <v>17244</v>
      </c>
      <c r="E221" s="18">
        <v>518</v>
      </c>
      <c r="F221" s="30">
        <v>1160</v>
      </c>
    </row>
    <row r="222" spans="1:6">
      <c r="A222" s="31" t="s">
        <v>226</v>
      </c>
      <c r="B222" s="19">
        <v>0</v>
      </c>
      <c r="C222" s="19">
        <v>38331</v>
      </c>
      <c r="D222" s="19">
        <v>31323</v>
      </c>
      <c r="E222" s="19">
        <v>3022</v>
      </c>
      <c r="F222" s="32">
        <v>1461</v>
      </c>
    </row>
    <row r="223" spans="1:6">
      <c r="A223" t="s">
        <v>251</v>
      </c>
      <c r="B223" s="24">
        <v>56212000</v>
      </c>
      <c r="C223" s="24">
        <v>2996400</v>
      </c>
      <c r="D223">
        <f>(1000*3825426)/(1000)</f>
        <v>3825426</v>
      </c>
      <c r="E223" s="24">
        <v>9325747</v>
      </c>
      <c r="F223">
        <f>(1000*7408553)/(1000)</f>
        <v>7408553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24"/>
  <sheetViews>
    <sheetView topLeftCell="A197" workbookViewId="0">
      <selection activeCell="A207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0</v>
      </c>
      <c r="C2" s="18">
        <v>0</v>
      </c>
      <c r="D2" s="18">
        <v>0</v>
      </c>
      <c r="E2" s="18">
        <v>0</v>
      </c>
      <c r="F2" s="30">
        <v>0</v>
      </c>
    </row>
    <row r="3" spans="1:6">
      <c r="A3" s="29" t="s">
        <v>7</v>
      </c>
      <c r="B3" s="18">
        <v>28000</v>
      </c>
      <c r="C3" s="18">
        <v>46</v>
      </c>
      <c r="D3" s="18">
        <v>16</v>
      </c>
      <c r="E3" s="18">
        <v>709</v>
      </c>
      <c r="F3" s="30">
        <v>103</v>
      </c>
    </row>
    <row r="4" spans="1:6">
      <c r="A4" s="29" t="s">
        <v>8</v>
      </c>
      <c r="B4" s="18">
        <v>0</v>
      </c>
      <c r="C4" s="18">
        <v>0</v>
      </c>
      <c r="D4" s="18">
        <v>0</v>
      </c>
      <c r="E4" s="18">
        <v>0</v>
      </c>
      <c r="F4" s="30">
        <v>0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907</v>
      </c>
      <c r="D6" s="18">
        <v>261</v>
      </c>
      <c r="E6" s="18">
        <v>0</v>
      </c>
      <c r="F6" s="30">
        <v>0</v>
      </c>
    </row>
    <row r="7" spans="1:6">
      <c r="A7" s="29" t="s">
        <v>11</v>
      </c>
      <c r="B7" s="18">
        <v>0</v>
      </c>
      <c r="C7" s="18">
        <v>0</v>
      </c>
      <c r="D7" s="18">
        <v>0</v>
      </c>
      <c r="E7" s="18">
        <v>0</v>
      </c>
      <c r="F7" s="30">
        <v>0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6000</v>
      </c>
      <c r="C9" s="18">
        <v>0</v>
      </c>
      <c r="D9" s="18">
        <v>0</v>
      </c>
      <c r="E9" s="18">
        <v>6117</v>
      </c>
      <c r="F9" s="30">
        <v>850</v>
      </c>
    </row>
    <row r="10" spans="1:6">
      <c r="A10" s="29" t="s">
        <v>14</v>
      </c>
      <c r="B10" s="18">
        <v>0</v>
      </c>
      <c r="C10" s="18">
        <v>0</v>
      </c>
      <c r="D10" s="18">
        <v>1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17</v>
      </c>
      <c r="D11" s="18">
        <v>22</v>
      </c>
      <c r="E11" s="18">
        <v>0</v>
      </c>
      <c r="F11" s="30">
        <v>0</v>
      </c>
    </row>
    <row r="12" spans="1:6">
      <c r="A12" s="29" t="s">
        <v>16</v>
      </c>
      <c r="B12" s="18">
        <v>105000</v>
      </c>
      <c r="C12" s="18">
        <v>1527</v>
      </c>
      <c r="D12" s="18">
        <v>540</v>
      </c>
      <c r="E12" s="18">
        <v>418</v>
      </c>
      <c r="F12" s="30">
        <v>247</v>
      </c>
    </row>
    <row r="13" spans="1:6">
      <c r="A13" s="29" t="s">
        <v>17</v>
      </c>
      <c r="B13" s="18">
        <v>1000000</v>
      </c>
      <c r="C13" s="18">
        <v>369180</v>
      </c>
      <c r="D13" s="18">
        <v>67141</v>
      </c>
      <c r="E13" s="18">
        <v>555467</v>
      </c>
      <c r="F13" s="30">
        <v>124367</v>
      </c>
    </row>
    <row r="14" spans="1:6">
      <c r="A14" s="29" t="s">
        <v>18</v>
      </c>
      <c r="B14" s="18">
        <v>100</v>
      </c>
      <c r="C14" s="18">
        <v>0</v>
      </c>
      <c r="D14" s="18">
        <v>0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0</v>
      </c>
      <c r="D15" s="18">
        <v>0</v>
      </c>
      <c r="E15" s="18">
        <v>0</v>
      </c>
      <c r="F15" s="30">
        <v>0</v>
      </c>
    </row>
    <row r="16" spans="1:6">
      <c r="A16" s="29" t="s">
        <v>20</v>
      </c>
      <c r="B16" s="18">
        <v>0</v>
      </c>
      <c r="C16" s="18">
        <v>0</v>
      </c>
      <c r="D16" s="18">
        <v>0</v>
      </c>
      <c r="E16" s="18">
        <v>0</v>
      </c>
      <c r="F16" s="30">
        <v>0</v>
      </c>
    </row>
    <row r="17" spans="1:6">
      <c r="A17" s="29" t="s">
        <v>21</v>
      </c>
      <c r="B17" s="18">
        <v>0</v>
      </c>
      <c r="C17" s="18">
        <v>0</v>
      </c>
      <c r="D17" s="18">
        <v>0</v>
      </c>
      <c r="E17" s="18">
        <v>0</v>
      </c>
      <c r="F17" s="30">
        <v>0</v>
      </c>
    </row>
    <row r="18" spans="1:6">
      <c r="A18" s="29" t="s">
        <v>22</v>
      </c>
      <c r="B18" s="18">
        <v>0</v>
      </c>
      <c r="C18" s="18">
        <v>0</v>
      </c>
      <c r="D18" s="18">
        <v>0</v>
      </c>
      <c r="E18" s="18">
        <v>0</v>
      </c>
      <c r="F18" s="30">
        <v>0</v>
      </c>
    </row>
    <row r="19" spans="1:6">
      <c r="A19" s="29" t="s">
        <v>23</v>
      </c>
      <c r="B19" s="18">
        <v>300000</v>
      </c>
      <c r="C19" s="18">
        <v>1059</v>
      </c>
      <c r="D19" s="18">
        <v>222</v>
      </c>
      <c r="E19" s="18">
        <v>156860</v>
      </c>
      <c r="F19" s="30">
        <v>16692</v>
      </c>
    </row>
    <row r="20" spans="1:6">
      <c r="A20" s="29" t="s">
        <v>24</v>
      </c>
      <c r="B20" s="18">
        <v>320000</v>
      </c>
      <c r="C20" s="18">
        <v>985617</v>
      </c>
      <c r="D20" s="18">
        <v>172930</v>
      </c>
      <c r="E20" s="18">
        <v>85881</v>
      </c>
      <c r="F20" s="30">
        <v>18353</v>
      </c>
    </row>
    <row r="21" spans="1:6">
      <c r="A21" s="29" t="s">
        <v>25</v>
      </c>
      <c r="B21" s="18">
        <v>0</v>
      </c>
      <c r="C21" s="18">
        <v>0</v>
      </c>
      <c r="D21" s="18">
        <v>0</v>
      </c>
      <c r="E21" s="18">
        <v>0</v>
      </c>
      <c r="F21" s="30">
        <v>0</v>
      </c>
    </row>
    <row r="22" spans="1:6">
      <c r="A22" s="29" t="s">
        <v>26</v>
      </c>
      <c r="B22" s="18">
        <v>0</v>
      </c>
      <c r="C22" s="18">
        <v>0</v>
      </c>
      <c r="D22" s="18">
        <v>0</v>
      </c>
      <c r="E22" s="18">
        <v>0</v>
      </c>
      <c r="F22" s="30">
        <v>0</v>
      </c>
    </row>
    <row r="23" spans="1:6">
      <c r="A23" s="29" t="s">
        <v>27</v>
      </c>
      <c r="B23" s="18">
        <v>0</v>
      </c>
      <c r="C23" s="18">
        <v>0</v>
      </c>
      <c r="D23" s="18">
        <v>0</v>
      </c>
      <c r="E23" s="18">
        <v>0</v>
      </c>
      <c r="F23" s="30">
        <v>0</v>
      </c>
    </row>
    <row r="24" spans="1:6">
      <c r="A24" s="29" t="s">
        <v>28</v>
      </c>
      <c r="B24" s="18">
        <v>0</v>
      </c>
      <c r="C24" s="18">
        <v>11</v>
      </c>
      <c r="D24" s="18">
        <v>2</v>
      </c>
      <c r="E24" s="18">
        <v>0</v>
      </c>
      <c r="F24" s="30">
        <v>0</v>
      </c>
    </row>
    <row r="25" spans="1:6">
      <c r="A25" s="29" t="s">
        <v>29</v>
      </c>
      <c r="B25" s="18">
        <v>197000</v>
      </c>
      <c r="C25" s="18">
        <v>120</v>
      </c>
      <c r="D25" s="18">
        <v>23</v>
      </c>
      <c r="E25" s="18">
        <v>137350</v>
      </c>
      <c r="F25" s="30">
        <v>21071</v>
      </c>
    </row>
    <row r="26" spans="1:6">
      <c r="A26" s="29" t="s">
        <v>30</v>
      </c>
      <c r="B26" s="18">
        <v>0</v>
      </c>
      <c r="C26" s="18">
        <v>36</v>
      </c>
      <c r="D26" s="18">
        <v>6</v>
      </c>
      <c r="E26" s="18">
        <v>0</v>
      </c>
      <c r="F26" s="30">
        <v>0</v>
      </c>
    </row>
    <row r="27" spans="1:6">
      <c r="A27" s="29" t="s">
        <v>31</v>
      </c>
      <c r="B27" s="18">
        <v>75000</v>
      </c>
      <c r="C27" s="18">
        <v>367</v>
      </c>
      <c r="D27" s="18">
        <v>24</v>
      </c>
      <c r="E27" s="18">
        <v>24368</v>
      </c>
      <c r="F27" s="30">
        <v>4361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0</v>
      </c>
      <c r="D30" s="18">
        <v>0</v>
      </c>
      <c r="E30" s="18">
        <v>0</v>
      </c>
      <c r="F30" s="30">
        <v>0</v>
      </c>
    </row>
    <row r="31" spans="1:6">
      <c r="A31" s="29" t="s">
        <v>35</v>
      </c>
      <c r="B31" s="18">
        <v>150000</v>
      </c>
      <c r="C31" s="18">
        <v>47257</v>
      </c>
      <c r="D31" s="18">
        <v>7634</v>
      </c>
      <c r="E31" s="18">
        <v>156204</v>
      </c>
      <c r="F31" s="30">
        <v>28612</v>
      </c>
    </row>
    <row r="32" spans="1:6">
      <c r="A32" s="29" t="s">
        <v>36</v>
      </c>
      <c r="B32" s="18">
        <v>0</v>
      </c>
      <c r="C32" s="18">
        <v>0</v>
      </c>
      <c r="D32" s="18">
        <v>0</v>
      </c>
      <c r="E32" s="18">
        <v>0</v>
      </c>
      <c r="F32" s="30">
        <v>0</v>
      </c>
    </row>
    <row r="33" spans="1:6">
      <c r="A33" s="29" t="s">
        <v>37</v>
      </c>
      <c r="B33" s="18">
        <v>0</v>
      </c>
      <c r="C33" s="18">
        <v>0</v>
      </c>
      <c r="D33" s="18">
        <v>0</v>
      </c>
      <c r="E33" s="18">
        <v>0</v>
      </c>
      <c r="F33" s="30">
        <v>0</v>
      </c>
    </row>
    <row r="34" spans="1:6">
      <c r="A34" s="29" t="s">
        <v>38</v>
      </c>
      <c r="B34" s="18">
        <v>0</v>
      </c>
      <c r="C34" s="18">
        <v>0</v>
      </c>
      <c r="D34" s="18">
        <v>0</v>
      </c>
      <c r="E34" s="18">
        <v>0</v>
      </c>
      <c r="F34" s="30">
        <v>0</v>
      </c>
    </row>
    <row r="35" spans="1:6">
      <c r="A35" s="29" t="s">
        <v>39</v>
      </c>
      <c r="B35" s="18">
        <v>0</v>
      </c>
      <c r="C35" s="18">
        <v>0</v>
      </c>
      <c r="D35" s="18">
        <v>0</v>
      </c>
      <c r="E35" s="18">
        <v>0</v>
      </c>
      <c r="F35" s="30">
        <v>0</v>
      </c>
    </row>
    <row r="36" spans="1:6">
      <c r="A36" s="29" t="s">
        <v>40</v>
      </c>
      <c r="B36" s="18">
        <v>0</v>
      </c>
      <c r="C36" s="18">
        <v>0</v>
      </c>
      <c r="D36" s="18">
        <v>0</v>
      </c>
      <c r="E36" s="18">
        <v>0</v>
      </c>
      <c r="F36" s="30">
        <v>0</v>
      </c>
    </row>
    <row r="37" spans="1:6">
      <c r="A37" s="29" t="s">
        <v>41</v>
      </c>
      <c r="B37" s="18">
        <v>1900000</v>
      </c>
      <c r="C37" s="18">
        <v>29938</v>
      </c>
      <c r="D37" s="18">
        <v>10657</v>
      </c>
      <c r="E37" s="18">
        <v>1627784</v>
      </c>
      <c r="F37" s="30">
        <v>222664</v>
      </c>
    </row>
    <row r="38" spans="1:6">
      <c r="A38" s="29" t="s">
        <v>42</v>
      </c>
      <c r="B38" s="18">
        <v>0</v>
      </c>
      <c r="C38" s="18">
        <v>10</v>
      </c>
      <c r="D38" s="18">
        <v>17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0</v>
      </c>
      <c r="D39" s="18">
        <v>0</v>
      </c>
      <c r="E39" s="18">
        <v>0</v>
      </c>
      <c r="F39" s="30">
        <v>0</v>
      </c>
    </row>
    <row r="40" spans="1:6">
      <c r="A40" s="29" t="s">
        <v>44</v>
      </c>
      <c r="B40" s="18">
        <v>0</v>
      </c>
      <c r="C40" s="18">
        <v>0</v>
      </c>
      <c r="D40" s="18">
        <v>0</v>
      </c>
      <c r="E40" s="18">
        <v>0</v>
      </c>
      <c r="F40" s="30">
        <v>0</v>
      </c>
    </row>
    <row r="41" spans="1:6">
      <c r="A41" s="29" t="s">
        <v>45</v>
      </c>
      <c r="B41" s="18">
        <v>30000</v>
      </c>
      <c r="C41" s="18">
        <v>196</v>
      </c>
      <c r="D41" s="18">
        <v>87</v>
      </c>
      <c r="E41" s="18">
        <v>1342</v>
      </c>
      <c r="F41" s="30">
        <v>202</v>
      </c>
    </row>
    <row r="42" spans="1:6">
      <c r="A42" s="29" t="s">
        <v>46</v>
      </c>
      <c r="B42" s="18">
        <v>485000</v>
      </c>
      <c r="C42" s="18">
        <v>18331</v>
      </c>
      <c r="D42" s="18">
        <v>2307</v>
      </c>
      <c r="E42" s="18">
        <v>49660</v>
      </c>
      <c r="F42" s="30">
        <v>8815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0</v>
      </c>
      <c r="C45" s="18">
        <v>16</v>
      </c>
      <c r="D45" s="18">
        <v>12</v>
      </c>
      <c r="E45" s="18">
        <v>0</v>
      </c>
      <c r="F45" s="30">
        <v>0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0</v>
      </c>
      <c r="D47" s="18">
        <v>0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23675</v>
      </c>
      <c r="C49" s="18">
        <v>8</v>
      </c>
      <c r="D49" s="18">
        <v>14</v>
      </c>
      <c r="E49" s="18">
        <v>97</v>
      </c>
      <c r="F49" s="30">
        <v>45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212653</v>
      </c>
      <c r="C51" s="18">
        <v>6681</v>
      </c>
      <c r="D51" s="18">
        <v>1128</v>
      </c>
      <c r="E51" s="18">
        <v>200554</v>
      </c>
      <c r="F51" s="30">
        <v>33882</v>
      </c>
    </row>
    <row r="52" spans="1:6">
      <c r="A52" s="29" t="s">
        <v>56</v>
      </c>
      <c r="B52" s="18">
        <v>0</v>
      </c>
      <c r="C52" s="18">
        <v>0</v>
      </c>
      <c r="D52" s="18">
        <v>0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0</v>
      </c>
      <c r="C54" s="18">
        <v>5780</v>
      </c>
      <c r="D54" s="18">
        <v>624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5507</v>
      </c>
      <c r="D56" s="18">
        <v>525</v>
      </c>
      <c r="E56" s="18">
        <v>0</v>
      </c>
      <c r="F56" s="30">
        <v>0</v>
      </c>
    </row>
    <row r="57" spans="1:6">
      <c r="A57" s="29" t="s">
        <v>61</v>
      </c>
      <c r="B57" s="18">
        <v>0</v>
      </c>
      <c r="C57" s="18">
        <v>0</v>
      </c>
      <c r="D57" s="18">
        <v>0</v>
      </c>
      <c r="E57" s="18">
        <v>0</v>
      </c>
      <c r="F57" s="30">
        <v>0</v>
      </c>
    </row>
    <row r="58" spans="1:6">
      <c r="A58" s="29" t="s">
        <v>62</v>
      </c>
      <c r="B58" s="18">
        <v>150000</v>
      </c>
      <c r="C58" s="18">
        <v>2059386</v>
      </c>
      <c r="D58" s="18">
        <v>316682</v>
      </c>
      <c r="E58" s="18">
        <v>78854</v>
      </c>
      <c r="F58" s="30">
        <v>15497</v>
      </c>
    </row>
    <row r="59" spans="1:6">
      <c r="A59" s="29" t="s">
        <v>63</v>
      </c>
      <c r="B59" s="18">
        <v>0</v>
      </c>
      <c r="C59" s="18">
        <v>0</v>
      </c>
      <c r="D59" s="18">
        <v>0</v>
      </c>
      <c r="E59" s="18">
        <v>0</v>
      </c>
      <c r="F59" s="30">
        <v>0</v>
      </c>
    </row>
    <row r="60" spans="1:6">
      <c r="A60" s="29" t="s">
        <v>64</v>
      </c>
      <c r="B60" s="18">
        <v>0</v>
      </c>
      <c r="C60" s="18">
        <v>0</v>
      </c>
      <c r="D60" s="18">
        <v>0</v>
      </c>
      <c r="E60" s="18">
        <v>0</v>
      </c>
      <c r="F60" s="30">
        <v>0</v>
      </c>
    </row>
    <row r="61" spans="1:6">
      <c r="A61" s="29" t="s">
        <v>65</v>
      </c>
      <c r="B61" s="18">
        <v>0</v>
      </c>
      <c r="C61" s="18">
        <v>66</v>
      </c>
      <c r="D61" s="18">
        <v>22</v>
      </c>
      <c r="E61" s="18">
        <v>0</v>
      </c>
      <c r="F61" s="30">
        <v>0</v>
      </c>
    </row>
    <row r="62" spans="1:6">
      <c r="A62" s="29" t="s">
        <v>66</v>
      </c>
      <c r="B62" s="18">
        <v>0</v>
      </c>
      <c r="C62" s="18">
        <v>0</v>
      </c>
      <c r="D62" s="18">
        <v>0</v>
      </c>
      <c r="E62" s="18">
        <v>0</v>
      </c>
      <c r="F62" s="30">
        <v>0</v>
      </c>
    </row>
    <row r="63" spans="1:6">
      <c r="A63" s="29" t="s">
        <v>67</v>
      </c>
      <c r="B63" s="18">
        <v>25000</v>
      </c>
      <c r="C63" s="18">
        <v>0</v>
      </c>
      <c r="D63" s="18">
        <v>0</v>
      </c>
      <c r="E63" s="18">
        <v>17000</v>
      </c>
      <c r="F63" s="30">
        <v>2667</v>
      </c>
    </row>
    <row r="64" spans="1:6">
      <c r="A64" s="29" t="s">
        <v>68</v>
      </c>
      <c r="B64" s="18">
        <v>0</v>
      </c>
      <c r="C64" s="18">
        <v>0</v>
      </c>
      <c r="D64" s="18">
        <v>0</v>
      </c>
      <c r="E64" s="18">
        <v>0</v>
      </c>
      <c r="F64" s="30">
        <v>0</v>
      </c>
    </row>
    <row r="65" spans="1:6">
      <c r="A65" s="29" t="s">
        <v>69</v>
      </c>
      <c r="B65" s="18">
        <v>0</v>
      </c>
      <c r="C65" s="18">
        <v>0</v>
      </c>
      <c r="D65" s="18">
        <v>0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0</v>
      </c>
      <c r="D66" s="18">
        <v>0</v>
      </c>
      <c r="E66" s="18">
        <v>0</v>
      </c>
      <c r="F66" s="30">
        <v>0</v>
      </c>
    </row>
    <row r="67" spans="1:6">
      <c r="A67" s="29" t="s">
        <v>71</v>
      </c>
      <c r="B67" s="18">
        <v>1100000</v>
      </c>
      <c r="C67" s="18">
        <v>17320</v>
      </c>
      <c r="D67" s="18">
        <v>3127</v>
      </c>
      <c r="E67" s="18">
        <v>883294</v>
      </c>
      <c r="F67" s="30">
        <v>137379</v>
      </c>
    </row>
    <row r="68" spans="1:6">
      <c r="A68" s="29" t="s">
        <v>72</v>
      </c>
      <c r="B68" s="18">
        <v>0</v>
      </c>
      <c r="C68" s="18">
        <v>56</v>
      </c>
      <c r="D68" s="18">
        <v>6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0</v>
      </c>
      <c r="D70" s="18">
        <v>0</v>
      </c>
      <c r="E70" s="18">
        <v>0</v>
      </c>
      <c r="F70" s="30">
        <v>0</v>
      </c>
    </row>
    <row r="71" spans="1:6">
      <c r="A71" s="29" t="s">
        <v>75</v>
      </c>
      <c r="B71" s="18">
        <v>0</v>
      </c>
      <c r="C71" s="18">
        <v>0</v>
      </c>
      <c r="D71" s="18">
        <v>0</v>
      </c>
      <c r="E71" s="18">
        <v>0</v>
      </c>
      <c r="F71" s="30">
        <v>0</v>
      </c>
    </row>
    <row r="72" spans="1:6">
      <c r="A72" s="29" t="s">
        <v>76</v>
      </c>
      <c r="B72" s="18">
        <v>302000</v>
      </c>
      <c r="C72" s="18">
        <v>59473</v>
      </c>
      <c r="D72" s="18">
        <v>8084</v>
      </c>
      <c r="E72" s="18">
        <v>59812</v>
      </c>
      <c r="F72" s="30">
        <v>7585</v>
      </c>
    </row>
    <row r="73" spans="1:6">
      <c r="A73" s="29" t="s">
        <v>77</v>
      </c>
      <c r="B73" s="18">
        <v>1100000</v>
      </c>
      <c r="C73" s="18">
        <v>149085</v>
      </c>
      <c r="D73" s="18">
        <v>38521</v>
      </c>
      <c r="E73" s="18">
        <v>199097</v>
      </c>
      <c r="F73" s="30">
        <v>39020</v>
      </c>
    </row>
    <row r="74" spans="1:6">
      <c r="A74" s="29" t="s">
        <v>78</v>
      </c>
      <c r="B74" s="18">
        <v>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0</v>
      </c>
      <c r="D75" s="18">
        <v>0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0</v>
      </c>
      <c r="D76" s="18">
        <v>0</v>
      </c>
      <c r="E76" s="18">
        <v>0</v>
      </c>
      <c r="F76" s="30">
        <v>0</v>
      </c>
    </row>
    <row r="77" spans="1:6">
      <c r="A77" s="29" t="s">
        <v>81</v>
      </c>
      <c r="B77" s="18">
        <v>0</v>
      </c>
      <c r="C77" s="18">
        <v>0</v>
      </c>
      <c r="D77" s="18">
        <v>0</v>
      </c>
      <c r="E77" s="18">
        <v>0</v>
      </c>
      <c r="F77" s="30">
        <v>0</v>
      </c>
    </row>
    <row r="78" spans="1:6">
      <c r="A78" s="29" t="s">
        <v>82</v>
      </c>
      <c r="B78" s="18">
        <v>0</v>
      </c>
      <c r="C78" s="18">
        <v>62</v>
      </c>
      <c r="D78" s="18">
        <v>9</v>
      </c>
      <c r="E78" s="18">
        <v>0</v>
      </c>
      <c r="F78" s="30">
        <v>0</v>
      </c>
    </row>
    <row r="79" spans="1:6">
      <c r="A79" s="29" t="s">
        <v>83</v>
      </c>
      <c r="B79" s="18">
        <v>1998188</v>
      </c>
      <c r="C79" s="18">
        <v>418072</v>
      </c>
      <c r="D79" s="18">
        <v>71614</v>
      </c>
      <c r="E79" s="18">
        <v>687295</v>
      </c>
      <c r="F79" s="30">
        <v>149950</v>
      </c>
    </row>
    <row r="80" spans="1:6">
      <c r="A80" s="29" t="s">
        <v>84</v>
      </c>
      <c r="B80" s="18">
        <v>0</v>
      </c>
      <c r="C80" s="18">
        <v>2</v>
      </c>
      <c r="D80" s="18">
        <v>2</v>
      </c>
      <c r="E80" s="18">
        <v>192</v>
      </c>
      <c r="F80" s="30">
        <v>44</v>
      </c>
    </row>
    <row r="81" spans="1:6">
      <c r="A81" s="29" t="s">
        <v>85</v>
      </c>
      <c r="B81" s="18">
        <v>0</v>
      </c>
      <c r="C81" s="18">
        <v>0</v>
      </c>
      <c r="D81" s="18">
        <v>0</v>
      </c>
      <c r="E81" s="18">
        <v>0</v>
      </c>
      <c r="F81" s="30">
        <v>0</v>
      </c>
    </row>
    <row r="82" spans="1:6">
      <c r="A82" s="29" t="s">
        <v>86</v>
      </c>
      <c r="B82" s="18">
        <v>40000</v>
      </c>
      <c r="C82" s="18">
        <v>26584</v>
      </c>
      <c r="D82" s="18">
        <v>4647</v>
      </c>
      <c r="E82" s="18">
        <v>850</v>
      </c>
      <c r="F82" s="30">
        <v>179</v>
      </c>
    </row>
    <row r="83" spans="1:6">
      <c r="A83" s="29" t="s">
        <v>87</v>
      </c>
      <c r="B83" s="18">
        <v>0</v>
      </c>
      <c r="C83" s="18">
        <v>1</v>
      </c>
      <c r="D83" s="18">
        <v>1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0</v>
      </c>
      <c r="D85" s="18">
        <v>0</v>
      </c>
      <c r="E85" s="18">
        <v>0</v>
      </c>
      <c r="F85" s="30">
        <v>0</v>
      </c>
    </row>
    <row r="86" spans="1:6">
      <c r="A86" s="29" t="s">
        <v>90</v>
      </c>
      <c r="B86" s="18">
        <v>0</v>
      </c>
      <c r="C86" s="18">
        <v>0.02</v>
      </c>
      <c r="D86" s="18">
        <v>0.02</v>
      </c>
      <c r="E86" s="18">
        <v>0</v>
      </c>
      <c r="F86" s="30">
        <v>0</v>
      </c>
    </row>
    <row r="87" spans="1:6">
      <c r="A87" s="29" t="s">
        <v>91</v>
      </c>
      <c r="B87" s="18">
        <v>0</v>
      </c>
      <c r="C87" s="18">
        <v>0</v>
      </c>
      <c r="D87" s="18">
        <v>0</v>
      </c>
      <c r="E87" s="18">
        <v>0</v>
      </c>
      <c r="F87" s="30">
        <v>0</v>
      </c>
    </row>
    <row r="88" spans="1:6">
      <c r="A88" s="29" t="s">
        <v>92</v>
      </c>
      <c r="B88" s="18">
        <v>0</v>
      </c>
      <c r="C88" s="18">
        <v>0</v>
      </c>
      <c r="D88" s="18">
        <v>0</v>
      </c>
      <c r="E88" s="18">
        <v>0</v>
      </c>
      <c r="F88" s="30">
        <v>0</v>
      </c>
    </row>
    <row r="89" spans="1:6">
      <c r="A89" s="29" t="s">
        <v>93</v>
      </c>
      <c r="B89" s="18">
        <v>0</v>
      </c>
      <c r="C89" s="18">
        <v>0</v>
      </c>
      <c r="D89" s="18">
        <v>0</v>
      </c>
      <c r="E89" s="18">
        <v>0</v>
      </c>
      <c r="F89" s="30">
        <v>0</v>
      </c>
    </row>
    <row r="90" spans="1:6">
      <c r="A90" s="29" t="s">
        <v>94</v>
      </c>
      <c r="B90" s="18">
        <v>0</v>
      </c>
      <c r="C90" s="18">
        <v>0</v>
      </c>
      <c r="D90" s="18">
        <v>0</v>
      </c>
      <c r="E90" s="18">
        <v>0</v>
      </c>
      <c r="F90" s="30">
        <v>0</v>
      </c>
    </row>
    <row r="91" spans="1:6">
      <c r="A91" s="29" t="s">
        <v>95</v>
      </c>
      <c r="B91" s="18">
        <v>0</v>
      </c>
      <c r="C91" s="18">
        <v>1</v>
      </c>
      <c r="D91" s="18">
        <v>1</v>
      </c>
      <c r="E91" s="18">
        <v>0</v>
      </c>
      <c r="F91" s="30">
        <v>0</v>
      </c>
    </row>
    <row r="92" spans="1:6">
      <c r="A92" s="29" t="s">
        <v>96</v>
      </c>
      <c r="B92" s="18">
        <v>3139</v>
      </c>
      <c r="C92" s="18">
        <v>8741</v>
      </c>
      <c r="D92" s="18">
        <v>1364</v>
      </c>
      <c r="E92" s="18">
        <v>16636</v>
      </c>
      <c r="F92" s="30">
        <v>2785</v>
      </c>
    </row>
    <row r="93" spans="1:6">
      <c r="A93" s="29" t="s">
        <v>97</v>
      </c>
      <c r="B93" s="18">
        <v>0</v>
      </c>
      <c r="C93" s="18">
        <v>499</v>
      </c>
      <c r="D93" s="18">
        <v>198</v>
      </c>
      <c r="E93" s="18">
        <v>0</v>
      </c>
      <c r="F93" s="30">
        <v>0</v>
      </c>
    </row>
    <row r="94" spans="1:6">
      <c r="A94" s="29" t="s">
        <v>98</v>
      </c>
      <c r="B94" s="18">
        <v>0</v>
      </c>
      <c r="C94" s="18">
        <v>328</v>
      </c>
      <c r="D94" s="18">
        <v>89</v>
      </c>
      <c r="E94" s="18">
        <v>57</v>
      </c>
      <c r="F94" s="30">
        <v>16</v>
      </c>
    </row>
    <row r="95" spans="1:6">
      <c r="A95" s="29" t="s">
        <v>99</v>
      </c>
      <c r="B95" s="18">
        <v>80000</v>
      </c>
      <c r="C95" s="18">
        <v>25</v>
      </c>
      <c r="D95" s="18">
        <v>26</v>
      </c>
      <c r="E95" s="18">
        <v>64458</v>
      </c>
      <c r="F95" s="30">
        <v>5225</v>
      </c>
    </row>
    <row r="96" spans="1:6">
      <c r="A96" s="29" t="s">
        <v>100</v>
      </c>
      <c r="B96" s="18">
        <v>0</v>
      </c>
      <c r="C96" s="18">
        <v>0</v>
      </c>
      <c r="D96" s="18">
        <v>0</v>
      </c>
      <c r="E96" s="18">
        <v>16</v>
      </c>
      <c r="F96" s="30">
        <v>10</v>
      </c>
    </row>
    <row r="97" spans="1:6">
      <c r="A97" s="29" t="s">
        <v>101</v>
      </c>
      <c r="B97" s="18">
        <v>0</v>
      </c>
      <c r="C97" s="18">
        <v>0</v>
      </c>
      <c r="D97" s="18">
        <v>0</v>
      </c>
      <c r="E97" s="18">
        <v>0</v>
      </c>
      <c r="F97" s="30">
        <v>0</v>
      </c>
    </row>
    <row r="98" spans="1:6">
      <c r="A98" s="29" t="s">
        <v>102</v>
      </c>
      <c r="B98" s="18">
        <v>40000</v>
      </c>
      <c r="C98" s="18">
        <v>27000</v>
      </c>
      <c r="D98" s="18">
        <v>3782</v>
      </c>
      <c r="E98" s="18">
        <v>6300</v>
      </c>
      <c r="F98" s="30">
        <v>3141</v>
      </c>
    </row>
    <row r="99" spans="1:6">
      <c r="A99" s="29" t="s">
        <v>103</v>
      </c>
      <c r="B99" s="18">
        <v>0</v>
      </c>
      <c r="C99" s="18">
        <v>58</v>
      </c>
      <c r="D99" s="18">
        <v>15</v>
      </c>
      <c r="E99" s="18">
        <v>0</v>
      </c>
      <c r="F99" s="30">
        <v>0</v>
      </c>
    </row>
    <row r="100" spans="1:6">
      <c r="A100" s="29" t="s">
        <v>104</v>
      </c>
      <c r="B100" s="18">
        <v>450000</v>
      </c>
      <c r="C100" s="18">
        <v>1640238</v>
      </c>
      <c r="D100" s="18">
        <v>329299</v>
      </c>
      <c r="E100" s="18">
        <v>9499</v>
      </c>
      <c r="F100" s="30">
        <v>3713</v>
      </c>
    </row>
    <row r="101" spans="1:6">
      <c r="A101" s="29" t="s">
        <v>105</v>
      </c>
      <c r="B101" s="18">
        <v>0</v>
      </c>
      <c r="C101" s="18">
        <v>36</v>
      </c>
      <c r="D101" s="18">
        <v>31</v>
      </c>
      <c r="E101" s="18">
        <v>1</v>
      </c>
      <c r="F101" s="30">
        <v>1</v>
      </c>
    </row>
    <row r="102" spans="1:6">
      <c r="A102" s="29" t="s">
        <v>106</v>
      </c>
      <c r="B102" s="18">
        <v>126000</v>
      </c>
      <c r="C102" s="18">
        <v>232425</v>
      </c>
      <c r="D102" s="18">
        <v>45587</v>
      </c>
      <c r="E102" s="18">
        <v>463</v>
      </c>
      <c r="F102" s="30">
        <v>86</v>
      </c>
    </row>
    <row r="103" spans="1:6">
      <c r="A103" s="29" t="s">
        <v>107</v>
      </c>
      <c r="B103" s="18">
        <v>0</v>
      </c>
      <c r="C103" s="18">
        <v>11</v>
      </c>
      <c r="D103" s="18">
        <v>12</v>
      </c>
      <c r="E103" s="18">
        <v>0</v>
      </c>
      <c r="F103" s="30">
        <v>0</v>
      </c>
    </row>
    <row r="104" spans="1:6">
      <c r="A104" s="29" t="s">
        <v>108</v>
      </c>
      <c r="B104" s="18">
        <v>0</v>
      </c>
      <c r="C104" s="18">
        <v>123</v>
      </c>
      <c r="D104" s="18">
        <v>62</v>
      </c>
      <c r="E104" s="18">
        <v>0</v>
      </c>
      <c r="F104" s="30">
        <v>0</v>
      </c>
    </row>
    <row r="105" spans="1:6">
      <c r="A105" s="29" t="s">
        <v>109</v>
      </c>
      <c r="B105" s="18">
        <v>0</v>
      </c>
      <c r="C105" s="18">
        <v>0</v>
      </c>
      <c r="D105" s="18">
        <v>0</v>
      </c>
      <c r="E105" s="18">
        <v>0</v>
      </c>
      <c r="F105" s="30">
        <v>0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114</v>
      </c>
      <c r="D107" s="18">
        <v>76</v>
      </c>
      <c r="E107" s="18">
        <v>0</v>
      </c>
      <c r="F107" s="30">
        <v>0</v>
      </c>
    </row>
    <row r="108" spans="1:6">
      <c r="A108" s="29" t="s">
        <v>112</v>
      </c>
      <c r="B108" s="18">
        <v>0</v>
      </c>
      <c r="C108" s="18">
        <v>0</v>
      </c>
      <c r="D108" s="18">
        <v>0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0</v>
      </c>
      <c r="D109" s="18">
        <v>0</v>
      </c>
      <c r="E109" s="18">
        <v>0</v>
      </c>
      <c r="F109" s="30">
        <v>0</v>
      </c>
    </row>
    <row r="110" spans="1:6">
      <c r="A110" s="29" t="s">
        <v>114</v>
      </c>
      <c r="B110" s="18">
        <v>1599835</v>
      </c>
      <c r="C110" s="18">
        <v>129018</v>
      </c>
      <c r="D110" s="18">
        <v>14557</v>
      </c>
      <c r="E110" s="18">
        <v>1605188</v>
      </c>
      <c r="F110" s="30">
        <v>233296</v>
      </c>
    </row>
    <row r="111" spans="1:6">
      <c r="A111" s="29" t="s">
        <v>115</v>
      </c>
      <c r="B111" s="18">
        <v>0</v>
      </c>
      <c r="C111" s="18">
        <v>0</v>
      </c>
      <c r="D111" s="18">
        <v>0</v>
      </c>
      <c r="E111" s="18">
        <v>0</v>
      </c>
      <c r="F111" s="30">
        <v>0</v>
      </c>
    </row>
    <row r="112" spans="1:6">
      <c r="A112" s="29" t="s">
        <v>116</v>
      </c>
      <c r="B112" s="18">
        <v>0</v>
      </c>
      <c r="C112" s="18">
        <v>54</v>
      </c>
      <c r="D112" s="18">
        <v>4</v>
      </c>
      <c r="E112" s="18">
        <v>0</v>
      </c>
      <c r="F112" s="30">
        <v>0</v>
      </c>
    </row>
    <row r="113" spans="1:6">
      <c r="A113" s="29" t="s">
        <v>117</v>
      </c>
      <c r="B113" s="18">
        <v>0</v>
      </c>
      <c r="C113" s="18">
        <v>0</v>
      </c>
      <c r="D113" s="18">
        <v>0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0</v>
      </c>
      <c r="D114" s="18">
        <v>0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251000</v>
      </c>
      <c r="C116" s="18">
        <v>83204</v>
      </c>
      <c r="D116" s="18">
        <v>10335</v>
      </c>
      <c r="E116" s="18">
        <v>310303</v>
      </c>
      <c r="F116" s="30">
        <v>55303</v>
      </c>
    </row>
    <row r="117" spans="1:6">
      <c r="A117" s="29" t="s">
        <v>121</v>
      </c>
      <c r="B117" s="18">
        <v>50000</v>
      </c>
      <c r="C117" s="18">
        <v>7042</v>
      </c>
      <c r="D117" s="18">
        <v>1647</v>
      </c>
      <c r="E117" s="18">
        <v>14148</v>
      </c>
      <c r="F117" s="30">
        <v>2154</v>
      </c>
    </row>
    <row r="118" spans="1:6">
      <c r="A118" s="29" t="s">
        <v>122</v>
      </c>
      <c r="B118" s="18">
        <v>0</v>
      </c>
      <c r="C118" s="18">
        <v>4</v>
      </c>
      <c r="D118" s="18">
        <v>5</v>
      </c>
      <c r="E118" s="18">
        <v>0</v>
      </c>
      <c r="F118" s="30">
        <v>0</v>
      </c>
    </row>
    <row r="119" spans="1:6">
      <c r="A119" s="29" t="s">
        <v>123</v>
      </c>
      <c r="B119" s="18">
        <v>0</v>
      </c>
      <c r="C119" s="18">
        <v>0</v>
      </c>
      <c r="D119" s="18">
        <v>0</v>
      </c>
      <c r="E119" s="18">
        <v>0</v>
      </c>
      <c r="F119" s="30">
        <v>0</v>
      </c>
    </row>
    <row r="120" spans="1:6">
      <c r="A120" s="29" t="s">
        <v>124</v>
      </c>
      <c r="B120" s="18">
        <v>180000</v>
      </c>
      <c r="C120" s="18">
        <v>1065</v>
      </c>
      <c r="D120" s="18">
        <v>501</v>
      </c>
      <c r="E120" s="18">
        <v>149045</v>
      </c>
      <c r="F120" s="30">
        <v>20365</v>
      </c>
    </row>
    <row r="121" spans="1:6">
      <c r="A121" s="29" t="s">
        <v>125</v>
      </c>
      <c r="B121" s="18">
        <v>0</v>
      </c>
      <c r="C121" s="18">
        <v>0</v>
      </c>
      <c r="D121" s="18">
        <v>0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0</v>
      </c>
      <c r="D122" s="18">
        <v>0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417</v>
      </c>
      <c r="D123" s="18">
        <v>186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0</v>
      </c>
      <c r="D125" s="18">
        <v>0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0</v>
      </c>
      <c r="D126" s="18">
        <v>0</v>
      </c>
      <c r="E126" s="18">
        <v>0</v>
      </c>
      <c r="F126" s="30">
        <v>0</v>
      </c>
    </row>
    <row r="127" spans="1:6">
      <c r="A127" s="29" t="s">
        <v>131</v>
      </c>
      <c r="B127" s="18">
        <v>0</v>
      </c>
      <c r="C127" s="18">
        <v>6</v>
      </c>
      <c r="D127" s="18">
        <v>6</v>
      </c>
      <c r="E127" s="18">
        <v>0</v>
      </c>
      <c r="F127" s="30">
        <v>0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4000</v>
      </c>
      <c r="C129" s="18">
        <v>13</v>
      </c>
      <c r="D129" s="18">
        <v>8</v>
      </c>
      <c r="E129" s="18">
        <v>2898</v>
      </c>
      <c r="F129" s="30">
        <v>194</v>
      </c>
    </row>
    <row r="130" spans="1:6">
      <c r="A130" s="29" t="s">
        <v>134</v>
      </c>
      <c r="B130" s="18">
        <v>0</v>
      </c>
      <c r="C130" s="18">
        <v>0</v>
      </c>
      <c r="D130" s="18">
        <v>0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0</v>
      </c>
      <c r="D131" s="18">
        <v>0</v>
      </c>
      <c r="E131" s="18">
        <v>0</v>
      </c>
      <c r="F131" s="30">
        <v>0</v>
      </c>
    </row>
    <row r="132" spans="1:6">
      <c r="A132" s="29" t="s">
        <v>136</v>
      </c>
      <c r="B132" s="18">
        <v>31000</v>
      </c>
      <c r="C132" s="18">
        <v>1738</v>
      </c>
      <c r="D132" s="18">
        <v>263</v>
      </c>
      <c r="E132" s="18">
        <v>12313</v>
      </c>
      <c r="F132" s="30">
        <v>1713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0</v>
      </c>
      <c r="D134" s="18">
        <v>0</v>
      </c>
      <c r="E134" s="18">
        <v>0</v>
      </c>
      <c r="F134" s="30">
        <v>0</v>
      </c>
    </row>
    <row r="135" spans="1:6">
      <c r="A135" s="29" t="s">
        <v>139</v>
      </c>
      <c r="B135" s="18">
        <v>0</v>
      </c>
      <c r="C135" s="18">
        <v>0</v>
      </c>
      <c r="D135" s="18">
        <v>0</v>
      </c>
      <c r="E135" s="18">
        <v>0</v>
      </c>
      <c r="F135" s="30">
        <v>0</v>
      </c>
    </row>
    <row r="136" spans="1:6">
      <c r="A136" s="29" t="s">
        <v>140</v>
      </c>
      <c r="B136" s="18">
        <v>0</v>
      </c>
      <c r="C136" s="18">
        <v>0</v>
      </c>
      <c r="D136" s="18">
        <v>0</v>
      </c>
      <c r="E136" s="18">
        <v>0</v>
      </c>
      <c r="F136" s="30">
        <v>0</v>
      </c>
    </row>
    <row r="137" spans="1:6">
      <c r="A137" s="29" t="s">
        <v>141</v>
      </c>
      <c r="B137" s="18">
        <v>0</v>
      </c>
      <c r="C137" s="18">
        <v>8</v>
      </c>
      <c r="D137" s="18">
        <v>20</v>
      </c>
      <c r="E137" s="18">
        <v>4</v>
      </c>
      <c r="F137" s="30">
        <v>1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0</v>
      </c>
      <c r="D139" s="18">
        <v>0</v>
      </c>
      <c r="E139" s="18">
        <v>0</v>
      </c>
      <c r="F139" s="30">
        <v>0</v>
      </c>
    </row>
    <row r="140" spans="1:6">
      <c r="A140" s="29" t="s">
        <v>144</v>
      </c>
      <c r="B140" s="18">
        <v>265500</v>
      </c>
      <c r="C140" s="18">
        <v>146100</v>
      </c>
      <c r="D140" s="18">
        <v>23868</v>
      </c>
      <c r="E140" s="18">
        <v>193000</v>
      </c>
      <c r="F140" s="30">
        <v>43354</v>
      </c>
    </row>
    <row r="141" spans="1:6">
      <c r="A141" s="29" t="s">
        <v>145</v>
      </c>
      <c r="B141" s="18">
        <v>0</v>
      </c>
      <c r="C141" s="18">
        <v>0</v>
      </c>
      <c r="D141" s="18">
        <v>0</v>
      </c>
      <c r="E141" s="18">
        <v>0</v>
      </c>
      <c r="F141" s="30">
        <v>0</v>
      </c>
    </row>
    <row r="142" spans="1:6">
      <c r="A142" s="29" t="s">
        <v>146</v>
      </c>
      <c r="B142" s="18">
        <v>48000</v>
      </c>
      <c r="C142" s="18">
        <v>22</v>
      </c>
      <c r="D142" s="18">
        <v>13</v>
      </c>
      <c r="E142" s="18">
        <v>0</v>
      </c>
      <c r="F142" s="30">
        <v>0</v>
      </c>
    </row>
    <row r="143" spans="1:6">
      <c r="A143" s="29" t="s">
        <v>147</v>
      </c>
      <c r="B143" s="18">
        <v>0</v>
      </c>
      <c r="C143" s="18">
        <v>0</v>
      </c>
      <c r="D143" s="18">
        <v>0</v>
      </c>
      <c r="E143" s="18">
        <v>0</v>
      </c>
      <c r="F143" s="30">
        <v>0</v>
      </c>
    </row>
    <row r="144" spans="1:6">
      <c r="A144" s="29" t="s">
        <v>148</v>
      </c>
      <c r="B144" s="18">
        <v>0</v>
      </c>
      <c r="C144" s="18">
        <v>0</v>
      </c>
      <c r="D144" s="18">
        <v>0</v>
      </c>
      <c r="E144" s="18">
        <v>0</v>
      </c>
      <c r="F144" s="30">
        <v>0</v>
      </c>
    </row>
    <row r="145" spans="1:6">
      <c r="A145" s="29" t="s">
        <v>149</v>
      </c>
      <c r="B145" s="18">
        <v>0</v>
      </c>
      <c r="C145" s="18">
        <v>0</v>
      </c>
      <c r="D145" s="18">
        <v>0</v>
      </c>
      <c r="E145" s="18">
        <v>0</v>
      </c>
      <c r="F145" s="30">
        <v>0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56500</v>
      </c>
      <c r="C149" s="18">
        <v>29088</v>
      </c>
      <c r="D149" s="18">
        <v>5823</v>
      </c>
      <c r="E149" s="18">
        <v>13359</v>
      </c>
      <c r="F149" s="30">
        <v>6515</v>
      </c>
    </row>
    <row r="150" spans="1:6">
      <c r="A150" s="29" t="s">
        <v>154</v>
      </c>
      <c r="B150" s="18">
        <v>0</v>
      </c>
      <c r="C150" s="18">
        <v>126</v>
      </c>
      <c r="D150" s="18">
        <v>180</v>
      </c>
      <c r="E150" s="18">
        <v>0</v>
      </c>
      <c r="F150" s="30">
        <v>0</v>
      </c>
    </row>
    <row r="151" spans="1:6">
      <c r="A151" s="29" t="s">
        <v>155</v>
      </c>
      <c r="B151" s="18">
        <v>0</v>
      </c>
      <c r="C151" s="18">
        <v>16</v>
      </c>
      <c r="D151" s="18">
        <v>66</v>
      </c>
      <c r="E151" s="18">
        <v>0</v>
      </c>
      <c r="F151" s="30">
        <v>0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19</v>
      </c>
      <c r="D153" s="18">
        <v>23</v>
      </c>
      <c r="E153" s="18">
        <v>0</v>
      </c>
      <c r="F153" s="30">
        <v>0</v>
      </c>
    </row>
    <row r="154" spans="1:6">
      <c r="A154" s="29" t="s">
        <v>158</v>
      </c>
      <c r="B154" s="18">
        <v>0</v>
      </c>
      <c r="C154" s="18">
        <v>0</v>
      </c>
      <c r="D154" s="18">
        <v>0</v>
      </c>
      <c r="E154" s="18">
        <v>0</v>
      </c>
      <c r="F154" s="30">
        <v>0</v>
      </c>
    </row>
    <row r="155" spans="1:6">
      <c r="A155" s="29" t="s">
        <v>159</v>
      </c>
      <c r="B155" s="18">
        <v>0</v>
      </c>
      <c r="C155" s="18">
        <v>0</v>
      </c>
      <c r="D155" s="18">
        <v>0</v>
      </c>
      <c r="E155" s="18">
        <v>0</v>
      </c>
      <c r="F155" s="30">
        <v>0</v>
      </c>
    </row>
    <row r="156" spans="1:6">
      <c r="A156" s="29" t="s">
        <v>160</v>
      </c>
      <c r="B156" s="18">
        <v>0</v>
      </c>
      <c r="C156" s="18">
        <v>0</v>
      </c>
      <c r="D156" s="18">
        <v>0</v>
      </c>
      <c r="E156" s="18">
        <v>0</v>
      </c>
      <c r="F156" s="30">
        <v>0</v>
      </c>
    </row>
    <row r="157" spans="1:6">
      <c r="A157" s="29" t="s">
        <v>161</v>
      </c>
      <c r="B157" s="18">
        <v>0</v>
      </c>
      <c r="C157" s="18">
        <v>0</v>
      </c>
      <c r="D157" s="18">
        <v>0</v>
      </c>
      <c r="E157" s="18">
        <v>0</v>
      </c>
      <c r="F157" s="30">
        <v>0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720000</v>
      </c>
      <c r="C159" s="18">
        <v>60718</v>
      </c>
      <c r="D159" s="18">
        <v>8155</v>
      </c>
      <c r="E159" s="18">
        <v>201314</v>
      </c>
      <c r="F159" s="30">
        <v>35591</v>
      </c>
    </row>
    <row r="160" spans="1:6">
      <c r="A160" s="29" t="s">
        <v>164</v>
      </c>
      <c r="B160" s="18">
        <v>1034000</v>
      </c>
      <c r="C160" s="18">
        <v>61694</v>
      </c>
      <c r="D160" s="18">
        <v>3794</v>
      </c>
      <c r="E160" s="18">
        <v>693691</v>
      </c>
      <c r="F160" s="30">
        <v>102672</v>
      </c>
    </row>
    <row r="161" spans="1:6">
      <c r="A161" s="29" t="s">
        <v>165</v>
      </c>
      <c r="B161" s="18">
        <v>0</v>
      </c>
      <c r="C161" s="18">
        <v>2332</v>
      </c>
      <c r="D161" s="18">
        <v>982</v>
      </c>
      <c r="E161" s="18">
        <v>0</v>
      </c>
      <c r="F161" s="30">
        <v>0</v>
      </c>
    </row>
    <row r="162" spans="1:6">
      <c r="A162" s="29" t="s">
        <v>166</v>
      </c>
      <c r="B162" s="18">
        <v>15000</v>
      </c>
      <c r="C162" s="18">
        <v>1470684</v>
      </c>
      <c r="D162" s="18">
        <v>176963</v>
      </c>
      <c r="E162" s="18">
        <v>1500</v>
      </c>
      <c r="F162" s="30">
        <v>215</v>
      </c>
    </row>
    <row r="163" spans="1:6">
      <c r="A163" s="29" t="s">
        <v>167</v>
      </c>
      <c r="B163" s="18">
        <v>0</v>
      </c>
      <c r="C163" s="18">
        <v>237</v>
      </c>
      <c r="D163" s="18">
        <v>36</v>
      </c>
      <c r="E163" s="18">
        <v>0</v>
      </c>
      <c r="F163" s="30">
        <v>0</v>
      </c>
    </row>
    <row r="164" spans="1:6">
      <c r="A164" s="29" t="s">
        <v>168</v>
      </c>
      <c r="B164" s="18">
        <v>550000</v>
      </c>
      <c r="C164" s="18">
        <v>8147</v>
      </c>
      <c r="D164" s="18">
        <v>1375</v>
      </c>
      <c r="E164" s="18">
        <v>323325</v>
      </c>
      <c r="F164" s="30">
        <v>53991</v>
      </c>
    </row>
    <row r="165" spans="1:6">
      <c r="A165" s="29" t="s">
        <v>169</v>
      </c>
      <c r="B165" s="18">
        <v>974023</v>
      </c>
      <c r="C165" s="18">
        <v>2179</v>
      </c>
      <c r="D165" s="18">
        <v>1531</v>
      </c>
      <c r="E165" s="18">
        <v>934859</v>
      </c>
      <c r="F165" s="30">
        <v>102197</v>
      </c>
    </row>
    <row r="166" spans="1:6">
      <c r="A166" s="29" t="s">
        <v>170</v>
      </c>
      <c r="B166" s="18">
        <v>0</v>
      </c>
      <c r="C166" s="18">
        <v>0</v>
      </c>
      <c r="D166" s="18">
        <v>0</v>
      </c>
      <c r="E166" s="18">
        <v>0</v>
      </c>
      <c r="F166" s="30">
        <v>0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0</v>
      </c>
      <c r="D169" s="18">
        <v>0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0</v>
      </c>
      <c r="D171" s="18">
        <v>0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0</v>
      </c>
      <c r="D173" s="18">
        <v>0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0</v>
      </c>
      <c r="D174" s="18">
        <v>0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0</v>
      </c>
      <c r="D175" s="18">
        <v>0</v>
      </c>
      <c r="E175" s="18">
        <v>0</v>
      </c>
      <c r="F175" s="30">
        <v>0</v>
      </c>
    </row>
    <row r="176" spans="1:6">
      <c r="A176" s="29" t="s">
        <v>180</v>
      </c>
      <c r="B176" s="18">
        <v>0</v>
      </c>
      <c r="C176" s="18">
        <v>0</v>
      </c>
      <c r="D176" s="18">
        <v>0</v>
      </c>
      <c r="E176" s="18">
        <v>0</v>
      </c>
      <c r="F176" s="30">
        <v>0</v>
      </c>
    </row>
    <row r="177" spans="1:6">
      <c r="A177" s="29" t="s">
        <v>181</v>
      </c>
      <c r="B177" s="18">
        <v>230000</v>
      </c>
      <c r="C177" s="18">
        <v>7000</v>
      </c>
      <c r="D177" s="18">
        <v>825</v>
      </c>
      <c r="E177" s="18">
        <v>63000</v>
      </c>
      <c r="F177" s="30">
        <v>10095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0</v>
      </c>
      <c r="F178" s="30">
        <v>0</v>
      </c>
    </row>
    <row r="179" spans="1:6">
      <c r="A179" s="29" t="s">
        <v>183</v>
      </c>
      <c r="B179" s="18">
        <v>0</v>
      </c>
      <c r="C179" s="18">
        <v>0</v>
      </c>
      <c r="D179" s="18">
        <v>0</v>
      </c>
      <c r="E179" s="18">
        <v>0</v>
      </c>
      <c r="F179" s="30">
        <v>0</v>
      </c>
    </row>
    <row r="180" spans="1:6">
      <c r="A180" s="29" t="s">
        <v>184</v>
      </c>
      <c r="B180" s="18">
        <v>0</v>
      </c>
      <c r="C180" s="18">
        <v>3592</v>
      </c>
      <c r="D180" s="18">
        <v>645</v>
      </c>
      <c r="E180" s="18">
        <v>126</v>
      </c>
      <c r="F180" s="30">
        <v>283</v>
      </c>
    </row>
    <row r="181" spans="1:6">
      <c r="A181" s="29" t="s">
        <v>185</v>
      </c>
      <c r="B181" s="18">
        <v>80000</v>
      </c>
      <c r="C181" s="18">
        <v>29973</v>
      </c>
      <c r="D181" s="18">
        <v>2943</v>
      </c>
      <c r="E181" s="18">
        <v>82468</v>
      </c>
      <c r="F181" s="30">
        <v>15038</v>
      </c>
    </row>
    <row r="182" spans="1:6">
      <c r="A182" s="29" t="s">
        <v>186</v>
      </c>
      <c r="B182" s="18">
        <v>110000</v>
      </c>
      <c r="C182" s="18">
        <v>151592</v>
      </c>
      <c r="D182" s="18">
        <v>29013</v>
      </c>
      <c r="E182" s="18">
        <v>121658</v>
      </c>
      <c r="F182" s="30">
        <v>25933</v>
      </c>
    </row>
    <row r="183" spans="1:6">
      <c r="A183" s="29" t="s">
        <v>187</v>
      </c>
      <c r="B183" s="18">
        <v>0</v>
      </c>
      <c r="C183" s="18">
        <v>0</v>
      </c>
      <c r="D183" s="18">
        <v>0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0</v>
      </c>
      <c r="D184" s="18">
        <v>0</v>
      </c>
      <c r="E184" s="18">
        <v>0</v>
      </c>
      <c r="F184" s="30">
        <v>0</v>
      </c>
    </row>
    <row r="185" spans="1:6">
      <c r="A185" s="29" t="s">
        <v>189</v>
      </c>
      <c r="B185" s="18">
        <v>5000</v>
      </c>
      <c r="C185" s="18">
        <v>2108</v>
      </c>
      <c r="D185" s="18">
        <v>376</v>
      </c>
      <c r="E185" s="18">
        <v>4623</v>
      </c>
      <c r="F185" s="30">
        <v>560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350000</v>
      </c>
      <c r="C187" s="18">
        <v>26445</v>
      </c>
      <c r="D187" s="18">
        <v>7118</v>
      </c>
      <c r="E187" s="18">
        <v>28568</v>
      </c>
      <c r="F187" s="30">
        <v>9426</v>
      </c>
    </row>
    <row r="188" spans="1:6">
      <c r="A188" s="29" t="s">
        <v>192</v>
      </c>
      <c r="B188" s="18">
        <v>0</v>
      </c>
      <c r="C188" s="18">
        <v>0</v>
      </c>
      <c r="D188" s="18">
        <v>0</v>
      </c>
      <c r="E188" s="18">
        <v>0</v>
      </c>
      <c r="F188" s="30">
        <v>0</v>
      </c>
    </row>
    <row r="189" spans="1:6">
      <c r="A189" s="29" t="s">
        <v>193</v>
      </c>
      <c r="B189" s="18">
        <v>0</v>
      </c>
      <c r="C189" s="18">
        <v>43</v>
      </c>
      <c r="D189" s="18">
        <v>25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0</v>
      </c>
      <c r="D190" s="18">
        <v>0</v>
      </c>
      <c r="E190" s="18">
        <v>0</v>
      </c>
      <c r="F190" s="30">
        <v>0</v>
      </c>
    </row>
    <row r="191" spans="1:6">
      <c r="A191" s="29" t="s">
        <v>195</v>
      </c>
      <c r="B191" s="18">
        <v>0</v>
      </c>
      <c r="C191" s="18">
        <v>0</v>
      </c>
      <c r="D191" s="18">
        <v>0</v>
      </c>
      <c r="E191" s="18">
        <v>0</v>
      </c>
      <c r="F191" s="30">
        <v>0</v>
      </c>
    </row>
    <row r="192" spans="1:6">
      <c r="A192" s="29" t="s">
        <v>196</v>
      </c>
      <c r="B192" s="18">
        <v>1663000</v>
      </c>
      <c r="C192" s="18">
        <v>354942</v>
      </c>
      <c r="D192" s="18">
        <v>46108</v>
      </c>
      <c r="E192" s="18">
        <v>244587</v>
      </c>
      <c r="F192" s="30">
        <v>41492</v>
      </c>
    </row>
    <row r="193" spans="1:6">
      <c r="A193" s="29" t="s">
        <v>197</v>
      </c>
      <c r="B193" s="18">
        <v>160000</v>
      </c>
      <c r="C193" s="18">
        <v>85211</v>
      </c>
      <c r="D193" s="18">
        <v>19485</v>
      </c>
      <c r="E193" s="18">
        <v>866</v>
      </c>
      <c r="F193" s="30">
        <v>264</v>
      </c>
    </row>
    <row r="194" spans="1:6">
      <c r="A194" s="29" t="s">
        <v>198</v>
      </c>
      <c r="B194" s="18">
        <v>0</v>
      </c>
      <c r="C194" s="18">
        <v>0</v>
      </c>
      <c r="D194" s="18">
        <v>0</v>
      </c>
      <c r="E194" s="18">
        <v>0</v>
      </c>
      <c r="F194" s="30">
        <v>0</v>
      </c>
    </row>
    <row r="195" spans="1:6">
      <c r="A195" s="29" t="s">
        <v>199</v>
      </c>
      <c r="B195" s="18">
        <v>0</v>
      </c>
      <c r="C195" s="18">
        <v>0</v>
      </c>
      <c r="D195" s="18">
        <v>0</v>
      </c>
      <c r="E195" s="18">
        <v>0</v>
      </c>
      <c r="F195" s="30">
        <v>0</v>
      </c>
    </row>
    <row r="196" spans="1:6">
      <c r="A196" s="29" t="s">
        <v>200</v>
      </c>
      <c r="B196" s="18">
        <v>40000</v>
      </c>
      <c r="C196" s="18">
        <v>998</v>
      </c>
      <c r="D196" s="18">
        <v>451</v>
      </c>
      <c r="E196" s="18">
        <v>25429</v>
      </c>
      <c r="F196" s="30">
        <v>2723</v>
      </c>
    </row>
    <row r="197" spans="1:6">
      <c r="A197" s="29" t="s">
        <v>201</v>
      </c>
      <c r="B197" s="18">
        <v>0</v>
      </c>
      <c r="C197" s="18">
        <v>25190</v>
      </c>
      <c r="D197" s="18">
        <v>4137</v>
      </c>
      <c r="E197" s="18">
        <v>1052</v>
      </c>
      <c r="F197" s="30">
        <v>138</v>
      </c>
    </row>
    <row r="198" spans="1:6">
      <c r="A198" s="29" t="s">
        <v>202</v>
      </c>
      <c r="B198" s="18">
        <v>0</v>
      </c>
      <c r="C198" s="18">
        <v>0</v>
      </c>
      <c r="D198" s="18">
        <v>0</v>
      </c>
      <c r="E198" s="18">
        <v>0</v>
      </c>
      <c r="F198" s="30">
        <v>0</v>
      </c>
    </row>
    <row r="199" spans="1:6">
      <c r="A199" s="29" t="s">
        <v>203</v>
      </c>
      <c r="B199" s="18">
        <v>0</v>
      </c>
      <c r="C199" s="18">
        <v>0</v>
      </c>
      <c r="D199" s="18">
        <v>0</v>
      </c>
      <c r="E199" s="18">
        <v>0</v>
      </c>
      <c r="F199" s="30">
        <v>0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0</v>
      </c>
      <c r="D201" s="18">
        <v>0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0</v>
      </c>
      <c r="D202" s="18">
        <v>0</v>
      </c>
      <c r="E202" s="18">
        <v>0</v>
      </c>
      <c r="F202" s="30">
        <v>0</v>
      </c>
    </row>
    <row r="203" spans="1:6">
      <c r="A203" s="29" t="s">
        <v>207</v>
      </c>
      <c r="B203" s="18">
        <v>1000</v>
      </c>
      <c r="C203" s="18">
        <v>0</v>
      </c>
      <c r="D203" s="18">
        <v>0</v>
      </c>
      <c r="E203" s="18">
        <v>225</v>
      </c>
      <c r="F203" s="30">
        <v>42</v>
      </c>
    </row>
    <row r="204" spans="1:6">
      <c r="A204" s="29" t="s">
        <v>208</v>
      </c>
      <c r="B204" s="18">
        <v>0</v>
      </c>
      <c r="C204" s="18">
        <v>100</v>
      </c>
      <c r="D204" s="18">
        <v>73</v>
      </c>
      <c r="E204" s="18">
        <v>400</v>
      </c>
      <c r="F204" s="30">
        <v>66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0</v>
      </c>
      <c r="D206" s="18">
        <v>0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0</v>
      </c>
      <c r="D208" s="18">
        <v>0</v>
      </c>
      <c r="E208" s="18">
        <v>0</v>
      </c>
      <c r="F208" s="30">
        <v>0</v>
      </c>
    </row>
    <row r="209" spans="1:6">
      <c r="A209" s="29" t="s">
        <v>213</v>
      </c>
      <c r="B209" s="18">
        <v>210000</v>
      </c>
      <c r="C209" s="18">
        <v>46</v>
      </c>
      <c r="D209" s="18">
        <v>5</v>
      </c>
      <c r="E209" s="18">
        <v>150389</v>
      </c>
      <c r="F209" s="30">
        <v>15095</v>
      </c>
    </row>
    <row r="210" spans="1:6">
      <c r="A210" s="29" t="s">
        <v>214</v>
      </c>
      <c r="B210" s="18">
        <v>0</v>
      </c>
      <c r="C210" s="18">
        <v>3883</v>
      </c>
      <c r="D210" s="18">
        <v>1204</v>
      </c>
      <c r="E210" s="18">
        <v>302</v>
      </c>
      <c r="F210" s="30">
        <v>310</v>
      </c>
    </row>
    <row r="211" spans="1:6">
      <c r="A211" s="29" t="s">
        <v>215</v>
      </c>
      <c r="B211" s="18">
        <v>342878</v>
      </c>
      <c r="C211" s="18">
        <v>6548334</v>
      </c>
      <c r="D211" s="18">
        <v>1186989</v>
      </c>
      <c r="E211" s="18">
        <v>88181</v>
      </c>
      <c r="F211" s="30">
        <v>2049</v>
      </c>
    </row>
    <row r="212" spans="1:6">
      <c r="A212" s="29" t="s">
        <v>216</v>
      </c>
      <c r="B212" s="18">
        <v>0</v>
      </c>
      <c r="C212" s="18">
        <v>0</v>
      </c>
      <c r="D212" s="18">
        <v>0</v>
      </c>
      <c r="E212" s="18">
        <v>0</v>
      </c>
      <c r="F212" s="30">
        <v>0</v>
      </c>
    </row>
    <row r="213" spans="1:6">
      <c r="A213" s="29" t="s">
        <v>217</v>
      </c>
      <c r="B213" s="18">
        <v>2000</v>
      </c>
      <c r="C213" s="18">
        <v>171</v>
      </c>
      <c r="D213" s="18">
        <v>38</v>
      </c>
      <c r="E213" s="18">
        <v>1892</v>
      </c>
      <c r="F213" s="30">
        <v>295</v>
      </c>
    </row>
    <row r="214" spans="1:6">
      <c r="A214" s="29" t="s">
        <v>218</v>
      </c>
      <c r="B214" s="18">
        <v>0</v>
      </c>
      <c r="C214" s="18">
        <v>0</v>
      </c>
      <c r="D214" s="18">
        <v>0</v>
      </c>
      <c r="E214" s="18">
        <v>0</v>
      </c>
      <c r="F214" s="30">
        <v>0</v>
      </c>
    </row>
    <row r="215" spans="1:6">
      <c r="A215" s="29" t="s">
        <v>219</v>
      </c>
      <c r="B215" s="18">
        <v>0</v>
      </c>
      <c r="C215" s="18">
        <v>0</v>
      </c>
      <c r="D215" s="18">
        <v>0</v>
      </c>
      <c r="E215" s="18">
        <v>0</v>
      </c>
      <c r="F215" s="30">
        <v>0</v>
      </c>
    </row>
    <row r="216" spans="1:6">
      <c r="A216" s="29" t="s">
        <v>220</v>
      </c>
      <c r="B216" s="18">
        <v>0</v>
      </c>
      <c r="C216" s="18">
        <v>0</v>
      </c>
      <c r="D216" s="18">
        <v>0</v>
      </c>
      <c r="E216" s="18">
        <v>0</v>
      </c>
      <c r="F216" s="30">
        <v>0</v>
      </c>
    </row>
    <row r="217" spans="1:6">
      <c r="A217" s="29" t="s">
        <v>221</v>
      </c>
      <c r="B217" s="18">
        <v>1060000</v>
      </c>
      <c r="C217" s="18">
        <v>4367</v>
      </c>
      <c r="D217" s="18">
        <v>911</v>
      </c>
      <c r="E217" s="18">
        <v>1051000</v>
      </c>
      <c r="F217" s="30">
        <v>103432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0</v>
      </c>
      <c r="D220" s="18">
        <v>0</v>
      </c>
      <c r="E220" s="18">
        <v>0</v>
      </c>
      <c r="F220" s="30">
        <v>0</v>
      </c>
    </row>
    <row r="221" spans="1:6">
      <c r="A221" s="29" t="s">
        <v>225</v>
      </c>
      <c r="B221" s="18">
        <v>0</v>
      </c>
      <c r="C221" s="18">
        <v>0</v>
      </c>
      <c r="D221" s="18">
        <v>0</v>
      </c>
      <c r="E221" s="18">
        <v>0</v>
      </c>
      <c r="F221" s="30">
        <v>0</v>
      </c>
    </row>
    <row r="222" spans="1:6">
      <c r="A222" s="31" t="s">
        <v>226</v>
      </c>
      <c r="B222" s="19">
        <v>0</v>
      </c>
      <c r="C222" s="19">
        <v>0</v>
      </c>
      <c r="D222" s="19">
        <v>0</v>
      </c>
      <c r="E222" s="19">
        <v>0</v>
      </c>
      <c r="F222" s="32">
        <v>0</v>
      </c>
    </row>
    <row r="223" spans="1:6">
      <c r="A223" t="s">
        <v>251</v>
      </c>
      <c r="B223" s="24">
        <v>6517000</v>
      </c>
      <c r="C223" s="24">
        <v>207000</v>
      </c>
      <c r="D223">
        <f>(1000*45782)/(1000)</f>
        <v>45782</v>
      </c>
      <c r="E223" s="24">
        <v>4669000</v>
      </c>
      <c r="F223">
        <f>(1000*682978)/(1000)</f>
        <v>682978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F224"/>
  <sheetViews>
    <sheetView topLeftCell="A213" workbookViewId="0">
      <selection activeCell="A216" sqref="A2:F222"/>
    </sheetView>
  </sheetViews>
  <sheetFormatPr defaultColWidth="8.88671875" defaultRowHeight="14.4"/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179000</v>
      </c>
      <c r="C2" s="18">
        <v>0</v>
      </c>
      <c r="D2" s="18">
        <v>0</v>
      </c>
      <c r="E2" s="18">
        <v>0</v>
      </c>
      <c r="F2" s="30">
        <v>0</v>
      </c>
    </row>
    <row r="3" spans="1:6">
      <c r="A3" s="29" t="s">
        <v>7</v>
      </c>
      <c r="B3" s="18">
        <v>25310</v>
      </c>
      <c r="C3" s="18">
        <v>0</v>
      </c>
      <c r="D3" s="18">
        <v>0</v>
      </c>
      <c r="E3" s="18">
        <v>0</v>
      </c>
      <c r="F3" s="30">
        <v>0</v>
      </c>
    </row>
    <row r="4" spans="1:6">
      <c r="A4" s="29" t="s">
        <v>8</v>
      </c>
      <c r="B4" s="18">
        <v>40000</v>
      </c>
      <c r="C4" s="18">
        <v>0</v>
      </c>
      <c r="D4" s="18">
        <v>0</v>
      </c>
      <c r="E4" s="18">
        <v>0</v>
      </c>
      <c r="F4" s="30">
        <v>0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0</v>
      </c>
      <c r="D6" s="18">
        <v>0</v>
      </c>
      <c r="E6" s="18">
        <v>0</v>
      </c>
      <c r="F6" s="30">
        <v>0</v>
      </c>
    </row>
    <row r="7" spans="1:6">
      <c r="A7" s="29" t="s">
        <v>11</v>
      </c>
      <c r="B7" s="18">
        <v>0</v>
      </c>
      <c r="C7" s="18">
        <v>0</v>
      </c>
      <c r="D7" s="18">
        <v>0</v>
      </c>
      <c r="E7" s="18">
        <v>0</v>
      </c>
      <c r="F7" s="30">
        <v>0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4610</v>
      </c>
      <c r="C9" s="18">
        <v>0</v>
      </c>
      <c r="D9" s="18">
        <v>0</v>
      </c>
      <c r="E9" s="18">
        <v>0</v>
      </c>
      <c r="F9" s="30">
        <v>0</v>
      </c>
    </row>
    <row r="10" spans="1:6">
      <c r="A10" s="29" t="s">
        <v>14</v>
      </c>
      <c r="B10" s="18">
        <v>0</v>
      </c>
      <c r="C10" s="18">
        <v>0</v>
      </c>
      <c r="D10" s="18">
        <v>0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0</v>
      </c>
      <c r="D11" s="18">
        <v>0</v>
      </c>
      <c r="E11" s="18">
        <v>0</v>
      </c>
      <c r="F11" s="30">
        <v>0</v>
      </c>
    </row>
    <row r="12" spans="1:6">
      <c r="A12" s="29" t="s">
        <v>16</v>
      </c>
      <c r="B12" s="18">
        <v>316000</v>
      </c>
      <c r="C12" s="18">
        <v>0</v>
      </c>
      <c r="D12" s="18">
        <v>0</v>
      </c>
      <c r="E12" s="18">
        <v>0</v>
      </c>
      <c r="F12" s="30">
        <v>0</v>
      </c>
    </row>
    <row r="13" spans="1:6">
      <c r="A13" s="29" t="s">
        <v>17</v>
      </c>
      <c r="B13" s="18">
        <v>0</v>
      </c>
      <c r="C13" s="18">
        <v>0</v>
      </c>
      <c r="D13" s="18">
        <v>0</v>
      </c>
      <c r="E13" s="18">
        <v>0</v>
      </c>
      <c r="F13" s="30">
        <v>0</v>
      </c>
    </row>
    <row r="14" spans="1:6">
      <c r="A14" s="29" t="s">
        <v>18</v>
      </c>
      <c r="B14" s="18">
        <v>0</v>
      </c>
      <c r="C14" s="18">
        <v>0</v>
      </c>
      <c r="D14" s="18">
        <v>0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0</v>
      </c>
      <c r="D15" s="18">
        <v>0</v>
      </c>
      <c r="E15" s="18">
        <v>0</v>
      </c>
      <c r="F15" s="30">
        <v>0</v>
      </c>
    </row>
    <row r="16" spans="1:6">
      <c r="A16" s="29" t="s">
        <v>20</v>
      </c>
      <c r="B16" s="18">
        <v>0</v>
      </c>
      <c r="C16" s="18">
        <v>0</v>
      </c>
      <c r="D16" s="18">
        <v>0</v>
      </c>
      <c r="E16" s="18">
        <v>0</v>
      </c>
      <c r="F16" s="30">
        <v>0</v>
      </c>
    </row>
    <row r="17" spans="1:6">
      <c r="A17" s="29" t="s">
        <v>21</v>
      </c>
      <c r="B17" s="18">
        <v>0</v>
      </c>
      <c r="C17" s="18">
        <v>0</v>
      </c>
      <c r="D17" s="18">
        <v>0</v>
      </c>
      <c r="E17" s="18">
        <v>0</v>
      </c>
      <c r="F17" s="30">
        <v>0</v>
      </c>
    </row>
    <row r="18" spans="1:6">
      <c r="A18" s="29" t="s">
        <v>22</v>
      </c>
      <c r="B18" s="18">
        <v>0</v>
      </c>
      <c r="C18" s="18">
        <v>0</v>
      </c>
      <c r="D18" s="18">
        <v>0</v>
      </c>
      <c r="E18" s="18">
        <v>0</v>
      </c>
      <c r="F18" s="30">
        <v>0</v>
      </c>
    </row>
    <row r="19" spans="1:6">
      <c r="A19" s="29" t="s">
        <v>23</v>
      </c>
      <c r="B19" s="18">
        <v>420000</v>
      </c>
      <c r="C19" s="18">
        <v>0</v>
      </c>
      <c r="D19" s="18">
        <v>0</v>
      </c>
      <c r="E19" s="18">
        <v>0</v>
      </c>
      <c r="F19" s="30">
        <v>0</v>
      </c>
    </row>
    <row r="20" spans="1:6">
      <c r="A20" s="29" t="s">
        <v>24</v>
      </c>
      <c r="B20" s="18">
        <v>115400</v>
      </c>
      <c r="C20" s="18">
        <v>0</v>
      </c>
      <c r="D20" s="18">
        <v>0</v>
      </c>
      <c r="E20" s="18">
        <v>0</v>
      </c>
      <c r="F20" s="30">
        <v>0</v>
      </c>
    </row>
    <row r="21" spans="1:6">
      <c r="A21" s="29" t="s">
        <v>25</v>
      </c>
      <c r="B21" s="18">
        <v>0</v>
      </c>
      <c r="C21" s="18">
        <v>0</v>
      </c>
      <c r="D21" s="18">
        <v>0</v>
      </c>
      <c r="E21" s="18">
        <v>0</v>
      </c>
      <c r="F21" s="30">
        <v>0</v>
      </c>
    </row>
    <row r="22" spans="1:6">
      <c r="A22" s="29" t="s">
        <v>26</v>
      </c>
      <c r="B22" s="18">
        <v>0</v>
      </c>
      <c r="C22" s="18">
        <v>0</v>
      </c>
      <c r="D22" s="18">
        <v>0</v>
      </c>
      <c r="E22" s="18">
        <v>0</v>
      </c>
      <c r="F22" s="30">
        <v>0</v>
      </c>
    </row>
    <row r="23" spans="1:6">
      <c r="A23" s="29" t="s">
        <v>27</v>
      </c>
      <c r="B23" s="18">
        <v>16000</v>
      </c>
      <c r="C23" s="18">
        <v>0</v>
      </c>
      <c r="D23" s="18">
        <v>0</v>
      </c>
      <c r="E23" s="18">
        <v>0</v>
      </c>
      <c r="F23" s="30">
        <v>0</v>
      </c>
    </row>
    <row r="24" spans="1:6">
      <c r="A24" s="29" t="s">
        <v>28</v>
      </c>
      <c r="B24" s="18">
        <v>0</v>
      </c>
      <c r="C24" s="18">
        <v>0</v>
      </c>
      <c r="D24" s="18">
        <v>0</v>
      </c>
      <c r="E24" s="18">
        <v>0</v>
      </c>
      <c r="F24" s="30">
        <v>0</v>
      </c>
    </row>
    <row r="25" spans="1:6">
      <c r="A25" s="29" t="s">
        <v>29</v>
      </c>
      <c r="B25" s="18">
        <v>132460</v>
      </c>
      <c r="C25" s="18">
        <v>0</v>
      </c>
      <c r="D25" s="18">
        <v>0</v>
      </c>
      <c r="E25" s="18">
        <v>0</v>
      </c>
      <c r="F25" s="30">
        <v>0</v>
      </c>
    </row>
    <row r="26" spans="1:6">
      <c r="A26" s="29" t="s">
        <v>30</v>
      </c>
      <c r="B26" s="18">
        <v>0</v>
      </c>
      <c r="C26" s="18">
        <v>0</v>
      </c>
      <c r="D26" s="18">
        <v>0</v>
      </c>
      <c r="E26" s="18">
        <v>0</v>
      </c>
      <c r="F26" s="30">
        <v>0</v>
      </c>
    </row>
    <row r="27" spans="1:6">
      <c r="A27" s="29" t="s">
        <v>31</v>
      </c>
      <c r="B27" s="18">
        <v>1966000</v>
      </c>
      <c r="C27" s="18">
        <v>0</v>
      </c>
      <c r="D27" s="18">
        <v>0</v>
      </c>
      <c r="E27" s="18">
        <v>0</v>
      </c>
      <c r="F27" s="30">
        <v>0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0</v>
      </c>
      <c r="C30" s="18">
        <v>0</v>
      </c>
      <c r="D30" s="18">
        <v>0</v>
      </c>
      <c r="E30" s="18">
        <v>0</v>
      </c>
      <c r="F30" s="30">
        <v>0</v>
      </c>
    </row>
    <row r="31" spans="1:6">
      <c r="A31" s="29" t="s">
        <v>35</v>
      </c>
      <c r="B31" s="18">
        <v>47087</v>
      </c>
      <c r="C31" s="18">
        <v>0</v>
      </c>
      <c r="D31" s="18">
        <v>0</v>
      </c>
      <c r="E31" s="18">
        <v>0</v>
      </c>
      <c r="F31" s="30">
        <v>0</v>
      </c>
    </row>
    <row r="32" spans="1:6">
      <c r="A32" s="29" t="s">
        <v>36</v>
      </c>
      <c r="B32" s="18">
        <v>0</v>
      </c>
      <c r="C32" s="18">
        <v>0</v>
      </c>
      <c r="D32" s="18">
        <v>0</v>
      </c>
      <c r="E32" s="18">
        <v>0</v>
      </c>
      <c r="F32" s="30">
        <v>0</v>
      </c>
    </row>
    <row r="33" spans="1:6">
      <c r="A33" s="29" t="s">
        <v>37</v>
      </c>
      <c r="B33" s="18">
        <v>0</v>
      </c>
      <c r="C33" s="18">
        <v>0</v>
      </c>
      <c r="D33" s="18">
        <v>0</v>
      </c>
      <c r="E33" s="18">
        <v>0</v>
      </c>
      <c r="F33" s="30">
        <v>0</v>
      </c>
    </row>
    <row r="34" spans="1:6">
      <c r="A34" s="29" t="s">
        <v>38</v>
      </c>
      <c r="B34" s="18">
        <v>0</v>
      </c>
      <c r="C34" s="18">
        <v>0</v>
      </c>
      <c r="D34" s="18">
        <v>0</v>
      </c>
      <c r="E34" s="18">
        <v>0</v>
      </c>
      <c r="F34" s="30">
        <v>0</v>
      </c>
    </row>
    <row r="35" spans="1:6">
      <c r="A35" s="29" t="s">
        <v>39</v>
      </c>
      <c r="B35" s="18">
        <v>0</v>
      </c>
      <c r="C35" s="18">
        <v>0</v>
      </c>
      <c r="D35" s="18">
        <v>0</v>
      </c>
      <c r="E35" s="18">
        <v>0</v>
      </c>
      <c r="F35" s="30">
        <v>0</v>
      </c>
    </row>
    <row r="36" spans="1:6">
      <c r="A36" s="29" t="s">
        <v>40</v>
      </c>
      <c r="B36" s="18">
        <v>0</v>
      </c>
      <c r="C36" s="18">
        <v>0</v>
      </c>
      <c r="D36" s="18">
        <v>0</v>
      </c>
      <c r="E36" s="18">
        <v>0</v>
      </c>
      <c r="F36" s="30">
        <v>0</v>
      </c>
    </row>
    <row r="37" spans="1:6">
      <c r="A37" s="29" t="s">
        <v>41</v>
      </c>
      <c r="B37" s="18">
        <v>98453</v>
      </c>
      <c r="C37" s="18">
        <v>0</v>
      </c>
      <c r="D37" s="18">
        <v>0</v>
      </c>
      <c r="E37" s="18">
        <v>0</v>
      </c>
      <c r="F37" s="30">
        <v>0</v>
      </c>
    </row>
    <row r="38" spans="1:6">
      <c r="A38" s="29" t="s">
        <v>42</v>
      </c>
      <c r="B38" s="18">
        <v>0</v>
      </c>
      <c r="C38" s="18">
        <v>0</v>
      </c>
      <c r="D38" s="18">
        <v>0</v>
      </c>
      <c r="E38" s="18">
        <v>0</v>
      </c>
      <c r="F38" s="30">
        <v>0</v>
      </c>
    </row>
    <row r="39" spans="1:6">
      <c r="A39" s="29" t="s">
        <v>43</v>
      </c>
      <c r="B39" s="18">
        <v>0</v>
      </c>
      <c r="C39" s="18">
        <v>0</v>
      </c>
      <c r="D39" s="18">
        <v>0</v>
      </c>
      <c r="E39" s="18">
        <v>0</v>
      </c>
      <c r="F39" s="30">
        <v>0</v>
      </c>
    </row>
    <row r="40" spans="1:6">
      <c r="A40" s="29" t="s">
        <v>44</v>
      </c>
      <c r="B40" s="18">
        <v>0</v>
      </c>
      <c r="C40" s="18">
        <v>0</v>
      </c>
      <c r="D40" s="18">
        <v>0</v>
      </c>
      <c r="E40" s="18">
        <v>0</v>
      </c>
      <c r="F40" s="30">
        <v>0</v>
      </c>
    </row>
    <row r="41" spans="1:6">
      <c r="A41" s="29" t="s">
        <v>45</v>
      </c>
      <c r="B41" s="18">
        <v>287000</v>
      </c>
      <c r="C41" s="18">
        <v>0</v>
      </c>
      <c r="D41" s="18">
        <v>0</v>
      </c>
      <c r="E41" s="18">
        <v>0</v>
      </c>
      <c r="F41" s="30">
        <v>0</v>
      </c>
    </row>
    <row r="42" spans="1:6">
      <c r="A42" s="29" t="s">
        <v>46</v>
      </c>
      <c r="B42" s="18">
        <v>7128000</v>
      </c>
      <c r="C42" s="18">
        <v>0</v>
      </c>
      <c r="D42" s="18">
        <v>0</v>
      </c>
      <c r="E42" s="18">
        <v>0</v>
      </c>
      <c r="F42" s="30">
        <v>0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382000</v>
      </c>
      <c r="C45" s="18">
        <v>0</v>
      </c>
      <c r="D45" s="18">
        <v>0</v>
      </c>
      <c r="E45" s="18">
        <v>0</v>
      </c>
      <c r="F45" s="30">
        <v>0</v>
      </c>
    </row>
    <row r="46" spans="1:6">
      <c r="A46" s="29" t="s">
        <v>50</v>
      </c>
      <c r="B46" s="18">
        <v>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0</v>
      </c>
      <c r="C47" s="18">
        <v>0</v>
      </c>
      <c r="D47" s="18">
        <v>0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0</v>
      </c>
      <c r="C49" s="18">
        <v>0</v>
      </c>
      <c r="D49" s="18">
        <v>0</v>
      </c>
      <c r="E49" s="18">
        <v>0</v>
      </c>
      <c r="F49" s="30">
        <v>0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1644</v>
      </c>
      <c r="C51" s="18">
        <v>0</v>
      </c>
      <c r="D51" s="18">
        <v>0</v>
      </c>
      <c r="E51" s="18">
        <v>0</v>
      </c>
      <c r="F51" s="30">
        <v>0</v>
      </c>
    </row>
    <row r="52" spans="1:6">
      <c r="A52" s="29" t="s">
        <v>56</v>
      </c>
      <c r="B52" s="18">
        <v>0</v>
      </c>
      <c r="C52" s="18">
        <v>0</v>
      </c>
      <c r="D52" s="18">
        <v>0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52</v>
      </c>
      <c r="C54" s="18">
        <v>0</v>
      </c>
      <c r="D54" s="18">
        <v>0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500000</v>
      </c>
      <c r="C56" s="18">
        <v>0</v>
      </c>
      <c r="D56" s="18">
        <v>0</v>
      </c>
      <c r="E56" s="18">
        <v>0</v>
      </c>
      <c r="F56" s="30">
        <v>0</v>
      </c>
    </row>
    <row r="57" spans="1:6">
      <c r="A57" s="29" t="s">
        <v>61</v>
      </c>
      <c r="B57" s="18">
        <v>0</v>
      </c>
      <c r="C57" s="18">
        <v>0</v>
      </c>
      <c r="D57" s="18">
        <v>0</v>
      </c>
      <c r="E57" s="18">
        <v>0</v>
      </c>
      <c r="F57" s="30">
        <v>0</v>
      </c>
    </row>
    <row r="58" spans="1:6">
      <c r="A58" s="29" t="s">
        <v>62</v>
      </c>
      <c r="B58" s="18">
        <v>43000</v>
      </c>
      <c r="C58" s="18">
        <v>0</v>
      </c>
      <c r="D58" s="18">
        <v>0</v>
      </c>
      <c r="E58" s="18">
        <v>0</v>
      </c>
      <c r="F58" s="30">
        <v>0</v>
      </c>
    </row>
    <row r="59" spans="1:6">
      <c r="A59" s="29" t="s">
        <v>63</v>
      </c>
      <c r="B59" s="18">
        <v>0</v>
      </c>
      <c r="C59" s="18">
        <v>0</v>
      </c>
      <c r="D59" s="18">
        <v>0</v>
      </c>
      <c r="E59" s="18">
        <v>0</v>
      </c>
      <c r="F59" s="30">
        <v>0</v>
      </c>
    </row>
    <row r="60" spans="1:6">
      <c r="A60" s="29" t="s">
        <v>64</v>
      </c>
      <c r="B60" s="18">
        <v>0</v>
      </c>
      <c r="C60" s="18">
        <v>0</v>
      </c>
      <c r="D60" s="18">
        <v>0</v>
      </c>
      <c r="E60" s="18">
        <v>0</v>
      </c>
      <c r="F60" s="30">
        <v>0</v>
      </c>
    </row>
    <row r="61" spans="1:6">
      <c r="A61" s="29" t="s">
        <v>65</v>
      </c>
      <c r="B61" s="18">
        <v>0</v>
      </c>
      <c r="C61" s="18">
        <v>0</v>
      </c>
      <c r="D61" s="18">
        <v>0</v>
      </c>
      <c r="E61" s="18">
        <v>0</v>
      </c>
      <c r="F61" s="30">
        <v>0</v>
      </c>
    </row>
    <row r="62" spans="1:6">
      <c r="A62" s="29" t="s">
        <v>66</v>
      </c>
      <c r="B62" s="18">
        <v>277000</v>
      </c>
      <c r="C62" s="18">
        <v>0</v>
      </c>
      <c r="D62" s="18">
        <v>0</v>
      </c>
      <c r="E62" s="18">
        <v>0</v>
      </c>
      <c r="F62" s="30">
        <v>0</v>
      </c>
    </row>
    <row r="63" spans="1:6">
      <c r="A63" s="29" t="s">
        <v>67</v>
      </c>
      <c r="B63" s="18">
        <v>9000</v>
      </c>
      <c r="C63" s="18">
        <v>0</v>
      </c>
      <c r="D63" s="18">
        <v>0</v>
      </c>
      <c r="E63" s="18">
        <v>0</v>
      </c>
      <c r="F63" s="30">
        <v>0</v>
      </c>
    </row>
    <row r="64" spans="1:6">
      <c r="A64" s="29" t="s">
        <v>68</v>
      </c>
      <c r="B64" s="18">
        <v>0</v>
      </c>
      <c r="C64" s="18">
        <v>0</v>
      </c>
      <c r="D64" s="18">
        <v>0</v>
      </c>
      <c r="E64" s="18">
        <v>0</v>
      </c>
      <c r="F64" s="30">
        <v>0</v>
      </c>
    </row>
    <row r="65" spans="1:6">
      <c r="A65" s="29" t="s">
        <v>69</v>
      </c>
      <c r="B65" s="18">
        <v>0</v>
      </c>
      <c r="C65" s="18">
        <v>0</v>
      </c>
      <c r="D65" s="18">
        <v>0</v>
      </c>
      <c r="E65" s="18">
        <v>0</v>
      </c>
      <c r="F65" s="30">
        <v>0</v>
      </c>
    </row>
    <row r="66" spans="1:6">
      <c r="A66" s="29" t="s">
        <v>70</v>
      </c>
      <c r="B66" s="18">
        <v>0</v>
      </c>
      <c r="C66" s="18">
        <v>0</v>
      </c>
      <c r="D66" s="18">
        <v>0</v>
      </c>
      <c r="E66" s="18">
        <v>0</v>
      </c>
      <c r="F66" s="30">
        <v>0</v>
      </c>
    </row>
    <row r="67" spans="1:6">
      <c r="A67" s="29" t="s">
        <v>71</v>
      </c>
      <c r="B67" s="18">
        <v>27273</v>
      </c>
      <c r="C67" s="18">
        <v>0</v>
      </c>
      <c r="D67" s="18">
        <v>0</v>
      </c>
      <c r="E67" s="18">
        <v>0</v>
      </c>
      <c r="F67" s="30">
        <v>0</v>
      </c>
    </row>
    <row r="68" spans="1:6">
      <c r="A68" s="29" t="s">
        <v>72</v>
      </c>
      <c r="B68" s="18">
        <v>1000</v>
      </c>
      <c r="C68" s="18">
        <v>0</v>
      </c>
      <c r="D68" s="18">
        <v>0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0</v>
      </c>
      <c r="D70" s="18">
        <v>0</v>
      </c>
      <c r="E70" s="18">
        <v>0</v>
      </c>
      <c r="F70" s="30">
        <v>0</v>
      </c>
    </row>
    <row r="71" spans="1:6">
      <c r="A71" s="29" t="s">
        <v>75</v>
      </c>
      <c r="B71" s="18">
        <v>8000</v>
      </c>
      <c r="C71" s="18">
        <v>0</v>
      </c>
      <c r="D71" s="18">
        <v>0</v>
      </c>
      <c r="E71" s="18">
        <v>0</v>
      </c>
      <c r="F71" s="30">
        <v>0</v>
      </c>
    </row>
    <row r="72" spans="1:6">
      <c r="A72" s="29" t="s">
        <v>76</v>
      </c>
      <c r="B72" s="18">
        <v>0</v>
      </c>
      <c r="C72" s="18">
        <v>0</v>
      </c>
      <c r="D72" s="18">
        <v>0</v>
      </c>
      <c r="E72" s="18">
        <v>0</v>
      </c>
      <c r="F72" s="30">
        <v>0</v>
      </c>
    </row>
    <row r="73" spans="1:6">
      <c r="A73" s="29" t="s">
        <v>77</v>
      </c>
      <c r="B73" s="18">
        <v>341411</v>
      </c>
      <c r="C73" s="18">
        <v>0</v>
      </c>
      <c r="D73" s="18">
        <v>0</v>
      </c>
      <c r="E73" s="18">
        <v>0</v>
      </c>
      <c r="F73" s="30">
        <v>0</v>
      </c>
    </row>
    <row r="74" spans="1:6">
      <c r="A74" s="29" t="s">
        <v>78</v>
      </c>
      <c r="B74" s="18">
        <v>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0</v>
      </c>
      <c r="C75" s="18">
        <v>0</v>
      </c>
      <c r="D75" s="18">
        <v>0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0</v>
      </c>
      <c r="D76" s="18">
        <v>0</v>
      </c>
      <c r="E76" s="18">
        <v>0</v>
      </c>
      <c r="F76" s="30">
        <v>0</v>
      </c>
    </row>
    <row r="77" spans="1:6">
      <c r="A77" s="29" t="s">
        <v>81</v>
      </c>
      <c r="B77" s="18">
        <v>1000</v>
      </c>
      <c r="C77" s="18">
        <v>0</v>
      </c>
      <c r="D77" s="18">
        <v>0</v>
      </c>
      <c r="E77" s="18">
        <v>0</v>
      </c>
      <c r="F77" s="30">
        <v>0</v>
      </c>
    </row>
    <row r="78" spans="1:6">
      <c r="A78" s="29" t="s">
        <v>82</v>
      </c>
      <c r="B78" s="18">
        <v>0</v>
      </c>
      <c r="C78" s="18">
        <v>0</v>
      </c>
      <c r="D78" s="18">
        <v>0</v>
      </c>
      <c r="E78" s="18">
        <v>0</v>
      </c>
      <c r="F78" s="30">
        <v>0</v>
      </c>
    </row>
    <row r="79" spans="1:6">
      <c r="A79" s="29" t="s">
        <v>83</v>
      </c>
      <c r="B79" s="18">
        <v>1540003</v>
      </c>
      <c r="C79" s="18">
        <v>0</v>
      </c>
      <c r="D79" s="18">
        <v>0</v>
      </c>
      <c r="E79" s="18">
        <v>0</v>
      </c>
      <c r="F79" s="30">
        <v>0</v>
      </c>
    </row>
    <row r="80" spans="1:6">
      <c r="A80" s="29" t="s">
        <v>84</v>
      </c>
      <c r="B80" s="18">
        <v>50000</v>
      </c>
      <c r="C80" s="18">
        <v>0</v>
      </c>
      <c r="D80" s="18">
        <v>0</v>
      </c>
      <c r="E80" s="18">
        <v>0</v>
      </c>
      <c r="F80" s="30">
        <v>0</v>
      </c>
    </row>
    <row r="81" spans="1:6">
      <c r="A81" s="29" t="s">
        <v>85</v>
      </c>
      <c r="B81" s="18">
        <v>0</v>
      </c>
      <c r="C81" s="18">
        <v>0</v>
      </c>
      <c r="D81" s="18">
        <v>0</v>
      </c>
      <c r="E81" s="18">
        <v>0</v>
      </c>
      <c r="F81" s="30">
        <v>0</v>
      </c>
    </row>
    <row r="82" spans="1:6">
      <c r="A82" s="29" t="s">
        <v>86</v>
      </c>
      <c r="B82" s="18">
        <v>43000</v>
      </c>
      <c r="C82" s="18">
        <v>0</v>
      </c>
      <c r="D82" s="18">
        <v>0</v>
      </c>
      <c r="E82" s="18">
        <v>0</v>
      </c>
      <c r="F82" s="30">
        <v>0</v>
      </c>
    </row>
    <row r="83" spans="1:6">
      <c r="A83" s="29" t="s">
        <v>87</v>
      </c>
      <c r="B83" s="18">
        <v>0</v>
      </c>
      <c r="C83" s="18">
        <v>0</v>
      </c>
      <c r="D83" s="18">
        <v>0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0</v>
      </c>
      <c r="D85" s="18">
        <v>0</v>
      </c>
      <c r="E85" s="18">
        <v>0</v>
      </c>
      <c r="F85" s="30">
        <v>0</v>
      </c>
    </row>
    <row r="86" spans="1:6">
      <c r="A86" s="29" t="s">
        <v>90</v>
      </c>
      <c r="B86" s="18">
        <v>4000</v>
      </c>
      <c r="C86" s="18">
        <v>0</v>
      </c>
      <c r="D86" s="18">
        <v>0</v>
      </c>
      <c r="E86" s="18">
        <v>0</v>
      </c>
      <c r="F86" s="30">
        <v>0</v>
      </c>
    </row>
    <row r="87" spans="1:6">
      <c r="A87" s="29" t="s">
        <v>91</v>
      </c>
      <c r="B87" s="18">
        <v>0</v>
      </c>
      <c r="C87" s="18">
        <v>0</v>
      </c>
      <c r="D87" s="18">
        <v>0</v>
      </c>
      <c r="E87" s="18">
        <v>0</v>
      </c>
      <c r="F87" s="30">
        <v>0</v>
      </c>
    </row>
    <row r="88" spans="1:6">
      <c r="A88" s="29" t="s">
        <v>92</v>
      </c>
      <c r="B88" s="18">
        <v>0</v>
      </c>
      <c r="C88" s="18">
        <v>0</v>
      </c>
      <c r="D88" s="18">
        <v>0</v>
      </c>
      <c r="E88" s="18">
        <v>0</v>
      </c>
      <c r="F88" s="30">
        <v>0</v>
      </c>
    </row>
    <row r="89" spans="1:6">
      <c r="A89" s="29" t="s">
        <v>93</v>
      </c>
      <c r="B89" s="18">
        <v>0</v>
      </c>
      <c r="C89" s="18">
        <v>0</v>
      </c>
      <c r="D89" s="18">
        <v>0</v>
      </c>
      <c r="E89" s="18">
        <v>0</v>
      </c>
      <c r="F89" s="30">
        <v>0</v>
      </c>
    </row>
    <row r="90" spans="1:6">
      <c r="A90" s="29" t="s">
        <v>94</v>
      </c>
      <c r="B90" s="18">
        <v>0</v>
      </c>
      <c r="C90" s="18">
        <v>0</v>
      </c>
      <c r="D90" s="18">
        <v>0</v>
      </c>
      <c r="E90" s="18">
        <v>0</v>
      </c>
      <c r="F90" s="30">
        <v>0</v>
      </c>
    </row>
    <row r="91" spans="1:6">
      <c r="A91" s="29" t="s">
        <v>95</v>
      </c>
      <c r="B91" s="18">
        <v>40116</v>
      </c>
      <c r="C91" s="18">
        <v>0</v>
      </c>
      <c r="D91" s="18">
        <v>0</v>
      </c>
      <c r="E91" s="18">
        <v>0</v>
      </c>
      <c r="F91" s="30">
        <v>0</v>
      </c>
    </row>
    <row r="92" spans="1:6">
      <c r="A92" s="29" t="s">
        <v>96</v>
      </c>
      <c r="B92" s="18">
        <v>191098</v>
      </c>
      <c r="C92" s="18">
        <v>0</v>
      </c>
      <c r="D92" s="18">
        <v>0</v>
      </c>
      <c r="E92" s="18">
        <v>0</v>
      </c>
      <c r="F92" s="30">
        <v>0</v>
      </c>
    </row>
    <row r="93" spans="1:6">
      <c r="A93" s="29" t="s">
        <v>97</v>
      </c>
      <c r="B93" s="18">
        <v>2450</v>
      </c>
      <c r="C93" s="18">
        <v>0</v>
      </c>
      <c r="D93" s="18">
        <v>0</v>
      </c>
      <c r="E93" s="18">
        <v>0</v>
      </c>
      <c r="F93" s="30">
        <v>0</v>
      </c>
    </row>
    <row r="94" spans="1:6">
      <c r="A94" s="29" t="s">
        <v>98</v>
      </c>
      <c r="B94" s="18">
        <v>97000</v>
      </c>
      <c r="C94" s="18">
        <v>0</v>
      </c>
      <c r="D94" s="18">
        <v>0</v>
      </c>
      <c r="E94" s="18">
        <v>0</v>
      </c>
      <c r="F94" s="30">
        <v>0</v>
      </c>
    </row>
    <row r="95" spans="1:6">
      <c r="A95" s="29" t="s">
        <v>99</v>
      </c>
      <c r="B95" s="18">
        <v>5500</v>
      </c>
      <c r="C95" s="18">
        <v>0</v>
      </c>
      <c r="D95" s="18">
        <v>0</v>
      </c>
      <c r="E95" s="18">
        <v>0</v>
      </c>
      <c r="F95" s="30">
        <v>0</v>
      </c>
    </row>
    <row r="96" spans="1:6">
      <c r="A96" s="29" t="s">
        <v>100</v>
      </c>
      <c r="B96" s="18">
        <v>0</v>
      </c>
      <c r="C96" s="18">
        <v>0</v>
      </c>
      <c r="D96" s="18">
        <v>0</v>
      </c>
      <c r="E96" s="18">
        <v>0</v>
      </c>
      <c r="F96" s="30">
        <v>0</v>
      </c>
    </row>
    <row r="97" spans="1:6">
      <c r="A97" s="29" t="s">
        <v>101</v>
      </c>
      <c r="B97" s="18">
        <v>0</v>
      </c>
      <c r="C97" s="18">
        <v>0</v>
      </c>
      <c r="D97" s="18">
        <v>0</v>
      </c>
      <c r="E97" s="18">
        <v>0</v>
      </c>
      <c r="F97" s="30">
        <v>0</v>
      </c>
    </row>
    <row r="98" spans="1:6">
      <c r="A98" s="29" t="s">
        <v>102</v>
      </c>
      <c r="B98" s="18">
        <v>163750</v>
      </c>
      <c r="C98" s="18">
        <v>0</v>
      </c>
      <c r="D98" s="18">
        <v>0</v>
      </c>
      <c r="E98" s="18">
        <v>0</v>
      </c>
      <c r="F98" s="30">
        <v>0</v>
      </c>
    </row>
    <row r="99" spans="1:6">
      <c r="A99" s="29" t="s">
        <v>103</v>
      </c>
      <c r="B99" s="18">
        <v>6500</v>
      </c>
      <c r="C99" s="18">
        <v>0</v>
      </c>
      <c r="D99" s="18">
        <v>0</v>
      </c>
      <c r="E99" s="18">
        <v>0</v>
      </c>
      <c r="F99" s="30">
        <v>0</v>
      </c>
    </row>
    <row r="100" spans="1:6">
      <c r="A100" s="29" t="s">
        <v>104</v>
      </c>
      <c r="B100" s="18">
        <v>247853</v>
      </c>
      <c r="C100" s="18">
        <v>0</v>
      </c>
      <c r="D100" s="18">
        <v>0</v>
      </c>
      <c r="E100" s="18">
        <v>0</v>
      </c>
      <c r="F100" s="30">
        <v>0</v>
      </c>
    </row>
    <row r="101" spans="1:6">
      <c r="A101" s="29" t="s">
        <v>105</v>
      </c>
      <c r="B101" s="18">
        <v>0</v>
      </c>
      <c r="C101" s="18">
        <v>0</v>
      </c>
      <c r="D101" s="18">
        <v>0</v>
      </c>
      <c r="E101" s="18">
        <v>0</v>
      </c>
      <c r="F101" s="30">
        <v>0</v>
      </c>
    </row>
    <row r="102" spans="1:6">
      <c r="A102" s="29" t="s">
        <v>106</v>
      </c>
      <c r="B102" s="18">
        <v>666000</v>
      </c>
      <c r="C102" s="18">
        <v>0</v>
      </c>
      <c r="D102" s="18">
        <v>0</v>
      </c>
      <c r="E102" s="18">
        <v>0</v>
      </c>
      <c r="F102" s="30">
        <v>0</v>
      </c>
    </row>
    <row r="103" spans="1:6">
      <c r="A103" s="29" t="s">
        <v>107</v>
      </c>
      <c r="B103" s="18">
        <v>0</v>
      </c>
      <c r="C103" s="18">
        <v>0</v>
      </c>
      <c r="D103" s="18">
        <v>0</v>
      </c>
      <c r="E103" s="18">
        <v>0</v>
      </c>
      <c r="F103" s="30">
        <v>0</v>
      </c>
    </row>
    <row r="104" spans="1:6">
      <c r="A104" s="29" t="s">
        <v>108</v>
      </c>
      <c r="B104" s="18">
        <v>42000</v>
      </c>
      <c r="C104" s="18">
        <v>0</v>
      </c>
      <c r="D104" s="18">
        <v>0</v>
      </c>
      <c r="E104" s="18">
        <v>0</v>
      </c>
      <c r="F104" s="30">
        <v>0</v>
      </c>
    </row>
    <row r="105" spans="1:6">
      <c r="A105" s="29" t="s">
        <v>109</v>
      </c>
      <c r="B105" s="18">
        <v>20000</v>
      </c>
      <c r="C105" s="18">
        <v>0</v>
      </c>
      <c r="D105" s="18">
        <v>0</v>
      </c>
      <c r="E105" s="18">
        <v>0</v>
      </c>
      <c r="F105" s="30">
        <v>0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0</v>
      </c>
      <c r="D107" s="18">
        <v>0</v>
      </c>
      <c r="E107" s="18">
        <v>0</v>
      </c>
      <c r="F107" s="30">
        <v>0</v>
      </c>
    </row>
    <row r="108" spans="1:6">
      <c r="A108" s="29" t="s">
        <v>112</v>
      </c>
      <c r="B108" s="18">
        <v>1400</v>
      </c>
      <c r="C108" s="18">
        <v>0</v>
      </c>
      <c r="D108" s="18">
        <v>0</v>
      </c>
      <c r="E108" s="18">
        <v>0</v>
      </c>
      <c r="F108" s="30">
        <v>0</v>
      </c>
    </row>
    <row r="109" spans="1:6">
      <c r="A109" s="29" t="s">
        <v>113</v>
      </c>
      <c r="B109" s="18">
        <v>0</v>
      </c>
      <c r="C109" s="18">
        <v>0</v>
      </c>
      <c r="D109" s="18">
        <v>0</v>
      </c>
      <c r="E109" s="18">
        <v>0</v>
      </c>
      <c r="F109" s="30">
        <v>0</v>
      </c>
    </row>
    <row r="110" spans="1:6">
      <c r="A110" s="29" t="s">
        <v>114</v>
      </c>
      <c r="B110" s="18">
        <v>731325</v>
      </c>
      <c r="C110" s="18">
        <v>0</v>
      </c>
      <c r="D110" s="18">
        <v>0</v>
      </c>
      <c r="E110" s="18">
        <v>0</v>
      </c>
      <c r="F110" s="30">
        <v>0</v>
      </c>
    </row>
    <row r="111" spans="1:6">
      <c r="A111" s="29" t="s">
        <v>115</v>
      </c>
      <c r="B111" s="18">
        <v>0</v>
      </c>
      <c r="C111" s="18">
        <v>0</v>
      </c>
      <c r="D111" s="18">
        <v>0</v>
      </c>
      <c r="E111" s="18">
        <v>0</v>
      </c>
      <c r="F111" s="30">
        <v>0</v>
      </c>
    </row>
    <row r="112" spans="1:6">
      <c r="A112" s="29" t="s">
        <v>116</v>
      </c>
      <c r="B112" s="18">
        <v>0</v>
      </c>
      <c r="C112" s="18">
        <v>0</v>
      </c>
      <c r="D112" s="18">
        <v>0</v>
      </c>
      <c r="E112" s="18">
        <v>0</v>
      </c>
      <c r="F112" s="30">
        <v>0</v>
      </c>
    </row>
    <row r="113" spans="1:6">
      <c r="A113" s="29" t="s">
        <v>117</v>
      </c>
      <c r="B113" s="18">
        <v>0</v>
      </c>
      <c r="C113" s="18">
        <v>0</v>
      </c>
      <c r="D113" s="18">
        <v>0</v>
      </c>
      <c r="E113" s="18">
        <v>0</v>
      </c>
      <c r="F113" s="30">
        <v>0</v>
      </c>
    </row>
    <row r="114" spans="1:6">
      <c r="A114" s="29" t="s">
        <v>118</v>
      </c>
      <c r="B114" s="18">
        <v>0</v>
      </c>
      <c r="C114" s="18">
        <v>0</v>
      </c>
      <c r="D114" s="18">
        <v>0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0</v>
      </c>
      <c r="C116" s="18">
        <v>0</v>
      </c>
      <c r="D116" s="18">
        <v>0</v>
      </c>
      <c r="E116" s="18">
        <v>0</v>
      </c>
      <c r="F116" s="30">
        <v>0</v>
      </c>
    </row>
    <row r="117" spans="1:6">
      <c r="A117" s="29" t="s">
        <v>121</v>
      </c>
      <c r="B117" s="18">
        <v>0</v>
      </c>
      <c r="C117" s="18">
        <v>0</v>
      </c>
      <c r="D117" s="18">
        <v>0</v>
      </c>
      <c r="E117" s="18">
        <v>0</v>
      </c>
      <c r="F117" s="30">
        <v>0</v>
      </c>
    </row>
    <row r="118" spans="1:6">
      <c r="A118" s="29" t="s">
        <v>122</v>
      </c>
      <c r="B118" s="18">
        <v>3450</v>
      </c>
      <c r="C118" s="18">
        <v>0</v>
      </c>
      <c r="D118" s="18">
        <v>0</v>
      </c>
      <c r="E118" s="18">
        <v>0</v>
      </c>
      <c r="F118" s="30">
        <v>0</v>
      </c>
    </row>
    <row r="119" spans="1:6">
      <c r="A119" s="29" t="s">
        <v>123</v>
      </c>
      <c r="B119" s="18">
        <v>0</v>
      </c>
      <c r="C119" s="18">
        <v>0</v>
      </c>
      <c r="D119" s="18">
        <v>0</v>
      </c>
      <c r="E119" s="18">
        <v>0</v>
      </c>
      <c r="F119" s="30">
        <v>0</v>
      </c>
    </row>
    <row r="120" spans="1:6">
      <c r="A120" s="29" t="s">
        <v>124</v>
      </c>
      <c r="B120" s="18">
        <v>0</v>
      </c>
      <c r="C120" s="18">
        <v>0</v>
      </c>
      <c r="D120" s="18">
        <v>0</v>
      </c>
      <c r="E120" s="18">
        <v>0</v>
      </c>
      <c r="F120" s="30">
        <v>0</v>
      </c>
    </row>
    <row r="121" spans="1:6">
      <c r="A121" s="29" t="s">
        <v>125</v>
      </c>
      <c r="B121" s="18">
        <v>0</v>
      </c>
      <c r="C121" s="18">
        <v>0</v>
      </c>
      <c r="D121" s="18">
        <v>0</v>
      </c>
      <c r="E121" s="18">
        <v>0</v>
      </c>
      <c r="F121" s="30">
        <v>0</v>
      </c>
    </row>
    <row r="122" spans="1:6">
      <c r="A122" s="29" t="s">
        <v>126</v>
      </c>
      <c r="B122" s="18">
        <v>0</v>
      </c>
      <c r="C122" s="18">
        <v>0</v>
      </c>
      <c r="D122" s="18">
        <v>0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0</v>
      </c>
      <c r="D123" s="18">
        <v>0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0</v>
      </c>
      <c r="D125" s="18">
        <v>0</v>
      </c>
      <c r="E125" s="18">
        <v>0</v>
      </c>
      <c r="F125" s="30">
        <v>0</v>
      </c>
    </row>
    <row r="126" spans="1:6">
      <c r="A126" s="29" t="s">
        <v>130</v>
      </c>
      <c r="B126" s="18">
        <v>0</v>
      </c>
      <c r="C126" s="18">
        <v>0</v>
      </c>
      <c r="D126" s="18">
        <v>0</v>
      </c>
      <c r="E126" s="18">
        <v>0</v>
      </c>
      <c r="F126" s="30">
        <v>0</v>
      </c>
    </row>
    <row r="127" spans="1:6">
      <c r="A127" s="29" t="s">
        <v>131</v>
      </c>
      <c r="B127" s="18">
        <v>60</v>
      </c>
      <c r="C127" s="18">
        <v>0</v>
      </c>
      <c r="D127" s="18">
        <v>0</v>
      </c>
      <c r="E127" s="18">
        <v>0</v>
      </c>
      <c r="F127" s="30">
        <v>0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252000</v>
      </c>
      <c r="C129" s="18">
        <v>0</v>
      </c>
      <c r="D129" s="18">
        <v>0</v>
      </c>
      <c r="E129" s="18">
        <v>0</v>
      </c>
      <c r="F129" s="30">
        <v>0</v>
      </c>
    </row>
    <row r="130" spans="1:6">
      <c r="A130" s="29" t="s">
        <v>134</v>
      </c>
      <c r="B130" s="18">
        <v>0</v>
      </c>
      <c r="C130" s="18">
        <v>0</v>
      </c>
      <c r="D130" s="18">
        <v>0</v>
      </c>
      <c r="E130" s="18">
        <v>0</v>
      </c>
      <c r="F130" s="30">
        <v>0</v>
      </c>
    </row>
    <row r="131" spans="1:6">
      <c r="A131" s="29" t="s">
        <v>135</v>
      </c>
      <c r="B131" s="18">
        <v>119000</v>
      </c>
      <c r="C131" s="18">
        <v>0</v>
      </c>
      <c r="D131" s="18">
        <v>0</v>
      </c>
      <c r="E131" s="18">
        <v>0</v>
      </c>
      <c r="F131" s="30">
        <v>0</v>
      </c>
    </row>
    <row r="132" spans="1:6">
      <c r="A132" s="29" t="s">
        <v>136</v>
      </c>
      <c r="B132" s="18">
        <v>0</v>
      </c>
      <c r="C132" s="18">
        <v>0</v>
      </c>
      <c r="D132" s="18">
        <v>0</v>
      </c>
      <c r="E132" s="18">
        <v>0</v>
      </c>
      <c r="F132" s="30">
        <v>0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0</v>
      </c>
      <c r="D134" s="18">
        <v>0</v>
      </c>
      <c r="E134" s="18">
        <v>0</v>
      </c>
      <c r="F134" s="30">
        <v>0</v>
      </c>
    </row>
    <row r="135" spans="1:6">
      <c r="A135" s="29" t="s">
        <v>139</v>
      </c>
      <c r="B135" s="18">
        <v>0</v>
      </c>
      <c r="C135" s="18">
        <v>0</v>
      </c>
      <c r="D135" s="18">
        <v>0</v>
      </c>
      <c r="E135" s="18">
        <v>0</v>
      </c>
      <c r="F135" s="30">
        <v>0</v>
      </c>
    </row>
    <row r="136" spans="1:6">
      <c r="A136" s="29" t="s">
        <v>140</v>
      </c>
      <c r="B136" s="18">
        <v>0</v>
      </c>
      <c r="C136" s="18">
        <v>0</v>
      </c>
      <c r="D136" s="18">
        <v>0</v>
      </c>
      <c r="E136" s="18">
        <v>0</v>
      </c>
      <c r="F136" s="30">
        <v>0</v>
      </c>
    </row>
    <row r="137" spans="1:6">
      <c r="A137" s="29" t="s">
        <v>141</v>
      </c>
      <c r="B137" s="18">
        <v>0</v>
      </c>
      <c r="C137" s="18">
        <v>0</v>
      </c>
      <c r="D137" s="18">
        <v>0</v>
      </c>
      <c r="E137" s="18">
        <v>0</v>
      </c>
      <c r="F137" s="30">
        <v>0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0</v>
      </c>
      <c r="D139" s="18">
        <v>0</v>
      </c>
      <c r="E139" s="18">
        <v>0</v>
      </c>
      <c r="F139" s="30">
        <v>0</v>
      </c>
    </row>
    <row r="140" spans="1:6">
      <c r="A140" s="29" t="s">
        <v>144</v>
      </c>
      <c r="B140" s="18">
        <v>8388</v>
      </c>
      <c r="C140" s="18">
        <v>0</v>
      </c>
      <c r="D140" s="18">
        <v>0</v>
      </c>
      <c r="E140" s="18">
        <v>0</v>
      </c>
      <c r="F140" s="30">
        <v>0</v>
      </c>
    </row>
    <row r="141" spans="1:6">
      <c r="A141" s="29" t="s">
        <v>145</v>
      </c>
      <c r="B141" s="18">
        <v>0</v>
      </c>
      <c r="C141" s="18">
        <v>0</v>
      </c>
      <c r="D141" s="18">
        <v>0</v>
      </c>
      <c r="E141" s="18">
        <v>0</v>
      </c>
      <c r="F141" s="30">
        <v>0</v>
      </c>
    </row>
    <row r="142" spans="1:6">
      <c r="A142" s="29" t="s">
        <v>146</v>
      </c>
      <c r="B142" s="18">
        <v>0</v>
      </c>
      <c r="C142" s="18">
        <v>0</v>
      </c>
      <c r="D142" s="18">
        <v>0</v>
      </c>
      <c r="E142" s="18">
        <v>0</v>
      </c>
      <c r="F142" s="30">
        <v>0</v>
      </c>
    </row>
    <row r="143" spans="1:6">
      <c r="A143" s="29" t="s">
        <v>147</v>
      </c>
      <c r="B143" s="18">
        <v>0</v>
      </c>
      <c r="C143" s="18">
        <v>0</v>
      </c>
      <c r="D143" s="18">
        <v>0</v>
      </c>
      <c r="E143" s="18">
        <v>0</v>
      </c>
      <c r="F143" s="30">
        <v>0</v>
      </c>
    </row>
    <row r="144" spans="1:6">
      <c r="A144" s="29" t="s">
        <v>148</v>
      </c>
      <c r="B144" s="18">
        <v>0</v>
      </c>
      <c r="C144" s="18">
        <v>0</v>
      </c>
      <c r="D144" s="18">
        <v>0</v>
      </c>
      <c r="E144" s="18">
        <v>0</v>
      </c>
      <c r="F144" s="30">
        <v>0</v>
      </c>
    </row>
    <row r="145" spans="1:6">
      <c r="A145" s="29" t="s">
        <v>149</v>
      </c>
      <c r="B145" s="18">
        <v>0</v>
      </c>
      <c r="C145" s="18">
        <v>0</v>
      </c>
      <c r="D145" s="18">
        <v>0</v>
      </c>
      <c r="E145" s="18">
        <v>0</v>
      </c>
      <c r="F145" s="30">
        <v>0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0</v>
      </c>
      <c r="C149" s="18">
        <v>0</v>
      </c>
      <c r="D149" s="18">
        <v>0</v>
      </c>
      <c r="E149" s="18">
        <v>0</v>
      </c>
      <c r="F149" s="30">
        <v>0</v>
      </c>
    </row>
    <row r="150" spans="1:6">
      <c r="A150" s="29" t="s">
        <v>154</v>
      </c>
      <c r="B150" s="18">
        <v>0</v>
      </c>
      <c r="C150" s="18">
        <v>0</v>
      </c>
      <c r="D150" s="18">
        <v>0</v>
      </c>
      <c r="E150" s="18">
        <v>0</v>
      </c>
      <c r="F150" s="30">
        <v>0</v>
      </c>
    </row>
    <row r="151" spans="1:6">
      <c r="A151" s="29" t="s">
        <v>155</v>
      </c>
      <c r="B151" s="18">
        <v>82000</v>
      </c>
      <c r="C151" s="18">
        <v>0</v>
      </c>
      <c r="D151" s="18">
        <v>0</v>
      </c>
      <c r="E151" s="18">
        <v>0</v>
      </c>
      <c r="F151" s="30">
        <v>0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0</v>
      </c>
      <c r="D153" s="18">
        <v>0</v>
      </c>
      <c r="E153" s="18">
        <v>0</v>
      </c>
      <c r="F153" s="30">
        <v>0</v>
      </c>
    </row>
    <row r="154" spans="1:6">
      <c r="A154" s="29" t="s">
        <v>158</v>
      </c>
      <c r="B154" s="18">
        <v>0</v>
      </c>
      <c r="C154" s="18">
        <v>0</v>
      </c>
      <c r="D154" s="18">
        <v>0</v>
      </c>
      <c r="E154" s="18">
        <v>0</v>
      </c>
      <c r="F154" s="30">
        <v>0</v>
      </c>
    </row>
    <row r="155" spans="1:6">
      <c r="A155" s="29" t="s">
        <v>159</v>
      </c>
      <c r="B155" s="18">
        <v>0</v>
      </c>
      <c r="C155" s="18">
        <v>0</v>
      </c>
      <c r="D155" s="18">
        <v>0</v>
      </c>
      <c r="E155" s="18">
        <v>0</v>
      </c>
      <c r="F155" s="30">
        <v>0</v>
      </c>
    </row>
    <row r="156" spans="1:6">
      <c r="A156" s="29" t="s">
        <v>160</v>
      </c>
      <c r="B156" s="18">
        <v>0</v>
      </c>
      <c r="C156" s="18">
        <v>0</v>
      </c>
      <c r="D156" s="18">
        <v>0</v>
      </c>
      <c r="E156" s="18">
        <v>0</v>
      </c>
      <c r="F156" s="30">
        <v>0</v>
      </c>
    </row>
    <row r="157" spans="1:6">
      <c r="A157" s="29" t="s">
        <v>161</v>
      </c>
      <c r="B157" s="18">
        <v>40000</v>
      </c>
      <c r="C157" s="18">
        <v>0</v>
      </c>
      <c r="D157" s="18">
        <v>0</v>
      </c>
      <c r="E157" s="18">
        <v>0</v>
      </c>
      <c r="F157" s="30">
        <v>0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1050000</v>
      </c>
      <c r="C159" s="18">
        <v>0</v>
      </c>
      <c r="D159" s="18">
        <v>0</v>
      </c>
      <c r="E159" s="18">
        <v>0</v>
      </c>
      <c r="F159" s="30">
        <v>0</v>
      </c>
    </row>
    <row r="160" spans="1:6">
      <c r="A160" s="29" t="s">
        <v>164</v>
      </c>
      <c r="B160" s="18">
        <v>68284</v>
      </c>
      <c r="C160" s="18">
        <v>0</v>
      </c>
      <c r="D160" s="18">
        <v>0</v>
      </c>
      <c r="E160" s="18">
        <v>0</v>
      </c>
      <c r="F160" s="30">
        <v>0</v>
      </c>
    </row>
    <row r="161" spans="1:6">
      <c r="A161" s="29" t="s">
        <v>165</v>
      </c>
      <c r="B161" s="18">
        <v>0</v>
      </c>
      <c r="C161" s="18">
        <v>0</v>
      </c>
      <c r="D161" s="18">
        <v>0</v>
      </c>
      <c r="E161" s="18">
        <v>0</v>
      </c>
      <c r="F161" s="30">
        <v>0</v>
      </c>
    </row>
    <row r="162" spans="1:6">
      <c r="A162" s="29" t="s">
        <v>166</v>
      </c>
      <c r="B162" s="18">
        <v>550000</v>
      </c>
      <c r="C162" s="18">
        <v>0</v>
      </c>
      <c r="D162" s="18">
        <v>0</v>
      </c>
      <c r="E162" s="18">
        <v>0</v>
      </c>
      <c r="F162" s="30">
        <v>0</v>
      </c>
    </row>
    <row r="163" spans="1:6">
      <c r="A163" s="29" t="s">
        <v>167</v>
      </c>
      <c r="B163" s="18">
        <v>2100</v>
      </c>
      <c r="C163" s="18">
        <v>0</v>
      </c>
      <c r="D163" s="18">
        <v>0</v>
      </c>
      <c r="E163" s="18">
        <v>0</v>
      </c>
      <c r="F163" s="30">
        <v>0</v>
      </c>
    </row>
    <row r="164" spans="1:6">
      <c r="A164" s="29" t="s">
        <v>168</v>
      </c>
      <c r="B164" s="18">
        <v>262884</v>
      </c>
      <c r="C164" s="18">
        <v>0</v>
      </c>
      <c r="D164" s="18">
        <v>0</v>
      </c>
      <c r="E164" s="18">
        <v>0</v>
      </c>
      <c r="F164" s="30">
        <v>0</v>
      </c>
    </row>
    <row r="165" spans="1:6">
      <c r="A165" s="29" t="s">
        <v>169</v>
      </c>
      <c r="B165" s="18">
        <v>6900000</v>
      </c>
      <c r="C165" s="18">
        <v>0</v>
      </c>
      <c r="D165" s="18">
        <v>0</v>
      </c>
      <c r="E165" s="18">
        <v>0</v>
      </c>
      <c r="F165" s="30">
        <v>0</v>
      </c>
    </row>
    <row r="166" spans="1:6">
      <c r="A166" s="29" t="s">
        <v>170</v>
      </c>
      <c r="B166" s="18">
        <v>0</v>
      </c>
      <c r="C166" s="18">
        <v>0</v>
      </c>
      <c r="D166" s="18">
        <v>0</v>
      </c>
      <c r="E166" s="18">
        <v>0</v>
      </c>
      <c r="F166" s="30">
        <v>0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0</v>
      </c>
      <c r="D169" s="18">
        <v>0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0</v>
      </c>
      <c r="D171" s="18">
        <v>0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0</v>
      </c>
      <c r="C173" s="18">
        <v>0</v>
      </c>
      <c r="D173" s="18">
        <v>0</v>
      </c>
      <c r="E173" s="18">
        <v>0</v>
      </c>
      <c r="F173" s="30">
        <v>0</v>
      </c>
    </row>
    <row r="174" spans="1:6">
      <c r="A174" s="29" t="s">
        <v>178</v>
      </c>
      <c r="B174" s="18">
        <v>3200</v>
      </c>
      <c r="C174" s="18">
        <v>0</v>
      </c>
      <c r="D174" s="18">
        <v>0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0</v>
      </c>
      <c r="D175" s="18">
        <v>0</v>
      </c>
      <c r="E175" s="18">
        <v>0</v>
      </c>
      <c r="F175" s="30">
        <v>0</v>
      </c>
    </row>
    <row r="176" spans="1:6">
      <c r="A176" s="29" t="s">
        <v>180</v>
      </c>
      <c r="B176" s="18">
        <v>0</v>
      </c>
      <c r="C176" s="18">
        <v>0</v>
      </c>
      <c r="D176" s="18">
        <v>0</v>
      </c>
      <c r="E176" s="18">
        <v>0</v>
      </c>
      <c r="F176" s="30">
        <v>0</v>
      </c>
    </row>
    <row r="177" spans="1:6">
      <c r="A177" s="29" t="s">
        <v>181</v>
      </c>
      <c r="B177" s="18">
        <v>14000</v>
      </c>
      <c r="C177" s="18">
        <v>0</v>
      </c>
      <c r="D177" s="18">
        <v>0</v>
      </c>
      <c r="E177" s="18">
        <v>0</v>
      </c>
      <c r="F177" s="30">
        <v>0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0</v>
      </c>
      <c r="F178" s="30">
        <v>0</v>
      </c>
    </row>
    <row r="179" spans="1:6">
      <c r="A179" s="29" t="s">
        <v>183</v>
      </c>
      <c r="B179" s="18">
        <v>0</v>
      </c>
      <c r="C179" s="18">
        <v>0</v>
      </c>
      <c r="D179" s="18">
        <v>0</v>
      </c>
      <c r="E179" s="18">
        <v>0</v>
      </c>
      <c r="F179" s="30">
        <v>0</v>
      </c>
    </row>
    <row r="180" spans="1:6">
      <c r="A180" s="29" t="s">
        <v>184</v>
      </c>
      <c r="B180" s="18">
        <v>0</v>
      </c>
      <c r="C180" s="18">
        <v>0</v>
      </c>
      <c r="D180" s="18">
        <v>0</v>
      </c>
      <c r="E180" s="18">
        <v>0</v>
      </c>
      <c r="F180" s="30">
        <v>0</v>
      </c>
    </row>
    <row r="181" spans="1:6">
      <c r="A181" s="29" t="s">
        <v>185</v>
      </c>
      <c r="B181" s="18">
        <v>19027</v>
      </c>
      <c r="C181" s="18">
        <v>0</v>
      </c>
      <c r="D181" s="18">
        <v>0</v>
      </c>
      <c r="E181" s="18">
        <v>0</v>
      </c>
      <c r="F181" s="30">
        <v>0</v>
      </c>
    </row>
    <row r="182" spans="1:6">
      <c r="A182" s="29" t="s">
        <v>186</v>
      </c>
      <c r="B182" s="18">
        <v>100000</v>
      </c>
      <c r="C182" s="18">
        <v>0</v>
      </c>
      <c r="D182" s="18">
        <v>0</v>
      </c>
      <c r="E182" s="18">
        <v>0</v>
      </c>
      <c r="F182" s="30">
        <v>0</v>
      </c>
    </row>
    <row r="183" spans="1:6">
      <c r="A183" s="29" t="s">
        <v>187</v>
      </c>
      <c r="B183" s="18">
        <v>0</v>
      </c>
      <c r="C183" s="18">
        <v>0</v>
      </c>
      <c r="D183" s="18">
        <v>0</v>
      </c>
      <c r="E183" s="18">
        <v>0</v>
      </c>
      <c r="F183" s="30">
        <v>0</v>
      </c>
    </row>
    <row r="184" spans="1:6">
      <c r="A184" s="29" t="s">
        <v>188</v>
      </c>
      <c r="B184" s="18">
        <v>0</v>
      </c>
      <c r="C184" s="18">
        <v>0</v>
      </c>
      <c r="D184" s="18">
        <v>0</v>
      </c>
      <c r="E184" s="18">
        <v>0</v>
      </c>
      <c r="F184" s="30">
        <v>0</v>
      </c>
    </row>
    <row r="185" spans="1:6">
      <c r="A185" s="29" t="s">
        <v>189</v>
      </c>
      <c r="B185" s="18">
        <v>33110</v>
      </c>
      <c r="C185" s="18">
        <v>0</v>
      </c>
      <c r="D185" s="18">
        <v>0</v>
      </c>
      <c r="E185" s="18">
        <v>0</v>
      </c>
      <c r="F185" s="30">
        <v>0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107431</v>
      </c>
      <c r="C187" s="18">
        <v>0</v>
      </c>
      <c r="D187" s="18">
        <v>0</v>
      </c>
      <c r="E187" s="18">
        <v>0</v>
      </c>
      <c r="F187" s="30">
        <v>0</v>
      </c>
    </row>
    <row r="188" spans="1:6">
      <c r="A188" s="29" t="s">
        <v>192</v>
      </c>
      <c r="B188" s="18">
        <v>0</v>
      </c>
      <c r="C188" s="18">
        <v>0</v>
      </c>
      <c r="D188" s="18">
        <v>0</v>
      </c>
      <c r="E188" s="18">
        <v>0</v>
      </c>
      <c r="F188" s="30">
        <v>0</v>
      </c>
    </row>
    <row r="189" spans="1:6">
      <c r="A189" s="29" t="s">
        <v>193</v>
      </c>
      <c r="B189" s="18">
        <v>0</v>
      </c>
      <c r="C189" s="18">
        <v>0</v>
      </c>
      <c r="D189" s="18">
        <v>0</v>
      </c>
      <c r="E189" s="18">
        <v>0</v>
      </c>
      <c r="F189" s="30">
        <v>0</v>
      </c>
    </row>
    <row r="190" spans="1:6">
      <c r="A190" s="29" t="s">
        <v>194</v>
      </c>
      <c r="B190" s="18">
        <v>0</v>
      </c>
      <c r="C190" s="18">
        <v>0</v>
      </c>
      <c r="D190" s="18">
        <v>0</v>
      </c>
      <c r="E190" s="18">
        <v>0</v>
      </c>
      <c r="F190" s="30">
        <v>0</v>
      </c>
    </row>
    <row r="191" spans="1:6">
      <c r="A191" s="29" t="s">
        <v>195</v>
      </c>
      <c r="B191" s="18">
        <v>0</v>
      </c>
      <c r="C191" s="18">
        <v>0</v>
      </c>
      <c r="D191" s="18">
        <v>0</v>
      </c>
      <c r="E191" s="18">
        <v>0</v>
      </c>
      <c r="F191" s="30">
        <v>0</v>
      </c>
    </row>
    <row r="192" spans="1:6">
      <c r="A192" s="29" t="s">
        <v>196</v>
      </c>
      <c r="B192" s="18">
        <v>250000</v>
      </c>
      <c r="C192" s="18">
        <v>0</v>
      </c>
      <c r="D192" s="18">
        <v>0</v>
      </c>
      <c r="E192" s="18">
        <v>0</v>
      </c>
      <c r="F192" s="30">
        <v>0</v>
      </c>
    </row>
    <row r="193" spans="1:6">
      <c r="A193" s="29" t="s">
        <v>197</v>
      </c>
      <c r="B193" s="18">
        <v>20308</v>
      </c>
      <c r="C193" s="18">
        <v>0</v>
      </c>
      <c r="D193" s="18">
        <v>0</v>
      </c>
      <c r="E193" s="18">
        <v>0</v>
      </c>
      <c r="F193" s="30">
        <v>0</v>
      </c>
    </row>
    <row r="194" spans="1:6">
      <c r="A194" s="29" t="s">
        <v>198</v>
      </c>
      <c r="B194" s="18">
        <v>0</v>
      </c>
      <c r="C194" s="18">
        <v>0</v>
      </c>
      <c r="D194" s="18">
        <v>0</v>
      </c>
      <c r="E194" s="18">
        <v>0</v>
      </c>
      <c r="F194" s="30">
        <v>0</v>
      </c>
    </row>
    <row r="195" spans="1:6">
      <c r="A195" s="29" t="s">
        <v>199</v>
      </c>
      <c r="B195" s="18">
        <v>0</v>
      </c>
      <c r="C195" s="18">
        <v>0</v>
      </c>
      <c r="D195" s="18">
        <v>0</v>
      </c>
      <c r="E195" s="18">
        <v>0</v>
      </c>
      <c r="F195" s="30">
        <v>0</v>
      </c>
    </row>
    <row r="196" spans="1:6">
      <c r="A196" s="29" t="s">
        <v>200</v>
      </c>
      <c r="B196" s="18">
        <v>0</v>
      </c>
      <c r="C196" s="18">
        <v>0</v>
      </c>
      <c r="D196" s="18">
        <v>0</v>
      </c>
      <c r="E196" s="18">
        <v>0</v>
      </c>
      <c r="F196" s="30">
        <v>0</v>
      </c>
    </row>
    <row r="197" spans="1:6">
      <c r="A197" s="29" t="s">
        <v>201</v>
      </c>
      <c r="B197" s="18">
        <v>13000</v>
      </c>
      <c r="C197" s="18">
        <v>0</v>
      </c>
      <c r="D197" s="18">
        <v>0</v>
      </c>
      <c r="E197" s="18">
        <v>0</v>
      </c>
      <c r="F197" s="30">
        <v>0</v>
      </c>
    </row>
    <row r="198" spans="1:6">
      <c r="A198" s="29" t="s">
        <v>202</v>
      </c>
      <c r="B198" s="18">
        <v>0</v>
      </c>
      <c r="C198" s="18">
        <v>0</v>
      </c>
      <c r="D198" s="18">
        <v>0</v>
      </c>
      <c r="E198" s="18">
        <v>0</v>
      </c>
      <c r="F198" s="30">
        <v>0</v>
      </c>
    </row>
    <row r="199" spans="1:6">
      <c r="A199" s="29" t="s">
        <v>203</v>
      </c>
      <c r="B199" s="18">
        <v>0</v>
      </c>
      <c r="C199" s="18">
        <v>0</v>
      </c>
      <c r="D199" s="18">
        <v>0</v>
      </c>
      <c r="E199" s="18">
        <v>0</v>
      </c>
      <c r="F199" s="30">
        <v>0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0</v>
      </c>
      <c r="D201" s="18">
        <v>0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0</v>
      </c>
      <c r="D202" s="18">
        <v>0</v>
      </c>
      <c r="E202" s="18">
        <v>0</v>
      </c>
      <c r="F202" s="30">
        <v>0</v>
      </c>
    </row>
    <row r="203" spans="1:6">
      <c r="A203" s="29" t="s">
        <v>207</v>
      </c>
      <c r="B203" s="18">
        <v>22000</v>
      </c>
      <c r="C203" s="18">
        <v>0</v>
      </c>
      <c r="D203" s="18">
        <v>0</v>
      </c>
      <c r="E203" s="18">
        <v>0</v>
      </c>
      <c r="F203" s="30">
        <v>0</v>
      </c>
    </row>
    <row r="204" spans="1:6">
      <c r="A204" s="29" t="s">
        <v>208</v>
      </c>
      <c r="B204" s="18">
        <v>269868</v>
      </c>
      <c r="C204" s="18">
        <v>0</v>
      </c>
      <c r="D204" s="18">
        <v>0</v>
      </c>
      <c r="E204" s="18">
        <v>0</v>
      </c>
      <c r="F204" s="30">
        <v>0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0</v>
      </c>
      <c r="D206" s="18">
        <v>0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0</v>
      </c>
      <c r="C208" s="18">
        <v>0</v>
      </c>
      <c r="D208" s="18">
        <v>0</v>
      </c>
      <c r="E208" s="18">
        <v>0</v>
      </c>
      <c r="F208" s="30">
        <v>0</v>
      </c>
    </row>
    <row r="209" spans="1:6">
      <c r="A209" s="29" t="s">
        <v>213</v>
      </c>
      <c r="B209" s="18">
        <v>319000</v>
      </c>
      <c r="C209" s="18">
        <v>0</v>
      </c>
      <c r="D209" s="18">
        <v>0</v>
      </c>
      <c r="E209" s="18">
        <v>0</v>
      </c>
      <c r="F209" s="30">
        <v>0</v>
      </c>
    </row>
    <row r="210" spans="1:6">
      <c r="A210" s="29" t="s">
        <v>214</v>
      </c>
      <c r="B210" s="18">
        <v>0</v>
      </c>
      <c r="C210" s="18">
        <v>0</v>
      </c>
      <c r="D210" s="18">
        <v>0</v>
      </c>
      <c r="E210" s="18">
        <v>0</v>
      </c>
      <c r="F210" s="30">
        <v>0</v>
      </c>
    </row>
    <row r="211" spans="1:6">
      <c r="A211" s="29" t="s">
        <v>215</v>
      </c>
      <c r="B211" s="18">
        <v>453913</v>
      </c>
      <c r="C211" s="18">
        <v>0</v>
      </c>
      <c r="D211" s="18">
        <v>0</v>
      </c>
      <c r="E211" s="18">
        <v>0</v>
      </c>
      <c r="F211" s="30">
        <v>0</v>
      </c>
    </row>
    <row r="212" spans="1:6">
      <c r="A212" s="29" t="s">
        <v>216</v>
      </c>
      <c r="B212" s="18">
        <v>228000</v>
      </c>
      <c r="C212" s="18">
        <v>0</v>
      </c>
      <c r="D212" s="18">
        <v>0</v>
      </c>
      <c r="E212" s="18">
        <v>0</v>
      </c>
      <c r="F212" s="30">
        <v>0</v>
      </c>
    </row>
    <row r="213" spans="1:6">
      <c r="A213" s="29" t="s">
        <v>217</v>
      </c>
      <c r="B213" s="18">
        <v>857</v>
      </c>
      <c r="C213" s="18">
        <v>0</v>
      </c>
      <c r="D213" s="18">
        <v>0</v>
      </c>
      <c r="E213" s="18">
        <v>0</v>
      </c>
      <c r="F213" s="30">
        <v>0</v>
      </c>
    </row>
    <row r="214" spans="1:6">
      <c r="A214" s="29" t="s">
        <v>218</v>
      </c>
      <c r="B214" s="18">
        <v>0</v>
      </c>
      <c r="C214" s="18">
        <v>0</v>
      </c>
      <c r="D214" s="18">
        <v>0</v>
      </c>
      <c r="E214" s="18">
        <v>0</v>
      </c>
      <c r="F214" s="30">
        <v>0</v>
      </c>
    </row>
    <row r="215" spans="1:6">
      <c r="A215" s="29" t="s">
        <v>219</v>
      </c>
      <c r="B215" s="18">
        <v>10000</v>
      </c>
      <c r="C215" s="18">
        <v>0</v>
      </c>
      <c r="D215" s="18">
        <v>0</v>
      </c>
      <c r="E215" s="18">
        <v>0</v>
      </c>
      <c r="F215" s="30">
        <v>0</v>
      </c>
    </row>
    <row r="216" spans="1:6">
      <c r="A216" s="29" t="s">
        <v>220</v>
      </c>
      <c r="B216" s="18">
        <v>0</v>
      </c>
      <c r="C216" s="18">
        <v>0</v>
      </c>
      <c r="D216" s="18">
        <v>0</v>
      </c>
      <c r="E216" s="18">
        <v>0</v>
      </c>
      <c r="F216" s="30">
        <v>0</v>
      </c>
    </row>
    <row r="217" spans="1:6">
      <c r="A217" s="29" t="s">
        <v>221</v>
      </c>
      <c r="B217" s="18">
        <v>0</v>
      </c>
      <c r="C217" s="18">
        <v>0</v>
      </c>
      <c r="D217" s="18">
        <v>0</v>
      </c>
      <c r="E217" s="18">
        <v>0</v>
      </c>
      <c r="F217" s="30">
        <v>0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0</v>
      </c>
      <c r="D220" s="18">
        <v>0</v>
      </c>
      <c r="E220" s="18">
        <v>0</v>
      </c>
      <c r="F220" s="30">
        <v>0</v>
      </c>
    </row>
    <row r="221" spans="1:6">
      <c r="A221" s="29" t="s">
        <v>225</v>
      </c>
      <c r="B221" s="18">
        <v>0</v>
      </c>
      <c r="C221" s="18">
        <v>0</v>
      </c>
      <c r="D221" s="18">
        <v>0</v>
      </c>
      <c r="E221" s="18">
        <v>0</v>
      </c>
      <c r="F221" s="30">
        <v>0</v>
      </c>
    </row>
    <row r="222" spans="1:6">
      <c r="A222" s="31" t="s">
        <v>226</v>
      </c>
      <c r="B222" s="19">
        <v>170000</v>
      </c>
      <c r="C222" s="19">
        <v>0</v>
      </c>
      <c r="D222" s="19">
        <v>0</v>
      </c>
      <c r="E222" s="19">
        <v>0</v>
      </c>
      <c r="F222" s="32">
        <v>0</v>
      </c>
    </row>
    <row r="223" spans="1:6">
      <c r="A223" t="s">
        <v>251</v>
      </c>
      <c r="B223" s="24">
        <v>4005000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F224"/>
  <sheetViews>
    <sheetView topLeftCell="A186" workbookViewId="0">
      <selection activeCell="A192" sqref="A2:F222"/>
    </sheetView>
  </sheetViews>
  <sheetFormatPr defaultColWidth="8.88671875" defaultRowHeight="14.4"/>
  <cols>
    <col min="1" max="1" width="15.33203125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s="29" t="s">
        <v>6</v>
      </c>
      <c r="B2" s="18">
        <v>725000</v>
      </c>
      <c r="C2" s="18">
        <v>0</v>
      </c>
      <c r="D2" s="18">
        <v>0</v>
      </c>
      <c r="E2" s="18">
        <v>0</v>
      </c>
      <c r="F2" s="30">
        <v>0</v>
      </c>
    </row>
    <row r="3" spans="1:6">
      <c r="A3" s="29" t="s">
        <v>7</v>
      </c>
      <c r="B3" s="18">
        <v>39700</v>
      </c>
      <c r="C3" s="18">
        <v>0</v>
      </c>
      <c r="D3" s="18">
        <v>0</v>
      </c>
      <c r="E3" s="18">
        <v>0</v>
      </c>
      <c r="F3" s="30">
        <v>0</v>
      </c>
    </row>
    <row r="4" spans="1:6">
      <c r="A4" s="29" t="s">
        <v>8</v>
      </c>
      <c r="B4" s="18">
        <v>11600</v>
      </c>
      <c r="C4" s="18">
        <v>0</v>
      </c>
      <c r="D4" s="18">
        <v>0</v>
      </c>
      <c r="E4" s="18">
        <v>0</v>
      </c>
      <c r="F4" s="30">
        <v>0</v>
      </c>
    </row>
    <row r="5" spans="1:6">
      <c r="A5" s="29" t="s">
        <v>9</v>
      </c>
      <c r="B5" s="18">
        <v>0</v>
      </c>
      <c r="C5" s="18">
        <v>0</v>
      </c>
      <c r="D5" s="18">
        <v>0</v>
      </c>
      <c r="E5" s="18">
        <v>0</v>
      </c>
      <c r="F5" s="30">
        <v>0</v>
      </c>
    </row>
    <row r="6" spans="1:6">
      <c r="A6" s="29" t="s">
        <v>10</v>
      </c>
      <c r="B6" s="18">
        <v>0</v>
      </c>
      <c r="C6" s="18">
        <v>0</v>
      </c>
      <c r="D6" s="18">
        <v>0</v>
      </c>
      <c r="E6" s="18">
        <v>0</v>
      </c>
      <c r="F6" s="30">
        <v>0</v>
      </c>
    </row>
    <row r="7" spans="1:6">
      <c r="A7" s="29" t="s">
        <v>11</v>
      </c>
      <c r="B7" s="18">
        <v>1050000</v>
      </c>
      <c r="C7" s="18">
        <v>0</v>
      </c>
      <c r="D7" s="18">
        <v>0</v>
      </c>
      <c r="E7" s="18">
        <v>0</v>
      </c>
      <c r="F7" s="30">
        <v>0</v>
      </c>
    </row>
    <row r="8" spans="1:6">
      <c r="A8" s="29" t="s">
        <v>12</v>
      </c>
      <c r="B8" s="18">
        <v>0</v>
      </c>
      <c r="C8" s="18">
        <v>0</v>
      </c>
      <c r="D8" s="18">
        <v>0</v>
      </c>
      <c r="E8" s="18">
        <v>0</v>
      </c>
      <c r="F8" s="30">
        <v>0</v>
      </c>
    </row>
    <row r="9" spans="1:6">
      <c r="A9" s="29" t="s">
        <v>13</v>
      </c>
      <c r="B9" s="18">
        <v>327910</v>
      </c>
      <c r="C9" s="18">
        <v>0</v>
      </c>
      <c r="D9" s="18">
        <v>0</v>
      </c>
      <c r="E9" s="18">
        <v>0</v>
      </c>
      <c r="F9" s="30">
        <v>0</v>
      </c>
    </row>
    <row r="10" spans="1:6">
      <c r="A10" s="29" t="s">
        <v>14</v>
      </c>
      <c r="B10" s="18">
        <v>1000</v>
      </c>
      <c r="C10" s="18">
        <v>0</v>
      </c>
      <c r="D10" s="18">
        <v>0</v>
      </c>
      <c r="E10" s="18">
        <v>0</v>
      </c>
      <c r="F10" s="30">
        <v>0</v>
      </c>
    </row>
    <row r="11" spans="1:6">
      <c r="A11" s="29" t="s">
        <v>15</v>
      </c>
      <c r="B11" s="18">
        <v>0</v>
      </c>
      <c r="C11" s="18">
        <v>0</v>
      </c>
      <c r="D11" s="18">
        <v>0</v>
      </c>
      <c r="E11" s="18">
        <v>0</v>
      </c>
      <c r="F11" s="30">
        <v>0</v>
      </c>
    </row>
    <row r="12" spans="1:6">
      <c r="A12" s="29" t="s">
        <v>16</v>
      </c>
      <c r="B12" s="18">
        <v>204000</v>
      </c>
      <c r="C12" s="18">
        <v>0</v>
      </c>
      <c r="D12" s="18">
        <v>0</v>
      </c>
      <c r="E12" s="18">
        <v>0</v>
      </c>
      <c r="F12" s="30">
        <v>0</v>
      </c>
    </row>
    <row r="13" spans="1:6">
      <c r="A13" s="29" t="s">
        <v>17</v>
      </c>
      <c r="B13" s="18">
        <v>0</v>
      </c>
      <c r="C13" s="18">
        <v>0</v>
      </c>
      <c r="D13" s="18">
        <v>0</v>
      </c>
      <c r="E13" s="18">
        <v>0</v>
      </c>
      <c r="F13" s="30">
        <v>0</v>
      </c>
    </row>
    <row r="14" spans="1:6">
      <c r="A14" s="29" t="s">
        <v>18</v>
      </c>
      <c r="B14" s="18">
        <v>1100</v>
      </c>
      <c r="C14" s="18">
        <v>0</v>
      </c>
      <c r="D14" s="18">
        <v>0</v>
      </c>
      <c r="E14" s="18">
        <v>0</v>
      </c>
      <c r="F14" s="30">
        <v>0</v>
      </c>
    </row>
    <row r="15" spans="1:6">
      <c r="A15" s="29" t="s">
        <v>19</v>
      </c>
      <c r="B15" s="18">
        <v>0</v>
      </c>
      <c r="C15" s="18">
        <v>0</v>
      </c>
      <c r="D15" s="18">
        <v>0</v>
      </c>
      <c r="E15" s="18">
        <v>0</v>
      </c>
      <c r="F15" s="30">
        <v>0</v>
      </c>
    </row>
    <row r="16" spans="1:6">
      <c r="A16" s="29" t="s">
        <v>20</v>
      </c>
      <c r="B16" s="18">
        <v>0</v>
      </c>
      <c r="C16" s="18">
        <v>0</v>
      </c>
      <c r="D16" s="18">
        <v>0</v>
      </c>
      <c r="E16" s="18">
        <v>0</v>
      </c>
      <c r="F16" s="30">
        <v>0</v>
      </c>
    </row>
    <row r="17" spans="1:6">
      <c r="A17" s="29" t="s">
        <v>21</v>
      </c>
      <c r="B17" s="18">
        <v>90000</v>
      </c>
      <c r="C17" s="18">
        <v>0</v>
      </c>
      <c r="D17" s="18">
        <v>0</v>
      </c>
      <c r="E17" s="18">
        <v>0</v>
      </c>
      <c r="F17" s="30">
        <v>0</v>
      </c>
    </row>
    <row r="18" spans="1:6">
      <c r="A18" s="29" t="s">
        <v>22</v>
      </c>
      <c r="B18" s="18">
        <v>1000</v>
      </c>
      <c r="C18" s="18">
        <v>0</v>
      </c>
      <c r="D18" s="18">
        <v>0</v>
      </c>
      <c r="E18" s="18">
        <v>0</v>
      </c>
      <c r="F18" s="30">
        <v>0</v>
      </c>
    </row>
    <row r="19" spans="1:6">
      <c r="A19" s="29" t="s">
        <v>23</v>
      </c>
      <c r="B19" s="18">
        <v>239000</v>
      </c>
      <c r="C19" s="18">
        <v>0</v>
      </c>
      <c r="D19" s="18">
        <v>0</v>
      </c>
      <c r="E19" s="18">
        <v>0</v>
      </c>
      <c r="F19" s="30">
        <v>0</v>
      </c>
    </row>
    <row r="20" spans="1:6">
      <c r="A20" s="29" t="s">
        <v>24</v>
      </c>
      <c r="B20" s="18">
        <v>57700</v>
      </c>
      <c r="C20" s="18">
        <v>0</v>
      </c>
      <c r="D20" s="18">
        <v>0</v>
      </c>
      <c r="E20" s="18">
        <v>0</v>
      </c>
      <c r="F20" s="30">
        <v>0</v>
      </c>
    </row>
    <row r="21" spans="1:6">
      <c r="A21" s="29" t="s">
        <v>25</v>
      </c>
      <c r="B21" s="18">
        <v>0</v>
      </c>
      <c r="C21" s="18">
        <v>0</v>
      </c>
      <c r="D21" s="18">
        <v>0</v>
      </c>
      <c r="E21" s="18">
        <v>0</v>
      </c>
      <c r="F21" s="30">
        <v>0</v>
      </c>
    </row>
    <row r="22" spans="1:6">
      <c r="A22" s="29" t="s">
        <v>26</v>
      </c>
      <c r="B22" s="18">
        <v>365000</v>
      </c>
      <c r="C22" s="18">
        <v>0</v>
      </c>
      <c r="D22" s="18">
        <v>0</v>
      </c>
      <c r="E22" s="18">
        <v>0</v>
      </c>
      <c r="F22" s="30">
        <v>0</v>
      </c>
    </row>
    <row r="23" spans="1:6">
      <c r="A23" s="29" t="s">
        <v>27</v>
      </c>
      <c r="B23" s="18">
        <v>72000</v>
      </c>
      <c r="C23" s="18">
        <v>0</v>
      </c>
      <c r="D23" s="18">
        <v>0</v>
      </c>
      <c r="E23" s="18">
        <v>0</v>
      </c>
      <c r="F23" s="30">
        <v>0</v>
      </c>
    </row>
    <row r="24" spans="1:6">
      <c r="A24" s="29" t="s">
        <v>28</v>
      </c>
      <c r="B24" s="18">
        <v>0</v>
      </c>
      <c r="C24" s="18">
        <v>0</v>
      </c>
      <c r="D24" s="18">
        <v>0</v>
      </c>
      <c r="E24" s="18">
        <v>0</v>
      </c>
      <c r="F24" s="30">
        <v>0</v>
      </c>
    </row>
    <row r="25" spans="1:6">
      <c r="A25" s="29" t="s">
        <v>29</v>
      </c>
      <c r="B25" s="18">
        <v>20570</v>
      </c>
      <c r="C25" s="18">
        <v>0</v>
      </c>
      <c r="D25" s="18">
        <v>0</v>
      </c>
      <c r="E25" s="18">
        <v>0</v>
      </c>
      <c r="F25" s="30">
        <v>0</v>
      </c>
    </row>
    <row r="26" spans="1:6">
      <c r="A26" s="29" t="s">
        <v>30</v>
      </c>
      <c r="B26" s="18">
        <v>105000</v>
      </c>
      <c r="C26" s="18">
        <v>0</v>
      </c>
      <c r="D26" s="18">
        <v>0</v>
      </c>
      <c r="E26" s="18">
        <v>0</v>
      </c>
      <c r="F26" s="30">
        <v>0</v>
      </c>
    </row>
    <row r="27" spans="1:6">
      <c r="A27" s="29" t="s">
        <v>31</v>
      </c>
      <c r="B27" s="18">
        <v>6197000</v>
      </c>
      <c r="C27" s="18">
        <v>0</v>
      </c>
      <c r="D27" s="18">
        <v>0</v>
      </c>
      <c r="E27" s="18">
        <v>0</v>
      </c>
      <c r="F27" s="30">
        <v>0</v>
      </c>
    </row>
    <row r="28" spans="1:6">
      <c r="A28" s="29" t="s">
        <v>32</v>
      </c>
      <c r="B28" s="18">
        <v>0</v>
      </c>
      <c r="C28" s="18">
        <v>0</v>
      </c>
      <c r="D28" s="18">
        <v>0</v>
      </c>
      <c r="E28" s="18">
        <v>0</v>
      </c>
      <c r="F28" s="30">
        <v>0</v>
      </c>
    </row>
    <row r="29" spans="1:6">
      <c r="A29" s="29" t="s">
        <v>33</v>
      </c>
      <c r="B29" s="18">
        <v>0</v>
      </c>
      <c r="C29" s="18">
        <v>0</v>
      </c>
      <c r="D29" s="18">
        <v>0</v>
      </c>
      <c r="E29" s="18">
        <v>0</v>
      </c>
      <c r="F29" s="30">
        <v>0</v>
      </c>
    </row>
    <row r="30" spans="1:6">
      <c r="A30" s="29" t="s">
        <v>34</v>
      </c>
      <c r="B30" s="18">
        <v>11000</v>
      </c>
      <c r="C30" s="18">
        <v>0</v>
      </c>
      <c r="D30" s="18">
        <v>0</v>
      </c>
      <c r="E30" s="18">
        <v>0</v>
      </c>
      <c r="F30" s="30">
        <v>0</v>
      </c>
    </row>
    <row r="31" spans="1:6">
      <c r="A31" s="29" t="s">
        <v>35</v>
      </c>
      <c r="B31" s="18">
        <v>11898</v>
      </c>
      <c r="C31" s="18">
        <v>0</v>
      </c>
      <c r="D31" s="18">
        <v>0</v>
      </c>
      <c r="E31" s="18">
        <v>0</v>
      </c>
      <c r="F31" s="30">
        <v>0</v>
      </c>
    </row>
    <row r="32" spans="1:6">
      <c r="A32" s="29" t="s">
        <v>36</v>
      </c>
      <c r="B32" s="18">
        <v>1098000</v>
      </c>
      <c r="C32" s="18">
        <v>0</v>
      </c>
      <c r="D32" s="18">
        <v>0</v>
      </c>
      <c r="E32" s="18">
        <v>0</v>
      </c>
      <c r="F32" s="30">
        <v>0</v>
      </c>
    </row>
    <row r="33" spans="1:6">
      <c r="A33" s="29" t="s">
        <v>37</v>
      </c>
      <c r="B33" s="18">
        <v>318000</v>
      </c>
      <c r="C33" s="18">
        <v>0</v>
      </c>
      <c r="D33" s="18">
        <v>0</v>
      </c>
      <c r="E33" s="18">
        <v>0</v>
      </c>
      <c r="F33" s="30">
        <v>0</v>
      </c>
    </row>
    <row r="34" spans="1:6">
      <c r="A34" s="29" t="s">
        <v>38</v>
      </c>
      <c r="B34" s="18">
        <v>0</v>
      </c>
      <c r="C34" s="18">
        <v>0</v>
      </c>
      <c r="D34" s="18">
        <v>0</v>
      </c>
      <c r="E34" s="18">
        <v>0</v>
      </c>
      <c r="F34" s="30">
        <v>0</v>
      </c>
    </row>
    <row r="35" spans="1:6">
      <c r="A35" s="29" t="s">
        <v>39</v>
      </c>
      <c r="B35" s="18">
        <v>9000</v>
      </c>
      <c r="C35" s="18">
        <v>0</v>
      </c>
      <c r="D35" s="18">
        <v>0</v>
      </c>
      <c r="E35" s="18">
        <v>0</v>
      </c>
      <c r="F35" s="30">
        <v>0</v>
      </c>
    </row>
    <row r="36" spans="1:6">
      <c r="A36" s="29" t="s">
        <v>40</v>
      </c>
      <c r="B36" s="18">
        <v>500000</v>
      </c>
      <c r="C36" s="18">
        <v>0</v>
      </c>
      <c r="D36" s="18">
        <v>0</v>
      </c>
      <c r="E36" s="18">
        <v>0</v>
      </c>
      <c r="F36" s="30">
        <v>0</v>
      </c>
    </row>
    <row r="37" spans="1:6">
      <c r="A37" s="29" t="s">
        <v>41</v>
      </c>
      <c r="B37" s="18">
        <v>1779360</v>
      </c>
      <c r="C37" s="18">
        <v>0</v>
      </c>
      <c r="D37" s="18">
        <v>0</v>
      </c>
      <c r="E37" s="18">
        <v>0</v>
      </c>
      <c r="F37" s="30">
        <v>0</v>
      </c>
    </row>
    <row r="38" spans="1:6">
      <c r="A38" s="29" t="s">
        <v>42</v>
      </c>
      <c r="B38" s="18">
        <v>0</v>
      </c>
      <c r="C38" s="18">
        <v>0</v>
      </c>
      <c r="D38" s="18">
        <v>0</v>
      </c>
      <c r="E38" s="18">
        <v>0</v>
      </c>
      <c r="F38" s="30">
        <v>0</v>
      </c>
    </row>
    <row r="39" spans="1:6">
      <c r="A39" s="29" t="s">
        <v>43</v>
      </c>
      <c r="B39" s="18">
        <v>308000</v>
      </c>
      <c r="C39" s="18">
        <v>0</v>
      </c>
      <c r="D39" s="18">
        <v>0</v>
      </c>
      <c r="E39" s="18">
        <v>0</v>
      </c>
      <c r="F39" s="30">
        <v>0</v>
      </c>
    </row>
    <row r="40" spans="1:6">
      <c r="A40" s="29" t="s">
        <v>44</v>
      </c>
      <c r="B40" s="18">
        <v>747000</v>
      </c>
      <c r="C40" s="18">
        <v>0</v>
      </c>
      <c r="D40" s="18">
        <v>0</v>
      </c>
      <c r="E40" s="18">
        <v>0</v>
      </c>
      <c r="F40" s="30">
        <v>0</v>
      </c>
    </row>
    <row r="41" spans="1:6">
      <c r="A41" s="29" t="s">
        <v>45</v>
      </c>
      <c r="B41" s="18">
        <v>4000</v>
      </c>
      <c r="C41" s="18">
        <v>0</v>
      </c>
      <c r="D41" s="18">
        <v>0</v>
      </c>
      <c r="E41" s="18">
        <v>0</v>
      </c>
      <c r="F41" s="30">
        <v>0</v>
      </c>
    </row>
    <row r="42" spans="1:6">
      <c r="A42" s="29" t="s">
        <v>46</v>
      </c>
      <c r="B42" s="18">
        <v>48400000</v>
      </c>
      <c r="C42" s="18">
        <v>0</v>
      </c>
      <c r="D42" s="18">
        <v>0</v>
      </c>
      <c r="E42" s="18">
        <v>0</v>
      </c>
      <c r="F42" s="30">
        <v>0</v>
      </c>
    </row>
    <row r="43" spans="1:6">
      <c r="A43" s="29" t="s">
        <v>47</v>
      </c>
      <c r="B43" s="18">
        <v>0</v>
      </c>
      <c r="C43" s="18">
        <v>0</v>
      </c>
      <c r="D43" s="18">
        <v>0</v>
      </c>
      <c r="E43" s="18">
        <v>0</v>
      </c>
      <c r="F43" s="30">
        <v>0</v>
      </c>
    </row>
    <row r="44" spans="1:6">
      <c r="A44" s="29" t="s">
        <v>48</v>
      </c>
      <c r="B44" s="18">
        <v>0</v>
      </c>
      <c r="C44" s="18">
        <v>0</v>
      </c>
      <c r="D44" s="18">
        <v>0</v>
      </c>
      <c r="E44" s="18">
        <v>0</v>
      </c>
      <c r="F44" s="30">
        <v>0</v>
      </c>
    </row>
    <row r="45" spans="1:6">
      <c r="A45" s="29" t="s">
        <v>49</v>
      </c>
      <c r="B45" s="18">
        <v>1211000</v>
      </c>
      <c r="C45" s="18">
        <v>0</v>
      </c>
      <c r="D45" s="18">
        <v>0</v>
      </c>
      <c r="E45" s="18">
        <v>0</v>
      </c>
      <c r="F45" s="30">
        <v>0</v>
      </c>
    </row>
    <row r="46" spans="1:6">
      <c r="A46" s="29" t="s">
        <v>50</v>
      </c>
      <c r="B46" s="18">
        <v>16000</v>
      </c>
      <c r="C46" s="18">
        <v>0</v>
      </c>
      <c r="D46" s="18">
        <v>0</v>
      </c>
      <c r="E46" s="18">
        <v>0</v>
      </c>
      <c r="F46" s="30">
        <v>0</v>
      </c>
    </row>
    <row r="47" spans="1:6">
      <c r="A47" s="29" t="s">
        <v>51</v>
      </c>
      <c r="B47" s="18">
        <v>370000</v>
      </c>
      <c r="C47" s="18">
        <v>0</v>
      </c>
      <c r="D47" s="18">
        <v>0</v>
      </c>
      <c r="E47" s="18">
        <v>0</v>
      </c>
      <c r="F47" s="30">
        <v>0</v>
      </c>
    </row>
    <row r="48" spans="1:6">
      <c r="A48" s="29" t="s">
        <v>52</v>
      </c>
      <c r="B48" s="18">
        <v>0</v>
      </c>
      <c r="C48" s="18">
        <v>0</v>
      </c>
      <c r="D48" s="18">
        <v>0</v>
      </c>
      <c r="E48" s="18">
        <v>0</v>
      </c>
      <c r="F48" s="30">
        <v>0</v>
      </c>
    </row>
    <row r="49" spans="1:6">
      <c r="A49" s="29" t="s">
        <v>53</v>
      </c>
      <c r="B49" s="18">
        <v>246000</v>
      </c>
      <c r="C49" s="18">
        <v>0</v>
      </c>
      <c r="D49" s="18">
        <v>0</v>
      </c>
      <c r="E49" s="18">
        <v>0</v>
      </c>
      <c r="F49" s="30">
        <v>0</v>
      </c>
    </row>
    <row r="50" spans="1:6">
      <c r="A50" s="29" t="s">
        <v>54</v>
      </c>
      <c r="B50" s="18">
        <v>0</v>
      </c>
      <c r="C50" s="18">
        <v>0</v>
      </c>
      <c r="D50" s="18">
        <v>0</v>
      </c>
      <c r="E50" s="18">
        <v>0</v>
      </c>
      <c r="F50" s="30">
        <v>0</v>
      </c>
    </row>
    <row r="51" spans="1:6">
      <c r="A51" s="29" t="s">
        <v>55</v>
      </c>
      <c r="B51" s="18">
        <v>8082</v>
      </c>
      <c r="C51" s="18">
        <v>0</v>
      </c>
      <c r="D51" s="18">
        <v>0</v>
      </c>
      <c r="E51" s="18">
        <v>0</v>
      </c>
      <c r="F51" s="30">
        <v>0</v>
      </c>
    </row>
    <row r="52" spans="1:6">
      <c r="A52" s="29" t="s">
        <v>56</v>
      </c>
      <c r="B52" s="18">
        <v>361000</v>
      </c>
      <c r="C52" s="18">
        <v>0</v>
      </c>
      <c r="D52" s="18">
        <v>0</v>
      </c>
      <c r="E52" s="18">
        <v>0</v>
      </c>
      <c r="F52" s="30">
        <v>0</v>
      </c>
    </row>
    <row r="53" spans="1:6">
      <c r="A53" s="29" t="s">
        <v>57</v>
      </c>
      <c r="B53" s="18">
        <v>0</v>
      </c>
      <c r="C53" s="18">
        <v>0</v>
      </c>
      <c r="D53" s="18">
        <v>0</v>
      </c>
      <c r="E53" s="18">
        <v>0</v>
      </c>
      <c r="F53" s="30">
        <v>0</v>
      </c>
    </row>
    <row r="54" spans="1:6">
      <c r="A54" s="29" t="s">
        <v>58</v>
      </c>
      <c r="B54" s="18">
        <v>6</v>
      </c>
      <c r="C54" s="18">
        <v>0</v>
      </c>
      <c r="D54" s="18">
        <v>0</v>
      </c>
      <c r="E54" s="18">
        <v>0</v>
      </c>
      <c r="F54" s="30">
        <v>0</v>
      </c>
    </row>
    <row r="55" spans="1:6">
      <c r="A55" s="29" t="s">
        <v>59</v>
      </c>
      <c r="B55" s="18">
        <v>0</v>
      </c>
      <c r="C55" s="18">
        <v>0</v>
      </c>
      <c r="D55" s="18">
        <v>0</v>
      </c>
      <c r="E55" s="18">
        <v>0</v>
      </c>
      <c r="F55" s="30">
        <v>0</v>
      </c>
    </row>
    <row r="56" spans="1:6">
      <c r="A56" s="29" t="s">
        <v>60</v>
      </c>
      <c r="B56" s="18">
        <v>0</v>
      </c>
      <c r="C56" s="18">
        <v>0</v>
      </c>
      <c r="D56" s="18">
        <v>0</v>
      </c>
      <c r="E56" s="18">
        <v>0</v>
      </c>
      <c r="F56" s="30">
        <v>0</v>
      </c>
    </row>
    <row r="57" spans="1:6">
      <c r="A57" s="29" t="s">
        <v>61</v>
      </c>
      <c r="B57" s="18">
        <v>4282000</v>
      </c>
      <c r="C57" s="18">
        <v>0</v>
      </c>
      <c r="D57" s="18">
        <v>0</v>
      </c>
      <c r="E57" s="18">
        <v>0</v>
      </c>
      <c r="F57" s="30">
        <v>0</v>
      </c>
    </row>
    <row r="58" spans="1:6">
      <c r="A58" s="29" t="s">
        <v>62</v>
      </c>
      <c r="B58" s="18">
        <v>19000</v>
      </c>
      <c r="C58" s="18">
        <v>0</v>
      </c>
      <c r="D58" s="18">
        <v>0</v>
      </c>
      <c r="E58" s="18">
        <v>0</v>
      </c>
      <c r="F58" s="30">
        <v>0</v>
      </c>
    </row>
    <row r="59" spans="1:6">
      <c r="A59" s="29" t="s">
        <v>63</v>
      </c>
      <c r="B59" s="18">
        <v>0</v>
      </c>
      <c r="C59" s="18">
        <v>0</v>
      </c>
      <c r="D59" s="18">
        <v>0</v>
      </c>
      <c r="E59" s="18">
        <v>0</v>
      </c>
      <c r="F59" s="30">
        <v>0</v>
      </c>
    </row>
    <row r="60" spans="1:6">
      <c r="A60" s="29" t="s">
        <v>64</v>
      </c>
      <c r="B60" s="18">
        <v>0</v>
      </c>
      <c r="C60" s="18">
        <v>0</v>
      </c>
      <c r="D60" s="18">
        <v>0</v>
      </c>
      <c r="E60" s="18">
        <v>0</v>
      </c>
      <c r="F60" s="30">
        <v>0</v>
      </c>
    </row>
    <row r="61" spans="1:6">
      <c r="A61" s="29" t="s">
        <v>65</v>
      </c>
      <c r="B61" s="18">
        <v>0</v>
      </c>
      <c r="C61" s="18">
        <v>0</v>
      </c>
      <c r="D61" s="18">
        <v>0</v>
      </c>
      <c r="E61" s="18">
        <v>0</v>
      </c>
      <c r="F61" s="30">
        <v>0</v>
      </c>
    </row>
    <row r="62" spans="1:6">
      <c r="A62" s="29" t="s">
        <v>66</v>
      </c>
      <c r="B62" s="18">
        <v>402000</v>
      </c>
      <c r="C62" s="18">
        <v>0</v>
      </c>
      <c r="D62" s="18">
        <v>0</v>
      </c>
      <c r="E62" s="18">
        <v>0</v>
      </c>
      <c r="F62" s="30">
        <v>0</v>
      </c>
    </row>
    <row r="63" spans="1:6">
      <c r="A63" s="29" t="s">
        <v>67</v>
      </c>
      <c r="B63" s="18">
        <v>125000</v>
      </c>
      <c r="C63" s="18">
        <v>0</v>
      </c>
      <c r="D63" s="18">
        <v>0</v>
      </c>
      <c r="E63" s="18">
        <v>0</v>
      </c>
      <c r="F63" s="30">
        <v>0</v>
      </c>
    </row>
    <row r="64" spans="1:6">
      <c r="A64" s="29" t="s">
        <v>68</v>
      </c>
      <c r="B64" s="18">
        <v>0</v>
      </c>
      <c r="C64" s="18">
        <v>0</v>
      </c>
      <c r="D64" s="18">
        <v>0</v>
      </c>
      <c r="E64" s="18">
        <v>0</v>
      </c>
      <c r="F64" s="30">
        <v>0</v>
      </c>
    </row>
    <row r="65" spans="1:6">
      <c r="A65" s="29" t="s">
        <v>69</v>
      </c>
      <c r="B65" s="18">
        <v>0</v>
      </c>
      <c r="C65" s="18">
        <v>0</v>
      </c>
      <c r="D65" s="18">
        <v>0</v>
      </c>
      <c r="E65" s="18">
        <v>0</v>
      </c>
      <c r="F65" s="30">
        <v>0</v>
      </c>
    </row>
    <row r="66" spans="1:6">
      <c r="A66" s="29" t="s">
        <v>70</v>
      </c>
      <c r="B66" s="18">
        <v>21475</v>
      </c>
      <c r="C66" s="18">
        <v>0</v>
      </c>
      <c r="D66" s="18">
        <v>0</v>
      </c>
      <c r="E66" s="18">
        <v>0</v>
      </c>
      <c r="F66" s="30">
        <v>0</v>
      </c>
    </row>
    <row r="67" spans="1:6">
      <c r="A67" s="29" t="s">
        <v>71</v>
      </c>
      <c r="B67" s="18">
        <v>25000</v>
      </c>
      <c r="C67" s="18">
        <v>0</v>
      </c>
      <c r="D67" s="18">
        <v>0</v>
      </c>
      <c r="E67" s="18">
        <v>0</v>
      </c>
      <c r="F67" s="30">
        <v>0</v>
      </c>
    </row>
    <row r="68" spans="1:6">
      <c r="A68" s="29" t="s">
        <v>72</v>
      </c>
      <c r="B68" s="18">
        <v>2916000</v>
      </c>
      <c r="C68" s="18">
        <v>0</v>
      </c>
      <c r="D68" s="18">
        <v>0</v>
      </c>
      <c r="E68" s="18">
        <v>0</v>
      </c>
      <c r="F68" s="30">
        <v>0</v>
      </c>
    </row>
    <row r="69" spans="1:6">
      <c r="A69" s="29" t="s">
        <v>73</v>
      </c>
      <c r="B69" s="18">
        <v>0</v>
      </c>
      <c r="C69" s="18">
        <v>0</v>
      </c>
      <c r="D69" s="18">
        <v>0</v>
      </c>
      <c r="E69" s="18">
        <v>0</v>
      </c>
      <c r="F69" s="30">
        <v>0</v>
      </c>
    </row>
    <row r="70" spans="1:6">
      <c r="A70" s="29" t="s">
        <v>74</v>
      </c>
      <c r="B70" s="18">
        <v>0</v>
      </c>
      <c r="C70" s="18">
        <v>0</v>
      </c>
      <c r="D70" s="18">
        <v>0</v>
      </c>
      <c r="E70" s="18">
        <v>0</v>
      </c>
      <c r="F70" s="30">
        <v>0</v>
      </c>
    </row>
    <row r="71" spans="1:6">
      <c r="A71" s="29" t="s">
        <v>75</v>
      </c>
      <c r="B71" s="18">
        <v>0</v>
      </c>
      <c r="C71" s="18">
        <v>0</v>
      </c>
      <c r="D71" s="18">
        <v>0</v>
      </c>
      <c r="E71" s="18">
        <v>0</v>
      </c>
      <c r="F71" s="30">
        <v>0</v>
      </c>
    </row>
    <row r="72" spans="1:6">
      <c r="A72" s="29" t="s">
        <v>76</v>
      </c>
      <c r="B72" s="18">
        <v>0</v>
      </c>
      <c r="C72" s="18">
        <v>0</v>
      </c>
      <c r="D72" s="18">
        <v>0</v>
      </c>
      <c r="E72" s="18">
        <v>0</v>
      </c>
      <c r="F72" s="30">
        <v>0</v>
      </c>
    </row>
    <row r="73" spans="1:6">
      <c r="A73" s="29" t="s">
        <v>77</v>
      </c>
      <c r="B73" s="18">
        <v>234882</v>
      </c>
      <c r="C73" s="18">
        <v>0</v>
      </c>
      <c r="D73" s="18">
        <v>0</v>
      </c>
      <c r="E73" s="18">
        <v>0</v>
      </c>
      <c r="F73" s="30">
        <v>0</v>
      </c>
    </row>
    <row r="74" spans="1:6">
      <c r="A74" s="29" t="s">
        <v>78</v>
      </c>
      <c r="B74" s="18">
        <v>9000</v>
      </c>
      <c r="C74" s="18">
        <v>0</v>
      </c>
      <c r="D74" s="18">
        <v>0</v>
      </c>
      <c r="E74" s="18">
        <v>0</v>
      </c>
      <c r="F74" s="30">
        <v>0</v>
      </c>
    </row>
    <row r="75" spans="1:6">
      <c r="A75" s="29" t="s">
        <v>79</v>
      </c>
      <c r="B75" s="18">
        <v>1000</v>
      </c>
      <c r="C75" s="18">
        <v>0</v>
      </c>
      <c r="D75" s="18">
        <v>0</v>
      </c>
      <c r="E75" s="18">
        <v>0</v>
      </c>
      <c r="F75" s="30">
        <v>0</v>
      </c>
    </row>
    <row r="76" spans="1:6">
      <c r="A76" s="29" t="s">
        <v>80</v>
      </c>
      <c r="B76" s="18">
        <v>0</v>
      </c>
      <c r="C76" s="18">
        <v>0</v>
      </c>
      <c r="D76" s="18">
        <v>0</v>
      </c>
      <c r="E76" s="18">
        <v>0</v>
      </c>
      <c r="F76" s="30">
        <v>0</v>
      </c>
    </row>
    <row r="77" spans="1:6">
      <c r="A77" s="29" t="s">
        <v>81</v>
      </c>
      <c r="B77" s="18">
        <v>6500</v>
      </c>
      <c r="C77" s="18">
        <v>0</v>
      </c>
      <c r="D77" s="18">
        <v>0</v>
      </c>
      <c r="E77" s="18">
        <v>0</v>
      </c>
      <c r="F77" s="30">
        <v>0</v>
      </c>
    </row>
    <row r="78" spans="1:6">
      <c r="A78" s="29" t="s">
        <v>82</v>
      </c>
      <c r="B78" s="18">
        <v>0</v>
      </c>
      <c r="C78" s="18">
        <v>0</v>
      </c>
      <c r="D78" s="18">
        <v>0</v>
      </c>
      <c r="E78" s="18">
        <v>0</v>
      </c>
      <c r="F78" s="30">
        <v>0</v>
      </c>
    </row>
    <row r="79" spans="1:6">
      <c r="A79" s="29" t="s">
        <v>83</v>
      </c>
      <c r="B79" s="18">
        <v>1199330</v>
      </c>
      <c r="C79" s="18">
        <v>0</v>
      </c>
      <c r="D79" s="18">
        <v>0</v>
      </c>
      <c r="E79" s="18">
        <v>0</v>
      </c>
      <c r="F79" s="30">
        <v>0</v>
      </c>
    </row>
    <row r="80" spans="1:6">
      <c r="A80" s="29" t="s">
        <v>84</v>
      </c>
      <c r="B80" s="18">
        <v>700000</v>
      </c>
      <c r="C80" s="18">
        <v>0</v>
      </c>
      <c r="D80" s="18">
        <v>0</v>
      </c>
      <c r="E80" s="18">
        <v>0</v>
      </c>
      <c r="F80" s="30">
        <v>0</v>
      </c>
    </row>
    <row r="81" spans="1:6">
      <c r="A81" s="29" t="s">
        <v>85</v>
      </c>
      <c r="B81" s="18">
        <v>0</v>
      </c>
      <c r="C81" s="18">
        <v>0</v>
      </c>
      <c r="D81" s="18">
        <v>0</v>
      </c>
      <c r="E81" s="18">
        <v>0</v>
      </c>
      <c r="F81" s="30">
        <v>0</v>
      </c>
    </row>
    <row r="82" spans="1:6">
      <c r="A82" s="29" t="s">
        <v>86</v>
      </c>
      <c r="B82" s="18">
        <v>20000</v>
      </c>
      <c r="C82" s="18">
        <v>0</v>
      </c>
      <c r="D82" s="18">
        <v>0</v>
      </c>
      <c r="E82" s="18">
        <v>0</v>
      </c>
      <c r="F82" s="30">
        <v>0</v>
      </c>
    </row>
    <row r="83" spans="1:6">
      <c r="A83" s="29" t="s">
        <v>87</v>
      </c>
      <c r="B83" s="18">
        <v>0</v>
      </c>
      <c r="C83" s="18">
        <v>0</v>
      </c>
      <c r="D83" s="18">
        <v>0</v>
      </c>
      <c r="E83" s="18">
        <v>0</v>
      </c>
      <c r="F83" s="30">
        <v>0</v>
      </c>
    </row>
    <row r="84" spans="1:6">
      <c r="A84" s="29" t="s">
        <v>88</v>
      </c>
      <c r="B84" s="18">
        <v>0</v>
      </c>
      <c r="C84" s="18">
        <v>0</v>
      </c>
      <c r="D84" s="18">
        <v>0</v>
      </c>
      <c r="E84" s="18">
        <v>0</v>
      </c>
      <c r="F84" s="30">
        <v>0</v>
      </c>
    </row>
    <row r="85" spans="1:6">
      <c r="A85" s="29" t="s">
        <v>89</v>
      </c>
      <c r="B85" s="18">
        <v>0</v>
      </c>
      <c r="C85" s="18">
        <v>0</v>
      </c>
      <c r="D85" s="18">
        <v>0</v>
      </c>
      <c r="E85" s="18">
        <v>0</v>
      </c>
      <c r="F85" s="30">
        <v>0</v>
      </c>
    </row>
    <row r="86" spans="1:6">
      <c r="A86" s="29" t="s">
        <v>90</v>
      </c>
      <c r="B86" s="18">
        <v>11000</v>
      </c>
      <c r="C86" s="18">
        <v>0</v>
      </c>
      <c r="D86" s="18">
        <v>0</v>
      </c>
      <c r="E86" s="18">
        <v>0</v>
      </c>
      <c r="F86" s="30">
        <v>0</v>
      </c>
    </row>
    <row r="87" spans="1:6">
      <c r="A87" s="29" t="s">
        <v>91</v>
      </c>
      <c r="B87" s="18">
        <v>513000</v>
      </c>
      <c r="C87" s="18">
        <v>0</v>
      </c>
      <c r="D87" s="18">
        <v>0</v>
      </c>
      <c r="E87" s="18">
        <v>0</v>
      </c>
      <c r="F87" s="30">
        <v>0</v>
      </c>
    </row>
    <row r="88" spans="1:6">
      <c r="A88" s="29" t="s">
        <v>92</v>
      </c>
      <c r="B88" s="18">
        <v>130000</v>
      </c>
      <c r="C88" s="18">
        <v>0</v>
      </c>
      <c r="D88" s="18">
        <v>0</v>
      </c>
      <c r="E88" s="18">
        <v>0</v>
      </c>
      <c r="F88" s="30">
        <v>0</v>
      </c>
    </row>
    <row r="89" spans="1:6">
      <c r="A89" s="29" t="s">
        <v>93</v>
      </c>
      <c r="B89" s="18">
        <v>20087</v>
      </c>
      <c r="C89" s="18">
        <v>0</v>
      </c>
      <c r="D89" s="18">
        <v>0</v>
      </c>
      <c r="E89" s="18">
        <v>0</v>
      </c>
      <c r="F89" s="30">
        <v>0</v>
      </c>
    </row>
    <row r="90" spans="1:6">
      <c r="A90" s="29" t="s">
        <v>94</v>
      </c>
      <c r="B90" s="18">
        <v>15000</v>
      </c>
      <c r="C90" s="18">
        <v>0</v>
      </c>
      <c r="D90" s="18">
        <v>0</v>
      </c>
      <c r="E90" s="18">
        <v>0</v>
      </c>
      <c r="F90" s="30">
        <v>0</v>
      </c>
    </row>
    <row r="91" spans="1:6">
      <c r="A91" s="29" t="s">
        <v>95</v>
      </c>
      <c r="B91" s="18">
        <v>0</v>
      </c>
      <c r="C91" s="18">
        <v>0</v>
      </c>
      <c r="D91" s="18">
        <v>0</v>
      </c>
      <c r="E91" s="18">
        <v>0</v>
      </c>
      <c r="F91" s="30">
        <v>0</v>
      </c>
    </row>
    <row r="92" spans="1:6">
      <c r="A92" s="29" t="s">
        <v>96</v>
      </c>
      <c r="B92" s="18">
        <v>679479</v>
      </c>
      <c r="C92" s="18">
        <v>0</v>
      </c>
      <c r="D92" s="18">
        <v>0</v>
      </c>
      <c r="E92" s="18">
        <v>0</v>
      </c>
      <c r="F92" s="30">
        <v>0</v>
      </c>
    </row>
    <row r="93" spans="1:6">
      <c r="A93" s="29" t="s">
        <v>97</v>
      </c>
      <c r="B93" s="18">
        <v>10</v>
      </c>
      <c r="C93" s="18">
        <v>0</v>
      </c>
      <c r="D93" s="18">
        <v>0</v>
      </c>
      <c r="E93" s="18">
        <v>0</v>
      </c>
      <c r="F93" s="30">
        <v>0</v>
      </c>
    </row>
    <row r="94" spans="1:6">
      <c r="A94" s="29" t="s">
        <v>98</v>
      </c>
      <c r="B94" s="18">
        <v>284000</v>
      </c>
      <c r="C94" s="18">
        <v>0</v>
      </c>
      <c r="D94" s="18">
        <v>0</v>
      </c>
      <c r="E94" s="18">
        <v>0</v>
      </c>
      <c r="F94" s="30">
        <v>0</v>
      </c>
    </row>
    <row r="95" spans="1:6">
      <c r="A95" s="29" t="s">
        <v>99</v>
      </c>
      <c r="B95" s="18">
        <v>4700000</v>
      </c>
      <c r="C95" s="18">
        <v>0</v>
      </c>
      <c r="D95" s="18">
        <v>0</v>
      </c>
      <c r="E95" s="18">
        <v>0</v>
      </c>
      <c r="F95" s="30">
        <v>0</v>
      </c>
    </row>
    <row r="96" spans="1:6">
      <c r="A96" s="29" t="s">
        <v>100</v>
      </c>
      <c r="B96" s="18">
        <v>248000</v>
      </c>
      <c r="C96" s="18">
        <v>0</v>
      </c>
      <c r="D96" s="18">
        <v>0</v>
      </c>
      <c r="E96" s="18">
        <v>0</v>
      </c>
      <c r="F96" s="30">
        <v>0</v>
      </c>
    </row>
    <row r="97" spans="1:6">
      <c r="A97" s="29" t="s">
        <v>101</v>
      </c>
      <c r="B97" s="18">
        <v>34000</v>
      </c>
      <c r="C97" s="18">
        <v>0</v>
      </c>
      <c r="D97" s="18">
        <v>0</v>
      </c>
      <c r="E97" s="18">
        <v>0</v>
      </c>
      <c r="F97" s="30">
        <v>0</v>
      </c>
    </row>
    <row r="98" spans="1:6">
      <c r="A98" s="29" t="s">
        <v>102</v>
      </c>
      <c r="B98" s="18">
        <v>0</v>
      </c>
      <c r="C98" s="18">
        <v>0</v>
      </c>
      <c r="D98" s="18">
        <v>0</v>
      </c>
      <c r="E98" s="18">
        <v>0</v>
      </c>
      <c r="F98" s="30">
        <v>0</v>
      </c>
    </row>
    <row r="99" spans="1:6">
      <c r="A99" s="29" t="s">
        <v>103</v>
      </c>
      <c r="B99" s="18">
        <v>800</v>
      </c>
      <c r="C99" s="18">
        <v>0</v>
      </c>
      <c r="D99" s="18">
        <v>0</v>
      </c>
      <c r="E99" s="18">
        <v>0</v>
      </c>
      <c r="F99" s="30">
        <v>0</v>
      </c>
    </row>
    <row r="100" spans="1:6">
      <c r="A100" s="29" t="s">
        <v>104</v>
      </c>
      <c r="B100" s="18">
        <v>33536</v>
      </c>
      <c r="C100" s="18">
        <v>0</v>
      </c>
      <c r="D100" s="18">
        <v>0</v>
      </c>
      <c r="E100" s="18">
        <v>0</v>
      </c>
      <c r="F100" s="30">
        <v>0</v>
      </c>
    </row>
    <row r="101" spans="1:6">
      <c r="A101" s="29" t="s">
        <v>105</v>
      </c>
      <c r="B101" s="18">
        <v>151000</v>
      </c>
      <c r="C101" s="18">
        <v>0</v>
      </c>
      <c r="D101" s="18">
        <v>0</v>
      </c>
      <c r="E101" s="18">
        <v>0</v>
      </c>
      <c r="F101" s="30">
        <v>0</v>
      </c>
    </row>
    <row r="102" spans="1:6">
      <c r="A102" s="29" t="s">
        <v>106</v>
      </c>
      <c r="B102" s="18">
        <v>222000</v>
      </c>
      <c r="C102" s="18">
        <v>0</v>
      </c>
      <c r="D102" s="18">
        <v>0</v>
      </c>
      <c r="E102" s="18">
        <v>0</v>
      </c>
      <c r="F102" s="30">
        <v>0</v>
      </c>
    </row>
    <row r="103" spans="1:6">
      <c r="A103" s="29" t="s">
        <v>107</v>
      </c>
      <c r="B103" s="18">
        <v>4000</v>
      </c>
      <c r="C103" s="18">
        <v>0</v>
      </c>
      <c r="D103" s="18">
        <v>0</v>
      </c>
      <c r="E103" s="18">
        <v>0</v>
      </c>
      <c r="F103" s="30">
        <v>0</v>
      </c>
    </row>
    <row r="104" spans="1:6">
      <c r="A104" s="29" t="s">
        <v>108</v>
      </c>
      <c r="B104" s="18">
        <v>57000</v>
      </c>
      <c r="C104" s="18">
        <v>0</v>
      </c>
      <c r="D104" s="18">
        <v>0</v>
      </c>
      <c r="E104" s="18">
        <v>0</v>
      </c>
      <c r="F104" s="30">
        <v>0</v>
      </c>
    </row>
    <row r="105" spans="1:6">
      <c r="A105" s="29" t="s">
        <v>109</v>
      </c>
      <c r="B105" s="18">
        <v>328000</v>
      </c>
      <c r="C105" s="18">
        <v>0</v>
      </c>
      <c r="D105" s="18">
        <v>0</v>
      </c>
      <c r="E105" s="18">
        <v>0</v>
      </c>
      <c r="F105" s="30">
        <v>0</v>
      </c>
    </row>
    <row r="106" spans="1:6">
      <c r="A106" s="29" t="s">
        <v>110</v>
      </c>
      <c r="B106" s="18">
        <v>0</v>
      </c>
      <c r="C106" s="18">
        <v>0</v>
      </c>
      <c r="D106" s="18">
        <v>0</v>
      </c>
      <c r="E106" s="18">
        <v>0</v>
      </c>
      <c r="F106" s="30">
        <v>0</v>
      </c>
    </row>
    <row r="107" spans="1:6">
      <c r="A107" s="29" t="s">
        <v>111</v>
      </c>
      <c r="B107" s="18">
        <v>0</v>
      </c>
      <c r="C107" s="18">
        <v>0</v>
      </c>
      <c r="D107" s="18">
        <v>0</v>
      </c>
      <c r="E107" s="18">
        <v>0</v>
      </c>
      <c r="F107" s="30">
        <v>0</v>
      </c>
    </row>
    <row r="108" spans="1:6">
      <c r="A108" s="29" t="s">
        <v>112</v>
      </c>
      <c r="B108" s="18">
        <v>3260</v>
      </c>
      <c r="C108" s="18">
        <v>0</v>
      </c>
      <c r="D108" s="18">
        <v>0</v>
      </c>
      <c r="E108" s="18">
        <v>0</v>
      </c>
      <c r="F108" s="30">
        <v>0</v>
      </c>
    </row>
    <row r="109" spans="1:6">
      <c r="A109" s="29" t="s">
        <v>113</v>
      </c>
      <c r="B109" s="18">
        <v>132000</v>
      </c>
      <c r="C109" s="18">
        <v>0</v>
      </c>
      <c r="D109" s="18">
        <v>0</v>
      </c>
      <c r="E109" s="18">
        <v>0</v>
      </c>
      <c r="F109" s="30">
        <v>0</v>
      </c>
    </row>
    <row r="110" spans="1:6">
      <c r="A110" s="29" t="s">
        <v>114</v>
      </c>
      <c r="B110" s="18">
        <v>310715</v>
      </c>
      <c r="C110" s="18">
        <v>0</v>
      </c>
      <c r="D110" s="18">
        <v>0</v>
      </c>
      <c r="E110" s="18">
        <v>0</v>
      </c>
      <c r="F110" s="30">
        <v>0</v>
      </c>
    </row>
    <row r="111" spans="1:6">
      <c r="A111" s="29" t="s">
        <v>115</v>
      </c>
      <c r="B111" s="18">
        <v>0</v>
      </c>
      <c r="C111" s="18">
        <v>0</v>
      </c>
      <c r="D111" s="18">
        <v>0</v>
      </c>
      <c r="E111" s="18">
        <v>0</v>
      </c>
      <c r="F111" s="30">
        <v>0</v>
      </c>
    </row>
    <row r="112" spans="1:6">
      <c r="A112" s="29" t="s">
        <v>116</v>
      </c>
      <c r="B112" s="18">
        <v>0</v>
      </c>
      <c r="C112" s="18">
        <v>0</v>
      </c>
      <c r="D112" s="18">
        <v>0</v>
      </c>
      <c r="E112" s="18">
        <v>0</v>
      </c>
      <c r="F112" s="30">
        <v>0</v>
      </c>
    </row>
    <row r="113" spans="1:6">
      <c r="A113" s="29" t="s">
        <v>117</v>
      </c>
      <c r="B113" s="18">
        <v>180000</v>
      </c>
      <c r="C113" s="18">
        <v>0</v>
      </c>
      <c r="D113" s="18">
        <v>0</v>
      </c>
      <c r="E113" s="18">
        <v>0</v>
      </c>
      <c r="F113" s="30">
        <v>0</v>
      </c>
    </row>
    <row r="114" spans="1:6">
      <c r="A114" s="29" t="s">
        <v>118</v>
      </c>
      <c r="B114" s="18">
        <v>53000</v>
      </c>
      <c r="C114" s="18">
        <v>0</v>
      </c>
      <c r="D114" s="18">
        <v>0</v>
      </c>
      <c r="E114" s="18">
        <v>0</v>
      </c>
      <c r="F114" s="30">
        <v>0</v>
      </c>
    </row>
    <row r="115" spans="1:6">
      <c r="A115" s="29" t="s">
        <v>119</v>
      </c>
      <c r="B115" s="18">
        <v>0</v>
      </c>
      <c r="C115" s="18">
        <v>0</v>
      </c>
      <c r="D115" s="18">
        <v>0</v>
      </c>
      <c r="E115" s="18">
        <v>0</v>
      </c>
      <c r="F115" s="30">
        <v>0</v>
      </c>
    </row>
    <row r="116" spans="1:6">
      <c r="A116" s="29" t="s">
        <v>120</v>
      </c>
      <c r="B116" s="18">
        <v>0</v>
      </c>
      <c r="C116" s="18">
        <v>0</v>
      </c>
      <c r="D116" s="18">
        <v>0</v>
      </c>
      <c r="E116" s="18">
        <v>0</v>
      </c>
      <c r="F116" s="30">
        <v>0</v>
      </c>
    </row>
    <row r="117" spans="1:6">
      <c r="A117" s="29" t="s">
        <v>121</v>
      </c>
      <c r="B117" s="18">
        <v>0</v>
      </c>
      <c r="C117" s="18">
        <v>0</v>
      </c>
      <c r="D117" s="18">
        <v>0</v>
      </c>
      <c r="E117" s="18">
        <v>0</v>
      </c>
      <c r="F117" s="30">
        <v>0</v>
      </c>
    </row>
    <row r="118" spans="1:6">
      <c r="A118" s="29" t="s">
        <v>122</v>
      </c>
      <c r="B118" s="18">
        <v>1903</v>
      </c>
      <c r="C118" s="18">
        <v>0</v>
      </c>
      <c r="D118" s="18">
        <v>0</v>
      </c>
      <c r="E118" s="18">
        <v>0</v>
      </c>
      <c r="F118" s="30">
        <v>0</v>
      </c>
    </row>
    <row r="119" spans="1:6">
      <c r="A119" s="29" t="s">
        <v>123</v>
      </c>
      <c r="B119" s="18">
        <v>1200000</v>
      </c>
      <c r="C119" s="18">
        <v>0</v>
      </c>
      <c r="D119" s="18">
        <v>0</v>
      </c>
      <c r="E119" s="18">
        <v>0</v>
      </c>
      <c r="F119" s="30">
        <v>0</v>
      </c>
    </row>
    <row r="120" spans="1:6">
      <c r="A120" s="29" t="s">
        <v>124</v>
      </c>
      <c r="B120" s="18">
        <v>1306000</v>
      </c>
      <c r="C120" s="18">
        <v>0</v>
      </c>
      <c r="D120" s="18">
        <v>0</v>
      </c>
      <c r="E120" s="18">
        <v>0</v>
      </c>
      <c r="F120" s="30">
        <v>0</v>
      </c>
    </row>
    <row r="121" spans="1:6">
      <c r="A121" s="29" t="s">
        <v>125</v>
      </c>
      <c r="B121" s="18">
        <v>0</v>
      </c>
      <c r="C121" s="18">
        <v>0</v>
      </c>
      <c r="D121" s="18">
        <v>0</v>
      </c>
      <c r="E121" s="18">
        <v>0</v>
      </c>
      <c r="F121" s="30">
        <v>0</v>
      </c>
    </row>
    <row r="122" spans="1:6">
      <c r="A122" s="29" t="s">
        <v>126</v>
      </c>
      <c r="B122" s="18">
        <v>429000</v>
      </c>
      <c r="C122" s="18">
        <v>0</v>
      </c>
      <c r="D122" s="18">
        <v>0</v>
      </c>
      <c r="E122" s="18">
        <v>0</v>
      </c>
      <c r="F122" s="30">
        <v>0</v>
      </c>
    </row>
    <row r="123" spans="1:6">
      <c r="A123" s="29" t="s">
        <v>127</v>
      </c>
      <c r="B123" s="18">
        <v>0</v>
      </c>
      <c r="C123" s="18">
        <v>0</v>
      </c>
      <c r="D123" s="18">
        <v>0</v>
      </c>
      <c r="E123" s="18">
        <v>0</v>
      </c>
      <c r="F123" s="30">
        <v>0</v>
      </c>
    </row>
    <row r="124" spans="1:6">
      <c r="A124" s="29" t="s">
        <v>128</v>
      </c>
      <c r="B124" s="18">
        <v>0</v>
      </c>
      <c r="C124" s="18">
        <v>0</v>
      </c>
      <c r="D124" s="18">
        <v>0</v>
      </c>
      <c r="E124" s="18">
        <v>0</v>
      </c>
      <c r="F124" s="30">
        <v>0</v>
      </c>
    </row>
    <row r="125" spans="1:6">
      <c r="A125" s="29" t="s">
        <v>129</v>
      </c>
      <c r="B125" s="18">
        <v>0</v>
      </c>
      <c r="C125" s="18">
        <v>0</v>
      </c>
      <c r="D125" s="18">
        <v>0</v>
      </c>
      <c r="E125" s="18">
        <v>0</v>
      </c>
      <c r="F125" s="30">
        <v>0</v>
      </c>
    </row>
    <row r="126" spans="1:6">
      <c r="A126" s="29" t="s">
        <v>130</v>
      </c>
      <c r="B126" s="18">
        <v>2000</v>
      </c>
      <c r="C126" s="18">
        <v>0</v>
      </c>
      <c r="D126" s="18">
        <v>0</v>
      </c>
      <c r="E126" s="18">
        <v>0</v>
      </c>
      <c r="F126" s="30">
        <v>0</v>
      </c>
    </row>
    <row r="127" spans="1:6">
      <c r="A127" s="29" t="s">
        <v>131</v>
      </c>
      <c r="B127" s="18">
        <v>20</v>
      </c>
      <c r="C127" s="18">
        <v>0</v>
      </c>
      <c r="D127" s="18">
        <v>0</v>
      </c>
      <c r="E127" s="18">
        <v>0</v>
      </c>
      <c r="F127" s="30">
        <v>0</v>
      </c>
    </row>
    <row r="128" spans="1:6">
      <c r="A128" s="29" t="s">
        <v>132</v>
      </c>
      <c r="B128" s="18">
        <v>0</v>
      </c>
      <c r="C128" s="18">
        <v>0</v>
      </c>
      <c r="D128" s="18">
        <v>0</v>
      </c>
      <c r="E128" s="18">
        <v>0</v>
      </c>
      <c r="F128" s="30">
        <v>0</v>
      </c>
    </row>
    <row r="129" spans="1:6">
      <c r="A129" s="29" t="s">
        <v>133</v>
      </c>
      <c r="B129" s="18">
        <v>137000</v>
      </c>
      <c r="C129" s="18">
        <v>0</v>
      </c>
      <c r="D129" s="18">
        <v>0</v>
      </c>
      <c r="E129" s="18">
        <v>0</v>
      </c>
      <c r="F129" s="30">
        <v>0</v>
      </c>
    </row>
    <row r="130" spans="1:6">
      <c r="A130" s="29" t="s">
        <v>134</v>
      </c>
      <c r="B130" s="18">
        <v>0</v>
      </c>
      <c r="C130" s="18">
        <v>0</v>
      </c>
      <c r="D130" s="18">
        <v>0</v>
      </c>
      <c r="E130" s="18">
        <v>0</v>
      </c>
      <c r="F130" s="30">
        <v>0</v>
      </c>
    </row>
    <row r="131" spans="1:6">
      <c r="A131" s="29" t="s">
        <v>135</v>
      </c>
      <c r="B131" s="18">
        <v>0</v>
      </c>
      <c r="C131" s="18">
        <v>0</v>
      </c>
      <c r="D131" s="18">
        <v>0</v>
      </c>
      <c r="E131" s="18">
        <v>0</v>
      </c>
      <c r="F131" s="30">
        <v>0</v>
      </c>
    </row>
    <row r="132" spans="1:6">
      <c r="A132" s="29" t="s">
        <v>136</v>
      </c>
      <c r="B132" s="18">
        <v>0</v>
      </c>
      <c r="C132" s="18">
        <v>0</v>
      </c>
      <c r="D132" s="18">
        <v>0</v>
      </c>
      <c r="E132" s="18">
        <v>0</v>
      </c>
      <c r="F132" s="30">
        <v>0</v>
      </c>
    </row>
    <row r="133" spans="1:6">
      <c r="A133" s="29" t="s">
        <v>137</v>
      </c>
      <c r="B133" s="18">
        <v>0</v>
      </c>
      <c r="C133" s="18">
        <v>0</v>
      </c>
      <c r="D133" s="18">
        <v>0</v>
      </c>
      <c r="E133" s="18">
        <v>0</v>
      </c>
      <c r="F133" s="30">
        <v>0</v>
      </c>
    </row>
    <row r="134" spans="1:6">
      <c r="A134" s="29" t="s">
        <v>138</v>
      </c>
      <c r="B134" s="18">
        <v>0</v>
      </c>
      <c r="C134" s="18">
        <v>0</v>
      </c>
      <c r="D134" s="18">
        <v>0</v>
      </c>
      <c r="E134" s="18">
        <v>0</v>
      </c>
      <c r="F134" s="30">
        <v>0</v>
      </c>
    </row>
    <row r="135" spans="1:6">
      <c r="A135" s="29" t="s">
        <v>139</v>
      </c>
      <c r="B135" s="18">
        <v>1504000</v>
      </c>
      <c r="C135" s="18">
        <v>0</v>
      </c>
      <c r="D135" s="18">
        <v>0</v>
      </c>
      <c r="E135" s="18">
        <v>0</v>
      </c>
      <c r="F135" s="30">
        <v>0</v>
      </c>
    </row>
    <row r="136" spans="1:6">
      <c r="A136" s="29" t="s">
        <v>140</v>
      </c>
      <c r="B136" s="18">
        <v>1800000</v>
      </c>
      <c r="C136" s="18">
        <v>0</v>
      </c>
      <c r="D136" s="18">
        <v>0</v>
      </c>
      <c r="E136" s="18">
        <v>0</v>
      </c>
      <c r="F136" s="30">
        <v>0</v>
      </c>
    </row>
    <row r="137" spans="1:6">
      <c r="A137" s="29" t="s">
        <v>141</v>
      </c>
      <c r="B137" s="18">
        <v>0</v>
      </c>
      <c r="C137" s="18">
        <v>0</v>
      </c>
      <c r="D137" s="18">
        <v>0</v>
      </c>
      <c r="E137" s="18">
        <v>0</v>
      </c>
      <c r="F137" s="30">
        <v>0</v>
      </c>
    </row>
    <row r="138" spans="1:6">
      <c r="A138" s="29" t="s">
        <v>142</v>
      </c>
      <c r="B138" s="18">
        <v>0</v>
      </c>
      <c r="C138" s="18">
        <v>0</v>
      </c>
      <c r="D138" s="18">
        <v>0</v>
      </c>
      <c r="E138" s="18">
        <v>0</v>
      </c>
      <c r="F138" s="30">
        <v>0</v>
      </c>
    </row>
    <row r="139" spans="1:6">
      <c r="A139" s="29" t="s">
        <v>143</v>
      </c>
      <c r="B139" s="18">
        <v>0</v>
      </c>
      <c r="C139" s="18">
        <v>0</v>
      </c>
      <c r="D139" s="18">
        <v>0</v>
      </c>
      <c r="E139" s="18">
        <v>0</v>
      </c>
      <c r="F139" s="30">
        <v>0</v>
      </c>
    </row>
    <row r="140" spans="1:6">
      <c r="A140" s="29" t="s">
        <v>144</v>
      </c>
      <c r="B140" s="18">
        <v>7511</v>
      </c>
      <c r="C140" s="18">
        <v>0</v>
      </c>
      <c r="D140" s="18">
        <v>0</v>
      </c>
      <c r="E140" s="18">
        <v>0</v>
      </c>
      <c r="F140" s="30">
        <v>0</v>
      </c>
    </row>
    <row r="141" spans="1:6">
      <c r="A141" s="29" t="s">
        <v>145</v>
      </c>
      <c r="B141" s="18">
        <v>2000</v>
      </c>
      <c r="C141" s="18">
        <v>0</v>
      </c>
      <c r="D141" s="18">
        <v>0</v>
      </c>
      <c r="E141" s="18">
        <v>0</v>
      </c>
      <c r="F141" s="30">
        <v>0</v>
      </c>
    </row>
    <row r="142" spans="1:6">
      <c r="A142" s="29" t="s">
        <v>146</v>
      </c>
      <c r="B142" s="18">
        <v>0</v>
      </c>
      <c r="C142" s="18">
        <v>0</v>
      </c>
      <c r="D142" s="18">
        <v>0</v>
      </c>
      <c r="E142" s="18">
        <v>0</v>
      </c>
      <c r="F142" s="30">
        <v>0</v>
      </c>
    </row>
    <row r="143" spans="1:6">
      <c r="A143" s="29" t="s">
        <v>147</v>
      </c>
      <c r="B143" s="18">
        <v>0</v>
      </c>
      <c r="C143" s="18">
        <v>0</v>
      </c>
      <c r="D143" s="18">
        <v>0</v>
      </c>
      <c r="E143" s="18">
        <v>0</v>
      </c>
      <c r="F143" s="30">
        <v>0</v>
      </c>
    </row>
    <row r="144" spans="1:6">
      <c r="A144" s="29" t="s">
        <v>148</v>
      </c>
      <c r="B144" s="18">
        <v>701000</v>
      </c>
      <c r="C144" s="18">
        <v>0</v>
      </c>
      <c r="D144" s="18">
        <v>0</v>
      </c>
      <c r="E144" s="18">
        <v>0</v>
      </c>
      <c r="F144" s="30">
        <v>0</v>
      </c>
    </row>
    <row r="145" spans="1:6">
      <c r="A145" s="29" t="s">
        <v>149</v>
      </c>
      <c r="B145" s="18">
        <v>2400000</v>
      </c>
      <c r="C145" s="18">
        <v>0</v>
      </c>
      <c r="D145" s="18">
        <v>0</v>
      </c>
      <c r="E145" s="18">
        <v>0</v>
      </c>
      <c r="F145" s="30">
        <v>0</v>
      </c>
    </row>
    <row r="146" spans="1:6">
      <c r="A146" s="29" t="s">
        <v>150</v>
      </c>
      <c r="B146" s="18">
        <v>0</v>
      </c>
      <c r="C146" s="18">
        <v>0</v>
      </c>
      <c r="D146" s="18">
        <v>0</v>
      </c>
      <c r="E146" s="18">
        <v>0</v>
      </c>
      <c r="F146" s="30">
        <v>0</v>
      </c>
    </row>
    <row r="147" spans="1:6">
      <c r="A147" s="29" t="s">
        <v>151</v>
      </c>
      <c r="B147" s="18">
        <v>0</v>
      </c>
      <c r="C147" s="18">
        <v>0</v>
      </c>
      <c r="D147" s="18">
        <v>0</v>
      </c>
      <c r="E147" s="18">
        <v>0</v>
      </c>
      <c r="F147" s="30">
        <v>0</v>
      </c>
    </row>
    <row r="148" spans="1:6">
      <c r="A148" s="29" t="s">
        <v>152</v>
      </c>
      <c r="B148" s="18">
        <v>0</v>
      </c>
      <c r="C148" s="18">
        <v>0</v>
      </c>
      <c r="D148" s="18">
        <v>0</v>
      </c>
      <c r="E148" s="18">
        <v>0</v>
      </c>
      <c r="F148" s="30">
        <v>0</v>
      </c>
    </row>
    <row r="149" spans="1:6">
      <c r="A149" s="29" t="s">
        <v>153</v>
      </c>
      <c r="B149" s="18">
        <v>0</v>
      </c>
      <c r="C149" s="18">
        <v>0</v>
      </c>
      <c r="D149" s="18">
        <v>0</v>
      </c>
      <c r="E149" s="18">
        <v>0</v>
      </c>
      <c r="F149" s="30">
        <v>0</v>
      </c>
    </row>
    <row r="150" spans="1:6">
      <c r="A150" s="29" t="s">
        <v>154</v>
      </c>
      <c r="B150" s="18">
        <v>0</v>
      </c>
      <c r="C150" s="18">
        <v>0</v>
      </c>
      <c r="D150" s="18">
        <v>0</v>
      </c>
      <c r="E150" s="18">
        <v>0</v>
      </c>
      <c r="F150" s="30">
        <v>0</v>
      </c>
    </row>
    <row r="151" spans="1:6">
      <c r="A151" s="29" t="s">
        <v>155</v>
      </c>
      <c r="B151" s="18">
        <v>826000</v>
      </c>
      <c r="C151" s="18">
        <v>0</v>
      </c>
      <c r="D151" s="18">
        <v>0</v>
      </c>
      <c r="E151" s="18">
        <v>0</v>
      </c>
      <c r="F151" s="30">
        <v>0</v>
      </c>
    </row>
    <row r="152" spans="1:6">
      <c r="A152" s="29" t="s">
        <v>156</v>
      </c>
      <c r="B152" s="18">
        <v>0</v>
      </c>
      <c r="C152" s="18">
        <v>0</v>
      </c>
      <c r="D152" s="18">
        <v>0</v>
      </c>
      <c r="E152" s="18">
        <v>0</v>
      </c>
      <c r="F152" s="30">
        <v>0</v>
      </c>
    </row>
    <row r="153" spans="1:6">
      <c r="A153" s="29" t="s">
        <v>157</v>
      </c>
      <c r="B153" s="18">
        <v>0</v>
      </c>
      <c r="C153" s="18">
        <v>0</v>
      </c>
      <c r="D153" s="18">
        <v>0</v>
      </c>
      <c r="E153" s="18">
        <v>0</v>
      </c>
      <c r="F153" s="30">
        <v>0</v>
      </c>
    </row>
    <row r="154" spans="1:6">
      <c r="A154" s="29" t="s">
        <v>158</v>
      </c>
      <c r="B154" s="18">
        <v>0</v>
      </c>
      <c r="C154" s="18">
        <v>0</v>
      </c>
      <c r="D154" s="18">
        <v>0</v>
      </c>
      <c r="E154" s="18">
        <v>0</v>
      </c>
      <c r="F154" s="30">
        <v>0</v>
      </c>
    </row>
    <row r="155" spans="1:6">
      <c r="A155" s="29" t="s">
        <v>159</v>
      </c>
      <c r="B155" s="18">
        <v>529000</v>
      </c>
      <c r="C155" s="18">
        <v>0</v>
      </c>
      <c r="D155" s="18">
        <v>0</v>
      </c>
      <c r="E155" s="18">
        <v>0</v>
      </c>
      <c r="F155" s="30">
        <v>0</v>
      </c>
    </row>
    <row r="156" spans="1:6">
      <c r="A156" s="29" t="s">
        <v>160</v>
      </c>
      <c r="B156" s="18">
        <v>117221</v>
      </c>
      <c r="C156" s="18">
        <v>0</v>
      </c>
      <c r="D156" s="18">
        <v>0</v>
      </c>
      <c r="E156" s="18">
        <v>0</v>
      </c>
      <c r="F156" s="30">
        <v>0</v>
      </c>
    </row>
    <row r="157" spans="1:6">
      <c r="A157" s="29" t="s">
        <v>161</v>
      </c>
      <c r="B157" s="18">
        <v>3000000</v>
      </c>
      <c r="C157" s="18">
        <v>0</v>
      </c>
      <c r="D157" s="18">
        <v>0</v>
      </c>
      <c r="E157" s="18">
        <v>0</v>
      </c>
      <c r="F157" s="30">
        <v>0</v>
      </c>
    </row>
    <row r="158" spans="1:6">
      <c r="A158" s="29" t="s">
        <v>162</v>
      </c>
      <c r="B158" s="18">
        <v>0</v>
      </c>
      <c r="C158" s="18">
        <v>0</v>
      </c>
      <c r="D158" s="18">
        <v>0</v>
      </c>
      <c r="E158" s="18">
        <v>0</v>
      </c>
      <c r="F158" s="30">
        <v>0</v>
      </c>
    </row>
    <row r="159" spans="1:6">
      <c r="A159" s="29" t="s">
        <v>163</v>
      </c>
      <c r="B159" s="18">
        <v>140000</v>
      </c>
      <c r="C159" s="18">
        <v>0</v>
      </c>
      <c r="D159" s="18">
        <v>0</v>
      </c>
      <c r="E159" s="18">
        <v>0</v>
      </c>
      <c r="F159" s="30">
        <v>0</v>
      </c>
    </row>
    <row r="160" spans="1:6">
      <c r="A160" s="29" t="s">
        <v>164</v>
      </c>
      <c r="B160" s="18">
        <v>250667</v>
      </c>
      <c r="C160" s="18">
        <v>0</v>
      </c>
      <c r="D160" s="18">
        <v>0</v>
      </c>
      <c r="E160" s="18">
        <v>0</v>
      </c>
      <c r="F160" s="30">
        <v>0</v>
      </c>
    </row>
    <row r="161" spans="1:6">
      <c r="A161" s="29" t="s">
        <v>165</v>
      </c>
      <c r="B161" s="18">
        <v>0</v>
      </c>
      <c r="C161" s="18">
        <v>0</v>
      </c>
      <c r="D161" s="18">
        <v>0</v>
      </c>
      <c r="E161" s="18">
        <v>0</v>
      </c>
      <c r="F161" s="30">
        <v>0</v>
      </c>
    </row>
    <row r="162" spans="1:6">
      <c r="A162" s="29" t="s">
        <v>166</v>
      </c>
      <c r="B162" s="18">
        <v>287000</v>
      </c>
      <c r="C162" s="18">
        <v>0</v>
      </c>
      <c r="D162" s="18">
        <v>0</v>
      </c>
      <c r="E162" s="18">
        <v>0</v>
      </c>
      <c r="F162" s="30">
        <v>0</v>
      </c>
    </row>
    <row r="163" spans="1:6">
      <c r="A163" s="29" t="s">
        <v>167</v>
      </c>
      <c r="B163" s="18">
        <v>6700</v>
      </c>
      <c r="C163" s="18">
        <v>0</v>
      </c>
      <c r="D163" s="18">
        <v>0</v>
      </c>
      <c r="E163" s="18">
        <v>0</v>
      </c>
      <c r="F163" s="30">
        <v>0</v>
      </c>
    </row>
    <row r="164" spans="1:6">
      <c r="A164" s="29" t="s">
        <v>168</v>
      </c>
      <c r="B164" s="18">
        <v>625998</v>
      </c>
      <c r="C164" s="18">
        <v>0</v>
      </c>
      <c r="D164" s="18">
        <v>0</v>
      </c>
      <c r="E164" s="18">
        <v>0</v>
      </c>
      <c r="F164" s="30">
        <v>0</v>
      </c>
    </row>
    <row r="165" spans="1:6">
      <c r="A165" s="29" t="s">
        <v>169</v>
      </c>
      <c r="B165" s="18">
        <v>9750000</v>
      </c>
      <c r="C165" s="18">
        <v>0</v>
      </c>
      <c r="D165" s="18">
        <v>0</v>
      </c>
      <c r="E165" s="18">
        <v>0</v>
      </c>
      <c r="F165" s="30">
        <v>0</v>
      </c>
    </row>
    <row r="166" spans="1:6">
      <c r="A166" s="29" t="s">
        <v>170</v>
      </c>
      <c r="B166" s="18">
        <v>250000</v>
      </c>
      <c r="C166" s="18">
        <v>0</v>
      </c>
      <c r="D166" s="18">
        <v>0</v>
      </c>
      <c r="E166" s="18">
        <v>0</v>
      </c>
      <c r="F166" s="30">
        <v>0</v>
      </c>
    </row>
    <row r="167" spans="1:6">
      <c r="A167" s="29" t="s">
        <v>171</v>
      </c>
      <c r="B167" s="18">
        <v>0</v>
      </c>
      <c r="C167" s="18">
        <v>0</v>
      </c>
      <c r="D167" s="18">
        <v>0</v>
      </c>
      <c r="E167" s="18">
        <v>0</v>
      </c>
      <c r="F167" s="30">
        <v>0</v>
      </c>
    </row>
    <row r="168" spans="1:6">
      <c r="A168" s="29" t="s">
        <v>172</v>
      </c>
      <c r="B168" s="18">
        <v>0</v>
      </c>
      <c r="C168" s="18">
        <v>0</v>
      </c>
      <c r="D168" s="18">
        <v>0</v>
      </c>
      <c r="E168" s="18">
        <v>0</v>
      </c>
      <c r="F168" s="30">
        <v>0</v>
      </c>
    </row>
    <row r="169" spans="1:6">
      <c r="A169" s="29" t="s">
        <v>173</v>
      </c>
      <c r="B169" s="18">
        <v>0</v>
      </c>
      <c r="C169" s="18">
        <v>0</v>
      </c>
      <c r="D169" s="18">
        <v>0</v>
      </c>
      <c r="E169" s="18">
        <v>0</v>
      </c>
      <c r="F169" s="30">
        <v>0</v>
      </c>
    </row>
    <row r="170" spans="1:6">
      <c r="A170" s="29" t="s">
        <v>174</v>
      </c>
      <c r="B170" s="18">
        <v>0</v>
      </c>
      <c r="C170" s="18">
        <v>0</v>
      </c>
      <c r="D170" s="18">
        <v>0</v>
      </c>
      <c r="E170" s="18">
        <v>0</v>
      </c>
      <c r="F170" s="30">
        <v>0</v>
      </c>
    </row>
    <row r="171" spans="1:6">
      <c r="A171" s="29" t="s">
        <v>175</v>
      </c>
      <c r="B171" s="18">
        <v>0</v>
      </c>
      <c r="C171" s="18">
        <v>0</v>
      </c>
      <c r="D171" s="18">
        <v>0</v>
      </c>
      <c r="E171" s="18">
        <v>0</v>
      </c>
      <c r="F171" s="30">
        <v>0</v>
      </c>
    </row>
    <row r="172" spans="1:6">
      <c r="A172" s="29" t="s">
        <v>176</v>
      </c>
      <c r="B172" s="18">
        <v>0</v>
      </c>
      <c r="C172" s="18">
        <v>0</v>
      </c>
      <c r="D172" s="18">
        <v>0</v>
      </c>
      <c r="E172" s="18">
        <v>0</v>
      </c>
      <c r="F172" s="30">
        <v>0</v>
      </c>
    </row>
    <row r="173" spans="1:6">
      <c r="A173" s="29" t="s">
        <v>177</v>
      </c>
      <c r="B173" s="18">
        <v>3000</v>
      </c>
      <c r="C173" s="18">
        <v>0</v>
      </c>
      <c r="D173" s="18">
        <v>0</v>
      </c>
      <c r="E173" s="18">
        <v>0</v>
      </c>
      <c r="F173" s="30">
        <v>0</v>
      </c>
    </row>
    <row r="174" spans="1:6">
      <c r="A174" s="29" t="s">
        <v>178</v>
      </c>
      <c r="B174" s="18">
        <v>0</v>
      </c>
      <c r="C174" s="18">
        <v>0</v>
      </c>
      <c r="D174" s="18">
        <v>0</v>
      </c>
      <c r="E174" s="18">
        <v>0</v>
      </c>
      <c r="F174" s="30">
        <v>0</v>
      </c>
    </row>
    <row r="175" spans="1:6">
      <c r="A175" s="29" t="s">
        <v>179</v>
      </c>
      <c r="B175" s="18">
        <v>0</v>
      </c>
      <c r="C175" s="18">
        <v>0</v>
      </c>
      <c r="D175" s="18">
        <v>0</v>
      </c>
      <c r="E175" s="18">
        <v>0</v>
      </c>
      <c r="F175" s="30">
        <v>0</v>
      </c>
    </row>
    <row r="176" spans="1:6">
      <c r="A176" s="29" t="s">
        <v>180</v>
      </c>
      <c r="B176" s="18">
        <v>754000</v>
      </c>
      <c r="C176" s="18">
        <v>0</v>
      </c>
      <c r="D176" s="18">
        <v>0</v>
      </c>
      <c r="E176" s="18">
        <v>0</v>
      </c>
      <c r="F176" s="30">
        <v>0</v>
      </c>
    </row>
    <row r="177" spans="1:6">
      <c r="A177" s="29" t="s">
        <v>181</v>
      </c>
      <c r="B177" s="18">
        <v>63000</v>
      </c>
      <c r="C177" s="18">
        <v>0</v>
      </c>
      <c r="D177" s="18">
        <v>0</v>
      </c>
      <c r="E177" s="18">
        <v>0</v>
      </c>
      <c r="F177" s="30">
        <v>0</v>
      </c>
    </row>
    <row r="178" spans="1:6">
      <c r="A178" s="29" t="s">
        <v>182</v>
      </c>
      <c r="B178" s="18">
        <v>0</v>
      </c>
      <c r="C178" s="18">
        <v>0</v>
      </c>
      <c r="D178" s="18">
        <v>0</v>
      </c>
      <c r="E178" s="18">
        <v>0</v>
      </c>
      <c r="F178" s="30">
        <v>0</v>
      </c>
    </row>
    <row r="179" spans="1:6">
      <c r="A179" s="29" t="s">
        <v>183</v>
      </c>
      <c r="B179" s="18">
        <v>120000</v>
      </c>
      <c r="C179" s="18">
        <v>0</v>
      </c>
      <c r="D179" s="18">
        <v>0</v>
      </c>
      <c r="E179" s="18">
        <v>0</v>
      </c>
      <c r="F179" s="30">
        <v>0</v>
      </c>
    </row>
    <row r="180" spans="1:6">
      <c r="A180" s="29" t="s">
        <v>184</v>
      </c>
      <c r="B180" s="18">
        <v>0</v>
      </c>
      <c r="C180" s="18">
        <v>0</v>
      </c>
      <c r="D180" s="18">
        <v>0</v>
      </c>
      <c r="E180" s="18">
        <v>0</v>
      </c>
      <c r="F180" s="30">
        <v>0</v>
      </c>
    </row>
    <row r="181" spans="1:6">
      <c r="A181" s="29" t="s">
        <v>185</v>
      </c>
      <c r="B181" s="18">
        <v>3681</v>
      </c>
      <c r="C181" s="18">
        <v>0</v>
      </c>
      <c r="D181" s="18">
        <v>0</v>
      </c>
      <c r="E181" s="18">
        <v>0</v>
      </c>
      <c r="F181" s="30">
        <v>0</v>
      </c>
    </row>
    <row r="182" spans="1:6">
      <c r="A182" s="29" t="s">
        <v>186</v>
      </c>
      <c r="B182" s="18">
        <v>72180</v>
      </c>
      <c r="C182" s="18">
        <v>0</v>
      </c>
      <c r="D182" s="18">
        <v>0</v>
      </c>
      <c r="E182" s="18">
        <v>0</v>
      </c>
      <c r="F182" s="30">
        <v>0</v>
      </c>
    </row>
    <row r="183" spans="1:6">
      <c r="A183" s="29" t="s">
        <v>187</v>
      </c>
      <c r="B183" s="18">
        <v>0</v>
      </c>
      <c r="C183" s="18">
        <v>0</v>
      </c>
      <c r="D183" s="18">
        <v>0</v>
      </c>
      <c r="E183" s="18">
        <v>0</v>
      </c>
      <c r="F183" s="30">
        <v>0</v>
      </c>
    </row>
    <row r="184" spans="1:6">
      <c r="A184" s="29" t="s">
        <v>188</v>
      </c>
      <c r="B184" s="18">
        <v>82000</v>
      </c>
      <c r="C184" s="18">
        <v>0</v>
      </c>
      <c r="D184" s="18">
        <v>0</v>
      </c>
      <c r="E184" s="18">
        <v>0</v>
      </c>
      <c r="F184" s="30">
        <v>0</v>
      </c>
    </row>
    <row r="185" spans="1:6">
      <c r="A185" s="29" t="s">
        <v>189</v>
      </c>
      <c r="B185" s="18">
        <v>69222</v>
      </c>
      <c r="C185" s="18">
        <v>0</v>
      </c>
      <c r="D185" s="18">
        <v>0</v>
      </c>
      <c r="E185" s="18">
        <v>0</v>
      </c>
      <c r="F185" s="30">
        <v>0</v>
      </c>
    </row>
    <row r="186" spans="1:6">
      <c r="A186" s="29" t="s">
        <v>190</v>
      </c>
      <c r="B186" s="18">
        <v>0</v>
      </c>
      <c r="C186" s="18">
        <v>0</v>
      </c>
      <c r="D186" s="18">
        <v>0</v>
      </c>
      <c r="E186" s="18">
        <v>0</v>
      </c>
      <c r="F186" s="30">
        <v>0</v>
      </c>
    </row>
    <row r="187" spans="1:6">
      <c r="A187" s="29" t="s">
        <v>191</v>
      </c>
      <c r="B187" s="18">
        <v>155286</v>
      </c>
      <c r="C187" s="18">
        <v>0</v>
      </c>
      <c r="D187" s="18">
        <v>0</v>
      </c>
      <c r="E187" s="18">
        <v>0</v>
      </c>
      <c r="F187" s="30">
        <v>0</v>
      </c>
    </row>
    <row r="188" spans="1:6">
      <c r="A188" s="29" t="s">
        <v>192</v>
      </c>
      <c r="B188" s="18">
        <v>577000</v>
      </c>
      <c r="C188" s="18">
        <v>0</v>
      </c>
      <c r="D188" s="18">
        <v>0</v>
      </c>
      <c r="E188" s="18">
        <v>0</v>
      </c>
      <c r="F188" s="30">
        <v>0</v>
      </c>
    </row>
    <row r="189" spans="1:6">
      <c r="A189" s="29" t="s">
        <v>193</v>
      </c>
      <c r="B189" s="18">
        <v>496000</v>
      </c>
      <c r="C189" s="18">
        <v>0</v>
      </c>
      <c r="D189" s="18">
        <v>0</v>
      </c>
      <c r="E189" s="18">
        <v>0</v>
      </c>
      <c r="F189" s="30">
        <v>0</v>
      </c>
    </row>
    <row r="190" spans="1:6">
      <c r="A190" s="29" t="s">
        <v>194</v>
      </c>
      <c r="B190" s="18">
        <v>3058</v>
      </c>
      <c r="C190" s="18">
        <v>0</v>
      </c>
      <c r="D190" s="18">
        <v>0</v>
      </c>
      <c r="E190" s="18">
        <v>0</v>
      </c>
      <c r="F190" s="30">
        <v>0</v>
      </c>
    </row>
    <row r="191" spans="1:6">
      <c r="A191" s="29" t="s">
        <v>195</v>
      </c>
      <c r="B191" s="18">
        <v>70000</v>
      </c>
      <c r="C191" s="18">
        <v>0</v>
      </c>
      <c r="D191" s="18">
        <v>0</v>
      </c>
      <c r="E191" s="18">
        <v>0</v>
      </c>
      <c r="F191" s="30">
        <v>0</v>
      </c>
    </row>
    <row r="192" spans="1:6">
      <c r="A192" s="29" t="s">
        <v>196</v>
      </c>
      <c r="B192" s="18">
        <v>250000</v>
      </c>
      <c r="C192" s="18">
        <v>0</v>
      </c>
      <c r="D192" s="18">
        <v>0</v>
      </c>
      <c r="E192" s="18">
        <v>0</v>
      </c>
      <c r="F192" s="30">
        <v>0</v>
      </c>
    </row>
    <row r="193" spans="1:6">
      <c r="A193" s="29" t="s">
        <v>197</v>
      </c>
      <c r="B193" s="18">
        <v>6224</v>
      </c>
      <c r="C193" s="18">
        <v>0</v>
      </c>
      <c r="D193" s="18">
        <v>0</v>
      </c>
      <c r="E193" s="18">
        <v>0</v>
      </c>
      <c r="F193" s="30">
        <v>0</v>
      </c>
    </row>
    <row r="194" spans="1:6">
      <c r="A194" s="29" t="s">
        <v>198</v>
      </c>
      <c r="B194" s="18">
        <v>23800</v>
      </c>
      <c r="C194" s="18">
        <v>0</v>
      </c>
      <c r="D194" s="18">
        <v>0</v>
      </c>
      <c r="E194" s="18">
        <v>0</v>
      </c>
      <c r="F194" s="30">
        <v>0</v>
      </c>
    </row>
    <row r="195" spans="1:6">
      <c r="A195" s="29" t="s">
        <v>199</v>
      </c>
      <c r="B195" s="18">
        <v>0</v>
      </c>
      <c r="C195" s="18">
        <v>0</v>
      </c>
      <c r="D195" s="18">
        <v>0</v>
      </c>
      <c r="E195" s="18">
        <v>0</v>
      </c>
      <c r="F195" s="30">
        <v>0</v>
      </c>
    </row>
    <row r="196" spans="1:6">
      <c r="A196" s="29" t="s">
        <v>200</v>
      </c>
      <c r="B196" s="18">
        <v>5500000</v>
      </c>
      <c r="C196" s="18">
        <v>0</v>
      </c>
      <c r="D196" s="18">
        <v>0</v>
      </c>
      <c r="E196" s="18">
        <v>0</v>
      </c>
      <c r="F196" s="30">
        <v>0</v>
      </c>
    </row>
    <row r="197" spans="1:6">
      <c r="A197" s="29" t="s">
        <v>201</v>
      </c>
      <c r="B197" s="18">
        <v>1000</v>
      </c>
      <c r="C197" s="18">
        <v>0</v>
      </c>
      <c r="D197" s="18">
        <v>0</v>
      </c>
      <c r="E197" s="18">
        <v>0</v>
      </c>
      <c r="F197" s="30">
        <v>0</v>
      </c>
    </row>
    <row r="198" spans="1:6">
      <c r="A198" s="29" t="s">
        <v>202</v>
      </c>
      <c r="B198" s="18">
        <v>0</v>
      </c>
      <c r="C198" s="18">
        <v>0</v>
      </c>
      <c r="D198" s="18">
        <v>0</v>
      </c>
      <c r="E198" s="18">
        <v>0</v>
      </c>
      <c r="F198" s="30">
        <v>0</v>
      </c>
    </row>
    <row r="199" spans="1:6">
      <c r="A199" s="29" t="s">
        <v>203</v>
      </c>
      <c r="B199" s="18">
        <v>80000</v>
      </c>
      <c r="C199" s="18">
        <v>0</v>
      </c>
      <c r="D199" s="18">
        <v>0</v>
      </c>
      <c r="E199" s="18">
        <v>0</v>
      </c>
      <c r="F199" s="30">
        <v>0</v>
      </c>
    </row>
    <row r="200" spans="1:6">
      <c r="A200" s="29" t="s">
        <v>204</v>
      </c>
      <c r="B200" s="18">
        <v>0</v>
      </c>
      <c r="C200" s="18">
        <v>0</v>
      </c>
      <c r="D200" s="18">
        <v>0</v>
      </c>
      <c r="E200" s="18">
        <v>0</v>
      </c>
      <c r="F200" s="30">
        <v>0</v>
      </c>
    </row>
    <row r="201" spans="1:6">
      <c r="A201" s="29" t="s">
        <v>205</v>
      </c>
      <c r="B201" s="18">
        <v>0</v>
      </c>
      <c r="C201" s="18">
        <v>0</v>
      </c>
      <c r="D201" s="18">
        <v>0</v>
      </c>
      <c r="E201" s="18">
        <v>0</v>
      </c>
      <c r="F201" s="30">
        <v>0</v>
      </c>
    </row>
    <row r="202" spans="1:6">
      <c r="A202" s="29" t="s">
        <v>206</v>
      </c>
      <c r="B202" s="18">
        <v>0</v>
      </c>
      <c r="C202" s="18">
        <v>0</v>
      </c>
      <c r="D202" s="18">
        <v>0</v>
      </c>
      <c r="E202" s="18">
        <v>0</v>
      </c>
      <c r="F202" s="30">
        <v>0</v>
      </c>
    </row>
    <row r="203" spans="1:6">
      <c r="A203" s="29" t="s">
        <v>207</v>
      </c>
      <c r="B203" s="18">
        <v>96000</v>
      </c>
      <c r="C203" s="18">
        <v>0</v>
      </c>
      <c r="D203" s="18">
        <v>0</v>
      </c>
      <c r="E203" s="18">
        <v>0</v>
      </c>
      <c r="F203" s="30">
        <v>0</v>
      </c>
    </row>
    <row r="204" spans="1:6">
      <c r="A204" s="29" t="s">
        <v>208</v>
      </c>
      <c r="B204" s="18">
        <v>37781</v>
      </c>
      <c r="C204" s="18">
        <v>0</v>
      </c>
      <c r="D204" s="18">
        <v>0</v>
      </c>
      <c r="E204" s="18">
        <v>0</v>
      </c>
      <c r="F204" s="30">
        <v>0</v>
      </c>
    </row>
    <row r="205" spans="1:6">
      <c r="A205" s="29" t="s">
        <v>209</v>
      </c>
      <c r="B205" s="18">
        <v>0</v>
      </c>
      <c r="C205" s="18">
        <v>0</v>
      </c>
      <c r="D205" s="18">
        <v>0</v>
      </c>
      <c r="E205" s="18">
        <v>0</v>
      </c>
      <c r="F205" s="30">
        <v>0</v>
      </c>
    </row>
    <row r="206" spans="1:6">
      <c r="A206" s="29" t="s">
        <v>210</v>
      </c>
      <c r="B206" s="18">
        <v>0</v>
      </c>
      <c r="C206" s="18">
        <v>0</v>
      </c>
      <c r="D206" s="18">
        <v>0</v>
      </c>
      <c r="E206" s="18">
        <v>0</v>
      </c>
      <c r="F206" s="30">
        <v>0</v>
      </c>
    </row>
    <row r="207" spans="1:6">
      <c r="A207" s="29" t="s">
        <v>211</v>
      </c>
      <c r="B207" s="18">
        <v>0</v>
      </c>
      <c r="C207" s="18">
        <v>0</v>
      </c>
      <c r="D207" s="18">
        <v>0</v>
      </c>
      <c r="E207" s="18">
        <v>0</v>
      </c>
      <c r="F207" s="30">
        <v>0</v>
      </c>
    </row>
    <row r="208" spans="1:6">
      <c r="A208" s="29" t="s">
        <v>212</v>
      </c>
      <c r="B208" s="18">
        <v>2120000</v>
      </c>
      <c r="C208" s="18">
        <v>0</v>
      </c>
      <c r="D208" s="18">
        <v>0</v>
      </c>
      <c r="E208" s="18">
        <v>0</v>
      </c>
      <c r="F208" s="30">
        <v>0</v>
      </c>
    </row>
    <row r="209" spans="1:6">
      <c r="A209" s="29" t="s">
        <v>213</v>
      </c>
      <c r="B209" s="18">
        <v>68000</v>
      </c>
      <c r="C209" s="18">
        <v>0</v>
      </c>
      <c r="D209" s="18">
        <v>0</v>
      </c>
      <c r="E209" s="18">
        <v>0</v>
      </c>
      <c r="F209" s="30">
        <v>0</v>
      </c>
    </row>
    <row r="210" spans="1:6">
      <c r="A210" s="29" t="s">
        <v>214</v>
      </c>
      <c r="B210" s="18">
        <v>0</v>
      </c>
      <c r="C210" s="18">
        <v>0</v>
      </c>
      <c r="D210" s="18">
        <v>0</v>
      </c>
      <c r="E210" s="18">
        <v>0</v>
      </c>
      <c r="F210" s="30">
        <v>0</v>
      </c>
    </row>
    <row r="211" spans="1:6">
      <c r="A211" s="29" t="s">
        <v>215</v>
      </c>
      <c r="B211" s="18">
        <v>48195</v>
      </c>
      <c r="C211" s="18">
        <v>0</v>
      </c>
      <c r="D211" s="18">
        <v>0</v>
      </c>
      <c r="E211" s="18">
        <v>0</v>
      </c>
      <c r="F211" s="30">
        <v>0</v>
      </c>
    </row>
    <row r="212" spans="1:6">
      <c r="A212" s="29" t="s">
        <v>216</v>
      </c>
      <c r="B212" s="18">
        <v>1616000</v>
      </c>
      <c r="C212" s="18">
        <v>0</v>
      </c>
      <c r="D212" s="18">
        <v>0</v>
      </c>
      <c r="E212" s="18">
        <v>0</v>
      </c>
      <c r="F212" s="30">
        <v>0</v>
      </c>
    </row>
    <row r="213" spans="1:6">
      <c r="A213" s="29" t="s">
        <v>217</v>
      </c>
      <c r="B213" s="18">
        <v>24071</v>
      </c>
      <c r="C213" s="18">
        <v>0</v>
      </c>
      <c r="D213" s="18">
        <v>0</v>
      </c>
      <c r="E213" s="18">
        <v>0</v>
      </c>
      <c r="F213" s="30">
        <v>0</v>
      </c>
    </row>
    <row r="214" spans="1:6">
      <c r="A214" s="29" t="s">
        <v>218</v>
      </c>
      <c r="B214" s="18">
        <v>10000</v>
      </c>
      <c r="C214" s="18">
        <v>0</v>
      </c>
      <c r="D214" s="18">
        <v>0</v>
      </c>
      <c r="E214" s="18">
        <v>0</v>
      </c>
      <c r="F214" s="30">
        <v>0</v>
      </c>
    </row>
    <row r="215" spans="1:6">
      <c r="A215" s="29" t="s">
        <v>219</v>
      </c>
      <c r="B215" s="18">
        <v>0</v>
      </c>
      <c r="C215" s="18">
        <v>0</v>
      </c>
      <c r="D215" s="18">
        <v>0</v>
      </c>
      <c r="E215" s="18">
        <v>0</v>
      </c>
      <c r="F215" s="30">
        <v>0</v>
      </c>
    </row>
    <row r="216" spans="1:6">
      <c r="A216" s="29" t="s">
        <v>220</v>
      </c>
      <c r="B216" s="18">
        <v>485000</v>
      </c>
      <c r="C216" s="18">
        <v>0</v>
      </c>
      <c r="D216" s="18">
        <v>0</v>
      </c>
      <c r="E216" s="18">
        <v>0</v>
      </c>
      <c r="F216" s="30">
        <v>0</v>
      </c>
    </row>
    <row r="217" spans="1:6">
      <c r="A217" s="29" t="s">
        <v>221</v>
      </c>
      <c r="B217" s="18">
        <v>785420</v>
      </c>
      <c r="C217" s="18">
        <v>0</v>
      </c>
      <c r="D217" s="18">
        <v>0</v>
      </c>
      <c r="E217" s="18">
        <v>0</v>
      </c>
      <c r="F217" s="30">
        <v>0</v>
      </c>
    </row>
    <row r="218" spans="1:6">
      <c r="A218" s="29" t="s">
        <v>222</v>
      </c>
      <c r="B218" s="18">
        <v>0</v>
      </c>
      <c r="C218" s="18">
        <v>0</v>
      </c>
      <c r="D218" s="18">
        <v>0</v>
      </c>
      <c r="E218" s="18">
        <v>0</v>
      </c>
      <c r="F218" s="30">
        <v>0</v>
      </c>
    </row>
    <row r="219" spans="1:6">
      <c r="A219" s="29" t="s">
        <v>223</v>
      </c>
      <c r="B219" s="18">
        <v>0</v>
      </c>
      <c r="C219" s="18">
        <v>0</v>
      </c>
      <c r="D219" s="18">
        <v>0</v>
      </c>
      <c r="E219" s="18">
        <v>0</v>
      </c>
      <c r="F219" s="30">
        <v>0</v>
      </c>
    </row>
    <row r="220" spans="1:6">
      <c r="A220" s="29" t="s">
        <v>224</v>
      </c>
      <c r="B220" s="18">
        <v>0</v>
      </c>
      <c r="C220" s="18">
        <v>0</v>
      </c>
      <c r="D220" s="18">
        <v>0</v>
      </c>
      <c r="E220" s="18">
        <v>0</v>
      </c>
      <c r="F220" s="30">
        <v>0</v>
      </c>
    </row>
    <row r="221" spans="1:6">
      <c r="A221" s="29" t="s">
        <v>225</v>
      </c>
      <c r="B221" s="18">
        <v>1080000</v>
      </c>
      <c r="C221" s="18">
        <v>0</v>
      </c>
      <c r="D221" s="18">
        <v>0</v>
      </c>
      <c r="E221" s="18">
        <v>0</v>
      </c>
      <c r="F221" s="30">
        <v>0</v>
      </c>
    </row>
    <row r="222" spans="1:6">
      <c r="A222" s="31" t="s">
        <v>226</v>
      </c>
      <c r="B222" s="19">
        <v>5400</v>
      </c>
      <c r="C222" s="19">
        <v>0</v>
      </c>
      <c r="D222" s="19">
        <v>0</v>
      </c>
      <c r="E222" s="19">
        <v>0</v>
      </c>
      <c r="F222" s="32">
        <v>0</v>
      </c>
    </row>
    <row r="223" spans="1:6">
      <c r="A223" t="s">
        <v>251</v>
      </c>
      <c r="B223" s="24">
        <v>10899000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P224"/>
  <sheetViews>
    <sheetView workbookViewId="0">
      <selection activeCell="E15" sqref="E15"/>
    </sheetView>
  </sheetViews>
  <sheetFormatPr defaultColWidth="11.44140625" defaultRowHeight="14.4"/>
  <cols>
    <col min="1" max="2" width="16.109375" customWidth="1"/>
    <col min="3" max="3" width="29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t="s">
        <v>6</v>
      </c>
      <c r="B2">
        <v>537551</v>
      </c>
    </row>
    <row r="3" spans="1:6">
      <c r="A3" t="s">
        <v>7</v>
      </c>
      <c r="B3">
        <v>0</v>
      </c>
    </row>
    <row r="4" spans="1:6">
      <c r="A4" t="s">
        <v>8</v>
      </c>
      <c r="B4">
        <v>5824732</v>
      </c>
    </row>
    <row r="5" spans="1:6">
      <c r="A5" t="s">
        <v>9</v>
      </c>
      <c r="B5">
        <v>0</v>
      </c>
    </row>
    <row r="6" spans="1:6">
      <c r="A6" t="s">
        <v>10</v>
      </c>
      <c r="B6">
        <v>0</v>
      </c>
    </row>
    <row r="7" spans="1:6">
      <c r="A7" t="s">
        <v>11</v>
      </c>
      <c r="B7">
        <v>0</v>
      </c>
    </row>
    <row r="8" spans="1:6">
      <c r="A8" t="s">
        <v>12</v>
      </c>
      <c r="B8">
        <v>0</v>
      </c>
    </row>
    <row r="9" spans="1:6">
      <c r="A9" t="s">
        <v>13</v>
      </c>
      <c r="B9">
        <v>35000</v>
      </c>
    </row>
    <row r="10" spans="1:6">
      <c r="A10" t="s">
        <v>14</v>
      </c>
      <c r="B10">
        <v>0</v>
      </c>
    </row>
    <row r="11" spans="1:6">
      <c r="A11" t="s">
        <v>15</v>
      </c>
      <c r="B11">
        <v>0</v>
      </c>
    </row>
    <row r="12" spans="1:6">
      <c r="A12" t="s">
        <v>16</v>
      </c>
      <c r="B12">
        <v>24614</v>
      </c>
    </row>
    <row r="13" spans="1:6">
      <c r="A13" t="s">
        <v>17</v>
      </c>
      <c r="B13">
        <v>2999342</v>
      </c>
    </row>
    <row r="14" spans="1:6">
      <c r="A14" t="s">
        <v>18</v>
      </c>
      <c r="B14">
        <v>0</v>
      </c>
    </row>
    <row r="15" spans="1:6">
      <c r="A15" t="s">
        <v>19</v>
      </c>
      <c r="B15">
        <v>0</v>
      </c>
    </row>
    <row r="16" spans="1:6">
      <c r="A16" t="s">
        <v>20</v>
      </c>
      <c r="B16">
        <v>0</v>
      </c>
    </row>
    <row r="17" spans="1:2">
      <c r="A17" t="s">
        <v>21</v>
      </c>
      <c r="B17">
        <v>0</v>
      </c>
    </row>
    <row r="18" spans="1:2">
      <c r="A18" t="s">
        <v>22</v>
      </c>
      <c r="B18">
        <v>0</v>
      </c>
    </row>
    <row r="19" spans="1:2">
      <c r="A19" t="s">
        <v>23</v>
      </c>
      <c r="B19">
        <v>5360000</v>
      </c>
    </row>
    <row r="20" spans="1:2">
      <c r="A20" t="s">
        <v>24</v>
      </c>
      <c r="B20">
        <v>61570</v>
      </c>
    </row>
    <row r="21" spans="1:2">
      <c r="A21" t="s">
        <v>25</v>
      </c>
      <c r="B21">
        <v>0</v>
      </c>
    </row>
    <row r="22" spans="1:2">
      <c r="A22" t="s">
        <v>26</v>
      </c>
      <c r="B22">
        <v>0</v>
      </c>
    </row>
    <row r="23" spans="1:2">
      <c r="A23" t="s">
        <v>27</v>
      </c>
      <c r="B23">
        <v>0</v>
      </c>
    </row>
    <row r="24" spans="1:2">
      <c r="A24" t="s">
        <v>28</v>
      </c>
      <c r="B24">
        <v>0</v>
      </c>
    </row>
    <row r="25" spans="1:2">
      <c r="A25" t="s">
        <v>29</v>
      </c>
      <c r="B25">
        <v>4580</v>
      </c>
    </row>
    <row r="26" spans="1:2">
      <c r="A26" t="s">
        <v>30</v>
      </c>
      <c r="B26">
        <v>0</v>
      </c>
    </row>
    <row r="27" spans="1:2">
      <c r="A27" t="s">
        <v>31</v>
      </c>
      <c r="B27">
        <v>3286950</v>
      </c>
    </row>
    <row r="28" spans="1:2">
      <c r="A28" t="s">
        <v>32</v>
      </c>
      <c r="B28">
        <v>0</v>
      </c>
    </row>
    <row r="29" spans="1:2">
      <c r="A29" t="s">
        <v>33</v>
      </c>
      <c r="B29">
        <v>0</v>
      </c>
    </row>
    <row r="30" spans="1:2">
      <c r="A30" t="s">
        <v>34</v>
      </c>
      <c r="B30">
        <v>0</v>
      </c>
    </row>
    <row r="31" spans="1:2">
      <c r="A31" t="s">
        <v>35</v>
      </c>
      <c r="B31">
        <v>603627</v>
      </c>
    </row>
    <row r="32" spans="1:2">
      <c r="A32" t="s">
        <v>36</v>
      </c>
      <c r="B32">
        <v>0</v>
      </c>
    </row>
    <row r="33" spans="1:16">
      <c r="A33" t="s">
        <v>37</v>
      </c>
      <c r="B33">
        <v>0</v>
      </c>
    </row>
    <row r="34" spans="1:16">
      <c r="A34" t="s">
        <v>38</v>
      </c>
      <c r="B34">
        <v>0</v>
      </c>
    </row>
    <row r="35" spans="1:16">
      <c r="A35" t="s">
        <v>39</v>
      </c>
      <c r="B35">
        <v>0</v>
      </c>
    </row>
    <row r="36" spans="1:16">
      <c r="A36" t="s">
        <v>40</v>
      </c>
      <c r="B36">
        <v>0</v>
      </c>
    </row>
    <row r="37" spans="1:16">
      <c r="A37" t="s">
        <v>41</v>
      </c>
      <c r="B37">
        <v>1317440</v>
      </c>
    </row>
    <row r="38" spans="1:16">
      <c r="A38" t="s">
        <v>42</v>
      </c>
      <c r="B38">
        <v>0</v>
      </c>
      <c r="P38" s="20"/>
    </row>
    <row r="39" spans="1:16">
      <c r="A39" t="s">
        <v>43</v>
      </c>
      <c r="B39">
        <v>0</v>
      </c>
    </row>
    <row r="40" spans="1:16">
      <c r="A40" t="s">
        <v>44</v>
      </c>
      <c r="B40">
        <v>0</v>
      </c>
    </row>
    <row r="41" spans="1:16">
      <c r="A41" t="s">
        <v>45</v>
      </c>
      <c r="B41">
        <v>2523789</v>
      </c>
    </row>
    <row r="42" spans="1:16">
      <c r="A42" t="s">
        <v>46</v>
      </c>
      <c r="B42">
        <v>0</v>
      </c>
    </row>
    <row r="43" spans="1:16">
      <c r="A43" t="s">
        <v>47</v>
      </c>
      <c r="B43">
        <v>0</v>
      </c>
    </row>
    <row r="44" spans="1:16">
      <c r="A44" t="s">
        <v>48</v>
      </c>
      <c r="B44">
        <v>0</v>
      </c>
    </row>
    <row r="45" spans="1:16">
      <c r="A45" t="s">
        <v>49</v>
      </c>
      <c r="B45">
        <v>800000</v>
      </c>
    </row>
    <row r="46" spans="1:16">
      <c r="A46" t="s">
        <v>50</v>
      </c>
      <c r="B46">
        <v>0</v>
      </c>
    </row>
    <row r="47" spans="1:16">
      <c r="A47" t="s">
        <v>51</v>
      </c>
      <c r="B47">
        <v>0</v>
      </c>
    </row>
    <row r="48" spans="1:16">
      <c r="A48" t="s">
        <v>52</v>
      </c>
      <c r="B48">
        <v>0</v>
      </c>
    </row>
    <row r="49" spans="1:5">
      <c r="A49" t="s">
        <v>53</v>
      </c>
      <c r="B49">
        <v>0</v>
      </c>
      <c r="E49" s="20"/>
    </row>
    <row r="50" spans="1:5">
      <c r="A50" t="s">
        <v>54</v>
      </c>
      <c r="B50">
        <v>0</v>
      </c>
    </row>
    <row r="51" spans="1:5">
      <c r="A51" t="s">
        <v>55</v>
      </c>
      <c r="B51">
        <v>62546</v>
      </c>
    </row>
    <row r="52" spans="1:5">
      <c r="A52" t="s">
        <v>56</v>
      </c>
      <c r="B52">
        <v>0</v>
      </c>
    </row>
    <row r="53" spans="1:5">
      <c r="A53" t="s">
        <v>57</v>
      </c>
      <c r="B53">
        <v>0</v>
      </c>
    </row>
    <row r="54" spans="1:5">
      <c r="A54" t="s">
        <v>58</v>
      </c>
      <c r="B54">
        <v>5988</v>
      </c>
    </row>
    <row r="55" spans="1:5">
      <c r="A55" t="s">
        <v>59</v>
      </c>
      <c r="B55">
        <v>0</v>
      </c>
    </row>
    <row r="56" spans="1:5">
      <c r="A56" t="s">
        <v>60</v>
      </c>
      <c r="B56">
        <v>3904443</v>
      </c>
    </row>
    <row r="57" spans="1:5">
      <c r="A57" t="s">
        <v>61</v>
      </c>
      <c r="B57">
        <v>0</v>
      </c>
    </row>
    <row r="58" spans="1:5">
      <c r="A58" t="s">
        <v>62</v>
      </c>
      <c r="B58">
        <v>1532400</v>
      </c>
    </row>
    <row r="59" spans="1:5">
      <c r="A59" t="s">
        <v>63</v>
      </c>
      <c r="B59">
        <v>0</v>
      </c>
    </row>
    <row r="60" spans="1:5">
      <c r="A60" t="s">
        <v>64</v>
      </c>
      <c r="B60">
        <v>0</v>
      </c>
    </row>
    <row r="61" spans="1:5">
      <c r="A61" t="s">
        <v>65</v>
      </c>
      <c r="B61">
        <v>0</v>
      </c>
    </row>
    <row r="62" spans="1:5">
      <c r="A62" t="s">
        <v>66</v>
      </c>
      <c r="B62">
        <v>1220312</v>
      </c>
    </row>
    <row r="63" spans="1:5">
      <c r="A63" t="s">
        <v>67</v>
      </c>
      <c r="B63">
        <v>0</v>
      </c>
    </row>
    <row r="64" spans="1:5">
      <c r="A64" t="s">
        <v>68</v>
      </c>
      <c r="B64">
        <v>13000</v>
      </c>
    </row>
    <row r="65" spans="1:2">
      <c r="A65" t="s">
        <v>69</v>
      </c>
      <c r="B65">
        <v>0</v>
      </c>
    </row>
    <row r="66" spans="1:2">
      <c r="A66" t="s">
        <v>70</v>
      </c>
      <c r="B66">
        <v>0</v>
      </c>
    </row>
    <row r="67" spans="1:2">
      <c r="A67" t="s">
        <v>71</v>
      </c>
      <c r="B67">
        <v>1200000</v>
      </c>
    </row>
    <row r="68" spans="1:2">
      <c r="A68" t="s">
        <v>72</v>
      </c>
      <c r="B68">
        <v>7566853</v>
      </c>
    </row>
    <row r="69" spans="1:2">
      <c r="A69" t="s">
        <v>73</v>
      </c>
      <c r="B69">
        <v>810</v>
      </c>
    </row>
    <row r="70" spans="1:2">
      <c r="A70" t="s">
        <v>74</v>
      </c>
      <c r="B70">
        <v>0</v>
      </c>
    </row>
    <row r="71" spans="1:2">
      <c r="A71" t="s">
        <v>75</v>
      </c>
      <c r="B71">
        <v>0</v>
      </c>
    </row>
    <row r="72" spans="1:2">
      <c r="A72" t="s">
        <v>76</v>
      </c>
      <c r="B72">
        <v>3946391</v>
      </c>
    </row>
    <row r="73" spans="1:2">
      <c r="A73" t="s">
        <v>77</v>
      </c>
      <c r="B73">
        <v>2596209</v>
      </c>
    </row>
    <row r="74" spans="1:2">
      <c r="A74" t="s">
        <v>78</v>
      </c>
      <c r="B74">
        <v>0</v>
      </c>
    </row>
    <row r="75" spans="1:2">
      <c r="A75" t="s">
        <v>79</v>
      </c>
      <c r="B75">
        <v>0</v>
      </c>
    </row>
    <row r="76" spans="1:2">
      <c r="A76" t="s">
        <v>80</v>
      </c>
      <c r="B76">
        <v>0</v>
      </c>
    </row>
    <row r="77" spans="1:2">
      <c r="A77" t="s">
        <v>81</v>
      </c>
      <c r="B77">
        <v>0</v>
      </c>
    </row>
    <row r="78" spans="1:2">
      <c r="A78" t="s">
        <v>82</v>
      </c>
      <c r="B78">
        <v>64441</v>
      </c>
    </row>
    <row r="79" spans="1:2">
      <c r="A79" t="s">
        <v>83</v>
      </c>
      <c r="B79">
        <v>5309186</v>
      </c>
    </row>
    <row r="80" spans="1:2">
      <c r="A80" t="s">
        <v>84</v>
      </c>
      <c r="B80">
        <v>0</v>
      </c>
    </row>
    <row r="81" spans="1:2">
      <c r="A81" t="s">
        <v>85</v>
      </c>
      <c r="B81">
        <v>0</v>
      </c>
    </row>
    <row r="82" spans="1:2">
      <c r="A82" t="s">
        <v>86</v>
      </c>
      <c r="B82">
        <v>97000</v>
      </c>
    </row>
    <row r="83" spans="1:2">
      <c r="A83" t="s">
        <v>87</v>
      </c>
      <c r="B83">
        <v>0</v>
      </c>
    </row>
    <row r="84" spans="1:2">
      <c r="A84" t="s">
        <v>88</v>
      </c>
      <c r="B84">
        <v>0</v>
      </c>
    </row>
    <row r="85" spans="1:2">
      <c r="A85" t="s">
        <v>89</v>
      </c>
      <c r="B85">
        <v>0</v>
      </c>
    </row>
    <row r="86" spans="1:2">
      <c r="A86" t="s">
        <v>90</v>
      </c>
      <c r="B86">
        <v>12327637</v>
      </c>
    </row>
    <row r="87" spans="1:2">
      <c r="A87" t="s">
        <v>91</v>
      </c>
      <c r="B87">
        <v>0</v>
      </c>
    </row>
    <row r="88" spans="1:2">
      <c r="A88" t="s">
        <v>92</v>
      </c>
      <c r="B88">
        <v>0</v>
      </c>
    </row>
    <row r="89" spans="1:2">
      <c r="A89" t="s">
        <v>93</v>
      </c>
      <c r="B89">
        <v>0</v>
      </c>
    </row>
    <row r="90" spans="1:2">
      <c r="A90" t="s">
        <v>94</v>
      </c>
      <c r="B90">
        <v>167139</v>
      </c>
    </row>
    <row r="91" spans="1:2">
      <c r="A91" t="s">
        <v>95</v>
      </c>
      <c r="B91">
        <v>2770086</v>
      </c>
    </row>
    <row r="92" spans="1:2">
      <c r="A92" t="s">
        <v>96</v>
      </c>
      <c r="B92">
        <v>140358</v>
      </c>
    </row>
    <row r="93" spans="1:2">
      <c r="A93" t="s">
        <v>97</v>
      </c>
      <c r="B93">
        <v>630</v>
      </c>
    </row>
    <row r="94" spans="1:2">
      <c r="A94" t="s">
        <v>98</v>
      </c>
      <c r="B94">
        <v>9221369</v>
      </c>
    </row>
    <row r="95" spans="1:2">
      <c r="A95" t="s">
        <v>99</v>
      </c>
      <c r="B95">
        <v>0</v>
      </c>
    </row>
    <row r="96" spans="1:2">
      <c r="A96" t="s">
        <v>100</v>
      </c>
      <c r="B96">
        <v>0</v>
      </c>
    </row>
    <row r="97" spans="1:2">
      <c r="A97" t="s">
        <v>101</v>
      </c>
      <c r="B97">
        <v>0</v>
      </c>
    </row>
    <row r="98" spans="1:2">
      <c r="A98" t="s">
        <v>102</v>
      </c>
      <c r="B98">
        <v>105126</v>
      </c>
    </row>
    <row r="99" spans="1:2">
      <c r="A99" t="s">
        <v>103</v>
      </c>
      <c r="B99">
        <v>1500</v>
      </c>
    </row>
    <row r="100" spans="1:2">
      <c r="A100" t="s">
        <v>104</v>
      </c>
      <c r="B100">
        <v>1180000</v>
      </c>
    </row>
    <row r="101" spans="1:2">
      <c r="A101" t="s">
        <v>105</v>
      </c>
      <c r="B101">
        <v>0</v>
      </c>
    </row>
    <row r="102" spans="1:2">
      <c r="A102" t="s">
        <v>106</v>
      </c>
      <c r="B102">
        <v>0</v>
      </c>
    </row>
    <row r="103" spans="1:2">
      <c r="A103" t="s">
        <v>107</v>
      </c>
      <c r="B103">
        <v>0</v>
      </c>
    </row>
    <row r="104" spans="1:2">
      <c r="A104" t="s">
        <v>108</v>
      </c>
      <c r="B104">
        <v>86043</v>
      </c>
    </row>
    <row r="105" spans="1:2">
      <c r="A105" t="s">
        <v>109</v>
      </c>
      <c r="B105">
        <v>2640000</v>
      </c>
    </row>
    <row r="106" spans="1:2">
      <c r="A106" t="s">
        <v>110</v>
      </c>
      <c r="B106">
        <v>0</v>
      </c>
    </row>
    <row r="107" spans="1:2">
      <c r="A107" t="s">
        <v>111</v>
      </c>
      <c r="B107">
        <v>0</v>
      </c>
    </row>
    <row r="108" spans="1:2">
      <c r="A108" t="s">
        <v>112</v>
      </c>
      <c r="B108">
        <v>10980</v>
      </c>
    </row>
    <row r="109" spans="1:2">
      <c r="A109" t="s">
        <v>113</v>
      </c>
      <c r="B109">
        <v>0</v>
      </c>
    </row>
    <row r="110" spans="1:2">
      <c r="A110" t="s">
        <v>114</v>
      </c>
      <c r="B110">
        <v>200000</v>
      </c>
    </row>
    <row r="111" spans="1:2">
      <c r="A111" t="s">
        <v>115</v>
      </c>
      <c r="B111">
        <v>3706</v>
      </c>
    </row>
    <row r="112" spans="1:2">
      <c r="A112" t="s">
        <v>116</v>
      </c>
      <c r="B112">
        <v>0</v>
      </c>
    </row>
    <row r="113" spans="1:2">
      <c r="A113" t="s">
        <v>117</v>
      </c>
      <c r="B113">
        <v>0</v>
      </c>
    </row>
    <row r="114" spans="1:2">
      <c r="A114" t="s">
        <v>118</v>
      </c>
      <c r="B114">
        <v>0</v>
      </c>
    </row>
    <row r="115" spans="1:2">
      <c r="A115" t="s">
        <v>119</v>
      </c>
      <c r="B115">
        <v>1178</v>
      </c>
    </row>
    <row r="116" spans="1:2">
      <c r="A116" t="s">
        <v>120</v>
      </c>
      <c r="B116">
        <v>739000</v>
      </c>
    </row>
    <row r="117" spans="1:2">
      <c r="A117" t="s">
        <v>121</v>
      </c>
      <c r="B117">
        <v>28359</v>
      </c>
    </row>
    <row r="118" spans="1:2">
      <c r="A118" t="s">
        <v>122</v>
      </c>
      <c r="B118">
        <v>0</v>
      </c>
    </row>
    <row r="119" spans="1:2">
      <c r="A119" t="s">
        <v>123</v>
      </c>
      <c r="B119">
        <v>7888</v>
      </c>
    </row>
    <row r="120" spans="1:2">
      <c r="A120" t="s">
        <v>124</v>
      </c>
      <c r="B120">
        <v>0</v>
      </c>
    </row>
    <row r="121" spans="1:2">
      <c r="A121" t="s">
        <v>125</v>
      </c>
      <c r="B121">
        <v>0</v>
      </c>
    </row>
    <row r="122" spans="1:2">
      <c r="A122" t="s">
        <v>126</v>
      </c>
      <c r="B122">
        <v>0</v>
      </c>
    </row>
    <row r="123" spans="1:2">
      <c r="A123" t="s">
        <v>127</v>
      </c>
      <c r="B123">
        <v>0</v>
      </c>
    </row>
    <row r="124" spans="1:2">
      <c r="A124" t="s">
        <v>128</v>
      </c>
      <c r="B124">
        <v>0</v>
      </c>
    </row>
    <row r="125" spans="1:2">
      <c r="A125" t="s">
        <v>129</v>
      </c>
      <c r="B125">
        <v>0</v>
      </c>
    </row>
    <row r="126" spans="1:2">
      <c r="A126" t="s">
        <v>130</v>
      </c>
      <c r="B126">
        <v>0</v>
      </c>
    </row>
    <row r="127" spans="1:2">
      <c r="A127" t="s">
        <v>131</v>
      </c>
      <c r="B127">
        <v>1400</v>
      </c>
    </row>
    <row r="128" spans="1:2">
      <c r="A128" t="s">
        <v>132</v>
      </c>
      <c r="B128">
        <v>0</v>
      </c>
    </row>
    <row r="129" spans="1:2">
      <c r="A129" t="s">
        <v>133</v>
      </c>
      <c r="B129">
        <v>11658551</v>
      </c>
    </row>
    <row r="130" spans="1:2">
      <c r="A130" t="s">
        <v>134</v>
      </c>
      <c r="B130">
        <v>0</v>
      </c>
    </row>
    <row r="131" spans="1:2">
      <c r="A131" t="s">
        <v>135</v>
      </c>
      <c r="B131">
        <v>500000</v>
      </c>
    </row>
    <row r="132" spans="1:2">
      <c r="A132" t="s">
        <v>136</v>
      </c>
      <c r="B132">
        <v>51000</v>
      </c>
    </row>
    <row r="133" spans="1:2">
      <c r="A133" t="s">
        <v>137</v>
      </c>
      <c r="B133">
        <v>0</v>
      </c>
    </row>
    <row r="134" spans="1:2">
      <c r="A134" t="s">
        <v>138</v>
      </c>
      <c r="B134">
        <v>1062868</v>
      </c>
    </row>
    <row r="135" spans="1:2">
      <c r="A135" t="s">
        <v>139</v>
      </c>
      <c r="B135">
        <v>0</v>
      </c>
    </row>
    <row r="136" spans="1:2">
      <c r="A136" t="s">
        <v>140</v>
      </c>
      <c r="B136">
        <v>0</v>
      </c>
    </row>
    <row r="137" spans="1:2">
      <c r="A137" t="s">
        <v>141</v>
      </c>
      <c r="B137">
        <v>0</v>
      </c>
    </row>
    <row r="138" spans="1:2">
      <c r="A138" t="s">
        <v>142</v>
      </c>
      <c r="B138">
        <v>0</v>
      </c>
    </row>
    <row r="139" spans="1:2">
      <c r="A139" t="s">
        <v>143</v>
      </c>
      <c r="B139">
        <v>57325</v>
      </c>
    </row>
    <row r="140" spans="1:2">
      <c r="A140" t="s">
        <v>144</v>
      </c>
      <c r="B140">
        <v>140000</v>
      </c>
    </row>
    <row r="141" spans="1:2">
      <c r="A141" t="s">
        <v>145</v>
      </c>
      <c r="B141">
        <v>0</v>
      </c>
    </row>
    <row r="142" spans="1:2">
      <c r="A142" t="s">
        <v>146</v>
      </c>
      <c r="B142">
        <v>0</v>
      </c>
    </row>
    <row r="143" spans="1:2">
      <c r="A143" t="s">
        <v>147</v>
      </c>
      <c r="B143">
        <v>680101</v>
      </c>
    </row>
    <row r="144" spans="1:2">
      <c r="A144" t="s">
        <v>148</v>
      </c>
      <c r="B144">
        <v>0</v>
      </c>
    </row>
    <row r="145" spans="1:2">
      <c r="A145" t="s">
        <v>149</v>
      </c>
      <c r="B145">
        <v>0</v>
      </c>
    </row>
    <row r="146" spans="1:2">
      <c r="A146" t="s">
        <v>150</v>
      </c>
      <c r="B146">
        <v>0</v>
      </c>
    </row>
    <row r="147" spans="1:2">
      <c r="A147" t="s">
        <v>151</v>
      </c>
      <c r="B147">
        <v>0</v>
      </c>
    </row>
    <row r="148" spans="1:2">
      <c r="A148" t="s">
        <v>152</v>
      </c>
      <c r="B148">
        <v>0</v>
      </c>
    </row>
    <row r="149" spans="1:2">
      <c r="A149" t="s">
        <v>153</v>
      </c>
      <c r="B149">
        <v>618042</v>
      </c>
    </row>
    <row r="150" spans="1:2">
      <c r="A150" t="s">
        <v>154</v>
      </c>
      <c r="B150">
        <v>0</v>
      </c>
    </row>
    <row r="151" spans="1:2">
      <c r="A151" t="s">
        <v>155</v>
      </c>
      <c r="B151">
        <v>1133349</v>
      </c>
    </row>
    <row r="152" spans="1:2">
      <c r="A152" t="s">
        <v>156</v>
      </c>
      <c r="B152">
        <v>0</v>
      </c>
    </row>
    <row r="153" spans="1:2">
      <c r="A153" t="s">
        <v>157</v>
      </c>
      <c r="B153">
        <v>0</v>
      </c>
    </row>
    <row r="154" spans="1:2">
      <c r="A154" t="s">
        <v>158</v>
      </c>
      <c r="B154">
        <v>0</v>
      </c>
    </row>
    <row r="155" spans="1:2">
      <c r="A155" t="s">
        <v>159</v>
      </c>
      <c r="B155">
        <v>0</v>
      </c>
    </row>
    <row r="156" spans="1:2">
      <c r="A156" t="s">
        <v>160</v>
      </c>
      <c r="B156">
        <v>0</v>
      </c>
    </row>
    <row r="157" spans="1:2">
      <c r="A157" t="s">
        <v>161</v>
      </c>
      <c r="B157">
        <v>0</v>
      </c>
    </row>
    <row r="158" spans="1:2">
      <c r="A158" t="s">
        <v>162</v>
      </c>
      <c r="B158">
        <v>0</v>
      </c>
    </row>
    <row r="159" spans="1:2">
      <c r="A159" t="s">
        <v>163</v>
      </c>
      <c r="B159">
        <v>2694000</v>
      </c>
    </row>
    <row r="160" spans="1:2">
      <c r="A160" t="s">
        <v>164</v>
      </c>
      <c r="B160">
        <v>200000</v>
      </c>
    </row>
    <row r="161" spans="1:2">
      <c r="A161" t="s">
        <v>165</v>
      </c>
      <c r="B161">
        <v>0</v>
      </c>
    </row>
    <row r="162" spans="1:2">
      <c r="A162" t="s">
        <v>166</v>
      </c>
      <c r="B162">
        <v>157000</v>
      </c>
    </row>
    <row r="163" spans="1:2">
      <c r="A163" t="s">
        <v>167</v>
      </c>
      <c r="B163">
        <v>4000</v>
      </c>
    </row>
    <row r="164" spans="1:2">
      <c r="A164" t="s">
        <v>168</v>
      </c>
      <c r="B164">
        <v>1017574</v>
      </c>
    </row>
    <row r="165" spans="1:2">
      <c r="A165" t="s">
        <v>169</v>
      </c>
      <c r="B165">
        <v>10500000</v>
      </c>
    </row>
    <row r="166" spans="1:2">
      <c r="A166" t="s">
        <v>170</v>
      </c>
      <c r="B166">
        <v>0</v>
      </c>
    </row>
    <row r="167" spans="1:2">
      <c r="A167" t="s">
        <v>171</v>
      </c>
      <c r="B167">
        <v>0</v>
      </c>
    </row>
    <row r="168" spans="1:2">
      <c r="A168" t="s">
        <v>172</v>
      </c>
      <c r="B168">
        <v>0</v>
      </c>
    </row>
    <row r="169" spans="1:2">
      <c r="A169" t="s">
        <v>173</v>
      </c>
      <c r="B169">
        <v>0</v>
      </c>
    </row>
    <row r="170" spans="1:2">
      <c r="A170" t="s">
        <v>174</v>
      </c>
      <c r="B170">
        <v>0</v>
      </c>
    </row>
    <row r="171" spans="1:2">
      <c r="A171" t="s">
        <v>175</v>
      </c>
      <c r="B171">
        <v>0</v>
      </c>
    </row>
    <row r="172" spans="1:2">
      <c r="A172" t="s">
        <v>176</v>
      </c>
      <c r="B172">
        <v>0</v>
      </c>
    </row>
    <row r="173" spans="1:2">
      <c r="A173" t="s">
        <v>177</v>
      </c>
      <c r="B173">
        <v>0</v>
      </c>
    </row>
    <row r="174" spans="1:2">
      <c r="A174" t="s">
        <v>178</v>
      </c>
      <c r="B174">
        <v>0</v>
      </c>
    </row>
    <row r="175" spans="1:2">
      <c r="A175" t="s">
        <v>179</v>
      </c>
      <c r="B175">
        <v>0</v>
      </c>
    </row>
    <row r="176" spans="1:2">
      <c r="A176" t="s">
        <v>180</v>
      </c>
      <c r="B176">
        <v>0</v>
      </c>
    </row>
    <row r="177" spans="1:2">
      <c r="A177" t="s">
        <v>181</v>
      </c>
      <c r="B177">
        <v>99000</v>
      </c>
    </row>
    <row r="178" spans="1:2">
      <c r="A178" t="s">
        <v>182</v>
      </c>
      <c r="B178">
        <v>0</v>
      </c>
    </row>
    <row r="179" spans="1:2">
      <c r="A179" t="s">
        <v>183</v>
      </c>
      <c r="B179">
        <v>0</v>
      </c>
    </row>
    <row r="180" spans="1:2">
      <c r="A180" t="s">
        <v>184</v>
      </c>
      <c r="B180">
        <v>0</v>
      </c>
    </row>
    <row r="181" spans="1:2">
      <c r="A181" t="s">
        <v>185</v>
      </c>
      <c r="B181">
        <v>237744</v>
      </c>
    </row>
    <row r="182" spans="1:2">
      <c r="A182" t="s">
        <v>186</v>
      </c>
      <c r="B182">
        <v>202520</v>
      </c>
    </row>
    <row r="183" spans="1:2">
      <c r="A183" t="s">
        <v>187</v>
      </c>
      <c r="B183">
        <v>0</v>
      </c>
    </row>
    <row r="184" spans="1:2">
      <c r="A184" t="s">
        <v>188</v>
      </c>
      <c r="B184">
        <v>0</v>
      </c>
    </row>
    <row r="185" spans="1:2">
      <c r="A185" t="s">
        <v>189</v>
      </c>
      <c r="B185">
        <v>29064</v>
      </c>
    </row>
    <row r="186" spans="1:2">
      <c r="A186" t="s">
        <v>190</v>
      </c>
      <c r="B186">
        <v>0</v>
      </c>
    </row>
    <row r="187" spans="1:2">
      <c r="A187" t="s">
        <v>191</v>
      </c>
      <c r="B187">
        <v>2895890</v>
      </c>
    </row>
    <row r="188" spans="1:2">
      <c r="A188" t="s">
        <v>192</v>
      </c>
      <c r="B188">
        <v>0</v>
      </c>
    </row>
    <row r="189" spans="1:2">
      <c r="A189" t="s">
        <v>193</v>
      </c>
      <c r="B189">
        <v>0</v>
      </c>
    </row>
    <row r="190" spans="1:2">
      <c r="A190" t="s">
        <v>194</v>
      </c>
      <c r="B190">
        <v>0</v>
      </c>
    </row>
    <row r="191" spans="1:2">
      <c r="A191" t="s">
        <v>195</v>
      </c>
      <c r="B191">
        <v>0</v>
      </c>
    </row>
    <row r="192" spans="1:2">
      <c r="A192" t="s">
        <v>196</v>
      </c>
      <c r="B192">
        <v>3500000</v>
      </c>
    </row>
    <row r="193" spans="1:2">
      <c r="A193" t="s">
        <v>197</v>
      </c>
      <c r="B193">
        <v>548000</v>
      </c>
    </row>
    <row r="194" spans="1:2">
      <c r="A194" t="s">
        <v>198</v>
      </c>
      <c r="B194">
        <v>26638</v>
      </c>
    </row>
    <row r="195" spans="1:2">
      <c r="A195" t="s">
        <v>199</v>
      </c>
      <c r="B195">
        <v>45000</v>
      </c>
    </row>
    <row r="196" spans="1:2">
      <c r="A196" t="s">
        <v>200</v>
      </c>
      <c r="B196">
        <v>0</v>
      </c>
    </row>
    <row r="197" spans="1:2">
      <c r="A197" t="s">
        <v>201</v>
      </c>
      <c r="B197">
        <v>21000</v>
      </c>
    </row>
    <row r="198" spans="1:2">
      <c r="A198" t="s">
        <v>202</v>
      </c>
      <c r="B198">
        <v>0</v>
      </c>
    </row>
    <row r="199" spans="1:2">
      <c r="A199" t="s">
        <v>203</v>
      </c>
      <c r="B199">
        <v>0</v>
      </c>
    </row>
    <row r="200" spans="1:2">
      <c r="A200" t="s">
        <v>204</v>
      </c>
      <c r="B200">
        <v>0</v>
      </c>
    </row>
    <row r="201" spans="1:2">
      <c r="A201" t="s">
        <v>205</v>
      </c>
      <c r="B201">
        <v>0</v>
      </c>
    </row>
    <row r="202" spans="1:2">
      <c r="A202" t="s">
        <v>206</v>
      </c>
      <c r="B202">
        <v>0</v>
      </c>
    </row>
    <row r="203" spans="1:2">
      <c r="A203" t="s">
        <v>207</v>
      </c>
      <c r="B203">
        <v>742000</v>
      </c>
    </row>
    <row r="204" spans="1:2">
      <c r="A204" t="s">
        <v>208</v>
      </c>
      <c r="B204">
        <v>1792200</v>
      </c>
    </row>
    <row r="205" spans="1:2">
      <c r="A205" t="s">
        <v>209</v>
      </c>
      <c r="B205">
        <v>0</v>
      </c>
    </row>
    <row r="206" spans="1:2">
      <c r="A206" t="s">
        <v>210</v>
      </c>
      <c r="B206">
        <v>0</v>
      </c>
    </row>
    <row r="207" spans="1:2">
      <c r="A207" t="s">
        <v>211</v>
      </c>
      <c r="B207">
        <v>0</v>
      </c>
    </row>
    <row r="208" spans="1:2">
      <c r="A208" t="s">
        <v>212</v>
      </c>
      <c r="B208">
        <v>0</v>
      </c>
    </row>
    <row r="209" spans="1:2">
      <c r="A209" t="s">
        <v>213</v>
      </c>
      <c r="B209">
        <v>4446000</v>
      </c>
    </row>
    <row r="210" spans="1:2">
      <c r="A210" t="s">
        <v>214</v>
      </c>
      <c r="B210">
        <v>0</v>
      </c>
    </row>
    <row r="211" spans="1:2">
      <c r="A211" t="s">
        <v>215</v>
      </c>
      <c r="B211">
        <v>1571200</v>
      </c>
    </row>
    <row r="212" spans="1:2">
      <c r="A212" t="s">
        <v>216</v>
      </c>
      <c r="B212">
        <v>32131</v>
      </c>
    </row>
    <row r="213" spans="1:2">
      <c r="A213" t="s">
        <v>217</v>
      </c>
      <c r="B213">
        <v>21000</v>
      </c>
    </row>
    <row r="214" spans="1:2">
      <c r="A214" t="s">
        <v>218</v>
      </c>
      <c r="B214">
        <v>0</v>
      </c>
    </row>
    <row r="215" spans="1:2">
      <c r="A215" t="s">
        <v>219</v>
      </c>
      <c r="B215">
        <v>0</v>
      </c>
    </row>
    <row r="216" spans="1:2">
      <c r="A216" t="s">
        <v>220</v>
      </c>
      <c r="B216">
        <v>0</v>
      </c>
    </row>
    <row r="217" spans="1:2">
      <c r="A217" t="s">
        <v>221</v>
      </c>
      <c r="B217">
        <v>0</v>
      </c>
    </row>
    <row r="218" spans="1:2">
      <c r="A218" t="s">
        <v>222</v>
      </c>
      <c r="B218">
        <v>0</v>
      </c>
    </row>
    <row r="219" spans="1:2">
      <c r="A219" t="s">
        <v>223</v>
      </c>
      <c r="B219">
        <v>0</v>
      </c>
    </row>
    <row r="220" spans="1:2">
      <c r="A220" t="s">
        <v>224</v>
      </c>
      <c r="B220">
        <v>0</v>
      </c>
    </row>
    <row r="221" spans="1:2">
      <c r="A221" t="s">
        <v>225</v>
      </c>
      <c r="B221">
        <v>0</v>
      </c>
    </row>
    <row r="222" spans="1:2">
      <c r="A222" t="s">
        <v>226</v>
      </c>
      <c r="B222">
        <v>224</v>
      </c>
    </row>
    <row r="223" spans="1:2">
      <c r="A223" t="s">
        <v>251</v>
      </c>
      <c r="B223">
        <v>8431000</v>
      </c>
    </row>
    <row r="224" spans="1:2">
      <c r="A224" t="s">
        <v>227</v>
      </c>
      <c r="B22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M224"/>
  <sheetViews>
    <sheetView workbookViewId="0">
      <selection activeCell="A8" sqref="A8"/>
    </sheetView>
  </sheetViews>
  <sheetFormatPr defaultColWidth="11.44140625" defaultRowHeight="14.4"/>
  <cols>
    <col min="1" max="2" width="16.109375" customWidth="1"/>
    <col min="3" max="3" width="37.44140625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>
      <c r="A2" t="s">
        <v>6</v>
      </c>
      <c r="B2">
        <v>1254196</v>
      </c>
    </row>
    <row r="3" spans="1:6">
      <c r="A3" t="s">
        <v>7</v>
      </c>
      <c r="B3">
        <v>1100000</v>
      </c>
    </row>
    <row r="4" spans="1:6">
      <c r="A4" t="s">
        <v>8</v>
      </c>
      <c r="B4">
        <v>2708500</v>
      </c>
    </row>
    <row r="5" spans="1:6">
      <c r="A5" t="s">
        <v>9</v>
      </c>
      <c r="B5">
        <v>0</v>
      </c>
    </row>
    <row r="6" spans="1:6">
      <c r="A6" t="s">
        <v>10</v>
      </c>
      <c r="B6">
        <v>0</v>
      </c>
    </row>
    <row r="7" spans="1:6">
      <c r="A7" t="s">
        <v>11</v>
      </c>
      <c r="B7">
        <v>4491689</v>
      </c>
    </row>
    <row r="8" spans="1:6">
      <c r="A8" t="s">
        <v>12</v>
      </c>
      <c r="B8">
        <v>0</v>
      </c>
    </row>
    <row r="9" spans="1:6">
      <c r="A9" t="s">
        <v>13</v>
      </c>
      <c r="B9">
        <v>4416000</v>
      </c>
    </row>
    <row r="10" spans="1:6">
      <c r="A10" t="s">
        <v>14</v>
      </c>
      <c r="B10">
        <v>1546000</v>
      </c>
    </row>
    <row r="11" spans="1:6">
      <c r="A11" t="s">
        <v>15</v>
      </c>
      <c r="B11">
        <v>2075</v>
      </c>
    </row>
    <row r="12" spans="1:6">
      <c r="A12" t="s">
        <v>16</v>
      </c>
      <c r="B12">
        <v>4071670</v>
      </c>
    </row>
    <row r="13" spans="1:6">
      <c r="A13" t="s">
        <v>17</v>
      </c>
      <c r="B13">
        <v>1979722</v>
      </c>
    </row>
    <row r="14" spans="1:6">
      <c r="A14" t="s">
        <v>18</v>
      </c>
      <c r="B14">
        <v>422000</v>
      </c>
    </row>
    <row r="15" spans="1:6">
      <c r="A15" t="s">
        <v>19</v>
      </c>
      <c r="B15">
        <v>33711</v>
      </c>
    </row>
    <row r="16" spans="1:6">
      <c r="A16" t="s">
        <v>20</v>
      </c>
      <c r="B16">
        <v>7035</v>
      </c>
    </row>
    <row r="17" spans="1:13">
      <c r="A17" t="s">
        <v>21</v>
      </c>
      <c r="B17">
        <v>26511057</v>
      </c>
    </row>
    <row r="18" spans="1:13">
      <c r="A18" t="s">
        <v>22</v>
      </c>
      <c r="B18">
        <v>4847</v>
      </c>
    </row>
    <row r="19" spans="1:13">
      <c r="A19" t="s">
        <v>23</v>
      </c>
      <c r="B19">
        <v>2884000</v>
      </c>
    </row>
    <row r="20" spans="1:13">
      <c r="A20" t="s">
        <v>24</v>
      </c>
      <c r="B20">
        <v>831180</v>
      </c>
    </row>
    <row r="21" spans="1:13">
      <c r="A21" t="s">
        <v>25</v>
      </c>
      <c r="B21">
        <v>126000</v>
      </c>
    </row>
    <row r="22" spans="1:13">
      <c r="A22" t="s">
        <v>26</v>
      </c>
      <c r="B22">
        <v>6506720</v>
      </c>
    </row>
    <row r="23" spans="1:13">
      <c r="A23" t="s">
        <v>27</v>
      </c>
      <c r="B23">
        <v>5114657</v>
      </c>
    </row>
    <row r="24" spans="1:13">
      <c r="A24" t="s">
        <v>28</v>
      </c>
      <c r="B24">
        <v>2443766</v>
      </c>
    </row>
    <row r="25" spans="1:13">
      <c r="A25" t="s">
        <v>29</v>
      </c>
      <c r="B25">
        <v>1457690</v>
      </c>
      <c r="M25" s="20"/>
    </row>
    <row r="26" spans="1:13">
      <c r="A26" t="s">
        <v>30</v>
      </c>
      <c r="B26">
        <v>699139</v>
      </c>
    </row>
    <row r="27" spans="1:13">
      <c r="A27" t="s">
        <v>31</v>
      </c>
      <c r="B27">
        <v>108420050</v>
      </c>
    </row>
    <row r="28" spans="1:13">
      <c r="A28" t="s">
        <v>32</v>
      </c>
      <c r="B28">
        <v>0</v>
      </c>
    </row>
    <row r="29" spans="1:13">
      <c r="A29" t="s">
        <v>33</v>
      </c>
      <c r="B29">
        <v>1539</v>
      </c>
    </row>
    <row r="30" spans="1:13">
      <c r="A30" t="s">
        <v>34</v>
      </c>
      <c r="B30">
        <v>11654</v>
      </c>
    </row>
    <row r="31" spans="1:13">
      <c r="A31" t="s">
        <v>35</v>
      </c>
      <c r="B31">
        <v>2244572</v>
      </c>
    </row>
    <row r="32" spans="1:13">
      <c r="A32" t="s">
        <v>36</v>
      </c>
      <c r="B32">
        <v>13713710</v>
      </c>
    </row>
    <row r="33" spans="1:2">
      <c r="A33" t="s">
        <v>37</v>
      </c>
      <c r="B33">
        <v>5999000</v>
      </c>
    </row>
    <row r="34" spans="1:2">
      <c r="A34" t="s">
        <v>38</v>
      </c>
      <c r="B34">
        <v>186000</v>
      </c>
    </row>
    <row r="35" spans="1:2">
      <c r="A35" t="s">
        <v>39</v>
      </c>
      <c r="B35">
        <v>7779547</v>
      </c>
    </row>
    <row r="36" spans="1:2">
      <c r="A36" t="s">
        <v>40</v>
      </c>
      <c r="B36">
        <v>10354732</v>
      </c>
    </row>
    <row r="37" spans="1:2">
      <c r="A37" t="s">
        <v>41</v>
      </c>
      <c r="B37">
        <v>3321540</v>
      </c>
    </row>
    <row r="38" spans="1:2">
      <c r="A38" t="s">
        <v>42</v>
      </c>
      <c r="B38">
        <v>0</v>
      </c>
    </row>
    <row r="39" spans="1:2">
      <c r="A39" t="s">
        <v>43</v>
      </c>
      <c r="B39">
        <v>2000000</v>
      </c>
    </row>
    <row r="40" spans="1:2">
      <c r="A40" t="s">
        <v>44</v>
      </c>
      <c r="B40">
        <v>7662541</v>
      </c>
    </row>
    <row r="41" spans="1:2">
      <c r="A41" t="s">
        <v>45</v>
      </c>
      <c r="B41">
        <v>13598000</v>
      </c>
    </row>
    <row r="42" spans="1:2">
      <c r="A42" t="s">
        <v>46</v>
      </c>
      <c r="B42">
        <v>0</v>
      </c>
    </row>
    <row r="43" spans="1:2">
      <c r="A43" t="s">
        <v>47</v>
      </c>
      <c r="B43">
        <v>17</v>
      </c>
    </row>
    <row r="44" spans="1:2">
      <c r="A44" t="s">
        <v>48</v>
      </c>
      <c r="B44">
        <v>0</v>
      </c>
    </row>
    <row r="45" spans="1:2">
      <c r="A45" t="s">
        <v>49</v>
      </c>
      <c r="B45">
        <v>2171429</v>
      </c>
    </row>
    <row r="46" spans="1:2">
      <c r="A46" t="s">
        <v>50</v>
      </c>
      <c r="B46">
        <v>301967</v>
      </c>
    </row>
    <row r="47" spans="1:2">
      <c r="A47" t="s">
        <v>51</v>
      </c>
      <c r="B47">
        <v>1445562</v>
      </c>
    </row>
    <row r="48" spans="1:2">
      <c r="A48" t="s">
        <v>52</v>
      </c>
      <c r="B48">
        <v>0</v>
      </c>
    </row>
    <row r="49" spans="1:2">
      <c r="A49" t="s">
        <v>53</v>
      </c>
      <c r="B49">
        <v>3320253</v>
      </c>
    </row>
    <row r="50" spans="1:2">
      <c r="A50" t="s">
        <v>54</v>
      </c>
      <c r="B50">
        <v>0</v>
      </c>
    </row>
    <row r="51" spans="1:2">
      <c r="A51" t="s">
        <v>55</v>
      </c>
      <c r="B51">
        <v>1706195</v>
      </c>
    </row>
    <row r="52" spans="1:2">
      <c r="A52" t="s">
        <v>56</v>
      </c>
      <c r="B52">
        <v>1141000</v>
      </c>
    </row>
    <row r="53" spans="1:2">
      <c r="A53" t="s">
        <v>57</v>
      </c>
      <c r="B53">
        <v>0</v>
      </c>
    </row>
    <row r="54" spans="1:2">
      <c r="A54" t="s">
        <v>58</v>
      </c>
      <c r="B54">
        <v>1500</v>
      </c>
    </row>
    <row r="55" spans="1:2">
      <c r="A55" t="s">
        <v>59</v>
      </c>
      <c r="B55">
        <v>0</v>
      </c>
    </row>
    <row r="56" spans="1:2">
      <c r="A56" t="s">
        <v>60</v>
      </c>
      <c r="B56">
        <v>2231110</v>
      </c>
    </row>
    <row r="57" spans="1:2">
      <c r="A57" t="s">
        <v>61</v>
      </c>
      <c r="B57">
        <v>82526362</v>
      </c>
    </row>
    <row r="58" spans="1:2">
      <c r="A58" t="s">
        <v>62</v>
      </c>
      <c r="B58">
        <v>745800</v>
      </c>
    </row>
    <row r="59" spans="1:2">
      <c r="A59" t="s">
        <v>63</v>
      </c>
      <c r="B59">
        <v>384902</v>
      </c>
    </row>
    <row r="60" spans="1:2">
      <c r="A60" t="s">
        <v>64</v>
      </c>
      <c r="B60">
        <v>7528</v>
      </c>
    </row>
    <row r="61" spans="1:2">
      <c r="A61" t="s">
        <v>65</v>
      </c>
      <c r="B61">
        <v>950610</v>
      </c>
    </row>
    <row r="62" spans="1:2">
      <c r="A62" t="s">
        <v>66</v>
      </c>
      <c r="B62">
        <v>3785000</v>
      </c>
    </row>
    <row r="63" spans="1:2">
      <c r="A63" t="s">
        <v>67</v>
      </c>
      <c r="B63">
        <v>17740286</v>
      </c>
    </row>
    <row r="64" spans="1:2">
      <c r="A64" t="s">
        <v>68</v>
      </c>
      <c r="B64">
        <v>4178102</v>
      </c>
    </row>
    <row r="65" spans="1:2">
      <c r="A65" t="s">
        <v>69</v>
      </c>
      <c r="B65">
        <v>447000</v>
      </c>
    </row>
    <row r="66" spans="1:2">
      <c r="A66" t="s">
        <v>70</v>
      </c>
      <c r="B66">
        <v>1000536</v>
      </c>
    </row>
    <row r="67" spans="1:2">
      <c r="A67" t="s">
        <v>71</v>
      </c>
      <c r="B67">
        <v>1875000</v>
      </c>
    </row>
    <row r="68" spans="1:2">
      <c r="A68" t="s">
        <v>72</v>
      </c>
      <c r="B68">
        <v>100607019</v>
      </c>
    </row>
    <row r="69" spans="1:2">
      <c r="A69" t="s">
        <v>73</v>
      </c>
      <c r="B69">
        <v>0</v>
      </c>
    </row>
    <row r="70" spans="1:2">
      <c r="A70" t="s">
        <v>74</v>
      </c>
      <c r="B70">
        <v>0</v>
      </c>
    </row>
    <row r="71" spans="1:2">
      <c r="A71" t="s">
        <v>75</v>
      </c>
      <c r="B71">
        <v>37000</v>
      </c>
    </row>
    <row r="72" spans="1:2">
      <c r="A72" t="s">
        <v>76</v>
      </c>
      <c r="B72">
        <v>4018054</v>
      </c>
    </row>
    <row r="73" spans="1:2">
      <c r="A73" t="s">
        <v>77</v>
      </c>
      <c r="B73">
        <v>23365884</v>
      </c>
    </row>
    <row r="74" spans="1:2">
      <c r="A74" t="s">
        <v>78</v>
      </c>
      <c r="B74">
        <v>152590</v>
      </c>
    </row>
    <row r="75" spans="1:2">
      <c r="A75" t="s">
        <v>79</v>
      </c>
      <c r="B75">
        <v>4582</v>
      </c>
    </row>
    <row r="76" spans="1:2">
      <c r="A76" t="s">
        <v>80</v>
      </c>
      <c r="B76">
        <v>1070000</v>
      </c>
    </row>
    <row r="77" spans="1:2">
      <c r="A77" t="s">
        <v>81</v>
      </c>
      <c r="B77">
        <v>741392</v>
      </c>
    </row>
    <row r="78" spans="1:2">
      <c r="A78" t="s">
        <v>82</v>
      </c>
      <c r="B78">
        <v>461861</v>
      </c>
    </row>
    <row r="79" spans="1:2">
      <c r="A79" t="s">
        <v>83</v>
      </c>
      <c r="B79">
        <v>5184588</v>
      </c>
    </row>
    <row r="80" spans="1:2">
      <c r="A80" t="s">
        <v>84</v>
      </c>
      <c r="B80">
        <v>44018427</v>
      </c>
    </row>
    <row r="81" spans="1:2">
      <c r="A81" t="s">
        <v>85</v>
      </c>
      <c r="B81">
        <v>0</v>
      </c>
    </row>
    <row r="82" spans="1:2">
      <c r="A82" t="s">
        <v>86</v>
      </c>
      <c r="B82">
        <v>968000</v>
      </c>
    </row>
    <row r="83" spans="1:2">
      <c r="A83" t="s">
        <v>87</v>
      </c>
      <c r="B83">
        <v>0</v>
      </c>
    </row>
    <row r="84" spans="1:2">
      <c r="A84" t="s">
        <v>88</v>
      </c>
      <c r="B84">
        <v>0</v>
      </c>
    </row>
    <row r="85" spans="1:2">
      <c r="A85" t="s">
        <v>89</v>
      </c>
      <c r="B85">
        <v>15000</v>
      </c>
    </row>
    <row r="86" spans="1:2">
      <c r="A86" t="s">
        <v>90</v>
      </c>
      <c r="B86">
        <v>7556350</v>
      </c>
    </row>
    <row r="87" spans="1:2">
      <c r="A87" t="s">
        <v>91</v>
      </c>
      <c r="B87">
        <v>12231215</v>
      </c>
    </row>
    <row r="88" spans="1:2">
      <c r="A88" t="s">
        <v>92</v>
      </c>
      <c r="B88">
        <v>2791363</v>
      </c>
    </row>
    <row r="89" spans="1:2">
      <c r="A89" t="s">
        <v>93</v>
      </c>
      <c r="B89">
        <v>834974</v>
      </c>
    </row>
    <row r="90" spans="1:2">
      <c r="A90" t="s">
        <v>94</v>
      </c>
      <c r="B90">
        <v>1921935</v>
      </c>
    </row>
    <row r="91" spans="1:2">
      <c r="A91" t="s">
        <v>95</v>
      </c>
      <c r="B91">
        <v>5627259</v>
      </c>
    </row>
    <row r="92" spans="1:2">
      <c r="A92" t="s">
        <v>96</v>
      </c>
      <c r="B92">
        <v>2538813</v>
      </c>
    </row>
    <row r="93" spans="1:2">
      <c r="A93" t="s">
        <v>97</v>
      </c>
      <c r="B93">
        <v>270</v>
      </c>
    </row>
    <row r="94" spans="1:2">
      <c r="A94" t="s">
        <v>98</v>
      </c>
      <c r="B94">
        <v>297412539</v>
      </c>
    </row>
    <row r="95" spans="1:2">
      <c r="A95" t="s">
        <v>99</v>
      </c>
      <c r="B95">
        <v>48276741</v>
      </c>
    </row>
    <row r="96" spans="1:2">
      <c r="A96" t="s">
        <v>100</v>
      </c>
      <c r="B96">
        <v>34000</v>
      </c>
    </row>
    <row r="97" spans="1:2">
      <c r="A97" t="s">
        <v>101</v>
      </c>
      <c r="B97">
        <v>118000</v>
      </c>
    </row>
    <row r="98" spans="1:2">
      <c r="A98" t="s">
        <v>102</v>
      </c>
      <c r="B98">
        <v>97669</v>
      </c>
    </row>
    <row r="99" spans="1:2">
      <c r="A99" t="s">
        <v>103</v>
      </c>
      <c r="B99">
        <v>500</v>
      </c>
    </row>
    <row r="100" spans="1:2">
      <c r="A100" t="s">
        <v>104</v>
      </c>
      <c r="B100">
        <v>9659000</v>
      </c>
    </row>
    <row r="101" spans="1:2">
      <c r="A101" t="s">
        <v>105</v>
      </c>
      <c r="B101">
        <v>525200</v>
      </c>
    </row>
    <row r="102" spans="1:2">
      <c r="A102" t="s">
        <v>106</v>
      </c>
      <c r="B102">
        <v>69925</v>
      </c>
    </row>
    <row r="103" spans="1:2">
      <c r="A103" t="s">
        <v>107</v>
      </c>
      <c r="B103">
        <v>342503</v>
      </c>
    </row>
    <row r="104" spans="1:2">
      <c r="A104" t="s">
        <v>108</v>
      </c>
      <c r="B104">
        <v>154957</v>
      </c>
    </row>
    <row r="105" spans="1:2">
      <c r="A105" t="s">
        <v>109</v>
      </c>
      <c r="B105">
        <v>23760000</v>
      </c>
    </row>
    <row r="106" spans="1:2">
      <c r="A106" t="s">
        <v>110</v>
      </c>
      <c r="B106">
        <v>3193</v>
      </c>
    </row>
    <row r="107" spans="1:2">
      <c r="A107" t="s">
        <v>111</v>
      </c>
      <c r="B107">
        <v>19809</v>
      </c>
    </row>
    <row r="108" spans="1:2">
      <c r="A108" t="s">
        <v>112</v>
      </c>
      <c r="B108">
        <v>25620</v>
      </c>
    </row>
    <row r="109" spans="1:2">
      <c r="A109" t="s">
        <v>113</v>
      </c>
      <c r="B109">
        <v>5888748</v>
      </c>
    </row>
    <row r="110" spans="1:2">
      <c r="A110" t="s">
        <v>114</v>
      </c>
      <c r="B110">
        <v>1000000</v>
      </c>
    </row>
    <row r="111" spans="1:2">
      <c r="A111" t="s">
        <v>115</v>
      </c>
      <c r="B111">
        <v>15000</v>
      </c>
    </row>
    <row r="112" spans="1:2">
      <c r="A112" t="s">
        <v>116</v>
      </c>
      <c r="B112">
        <v>2131497</v>
      </c>
    </row>
    <row r="113" spans="1:2">
      <c r="A113" t="s">
        <v>117</v>
      </c>
      <c r="B113">
        <v>8325786</v>
      </c>
    </row>
    <row r="114" spans="1:2">
      <c r="A114" t="s">
        <v>118</v>
      </c>
      <c r="B114">
        <v>1011659</v>
      </c>
    </row>
    <row r="115" spans="1:2">
      <c r="A115" t="s">
        <v>119</v>
      </c>
      <c r="B115">
        <v>2519</v>
      </c>
    </row>
    <row r="116" spans="1:2">
      <c r="A116" t="s">
        <v>120</v>
      </c>
      <c r="B116">
        <v>1371000</v>
      </c>
    </row>
    <row r="117" spans="1:2">
      <c r="A117" t="s">
        <v>121</v>
      </c>
      <c r="B117">
        <v>41185</v>
      </c>
    </row>
    <row r="118" spans="1:2">
      <c r="A118" t="s">
        <v>122</v>
      </c>
      <c r="B118">
        <v>13891495</v>
      </c>
    </row>
    <row r="119" spans="1:2">
      <c r="A119" t="s">
        <v>123</v>
      </c>
      <c r="B119">
        <v>5722767</v>
      </c>
    </row>
    <row r="120" spans="1:2">
      <c r="A120" t="s">
        <v>124</v>
      </c>
      <c r="B120">
        <v>2575344</v>
      </c>
    </row>
    <row r="121" spans="1:2">
      <c r="A121" t="s">
        <v>125</v>
      </c>
      <c r="B121">
        <v>16216</v>
      </c>
    </row>
    <row r="122" spans="1:2">
      <c r="A122" t="s">
        <v>126</v>
      </c>
      <c r="B122">
        <v>5630995</v>
      </c>
    </row>
    <row r="123" spans="1:2">
      <c r="A123" t="s">
        <v>127</v>
      </c>
      <c r="B123">
        <v>0</v>
      </c>
    </row>
    <row r="124" spans="1:2">
      <c r="A124" t="s">
        <v>128</v>
      </c>
      <c r="B124">
        <v>0</v>
      </c>
    </row>
    <row r="125" spans="1:2">
      <c r="A125" t="s">
        <v>129</v>
      </c>
      <c r="B125">
        <v>10000</v>
      </c>
    </row>
    <row r="126" spans="1:2">
      <c r="A126" t="s">
        <v>130</v>
      </c>
      <c r="B126">
        <v>2051160</v>
      </c>
    </row>
    <row r="127" spans="1:2">
      <c r="A127" t="s">
        <v>131</v>
      </c>
      <c r="B127">
        <v>400</v>
      </c>
    </row>
    <row r="128" spans="1:2">
      <c r="A128" t="s">
        <v>132</v>
      </c>
      <c r="B128">
        <v>26500</v>
      </c>
    </row>
    <row r="129" spans="1:2">
      <c r="A129" t="s">
        <v>133</v>
      </c>
      <c r="B129">
        <v>27197687</v>
      </c>
    </row>
    <row r="130" spans="1:2">
      <c r="A130" t="s">
        <v>134</v>
      </c>
      <c r="B130">
        <v>2607</v>
      </c>
    </row>
    <row r="131" spans="1:2">
      <c r="A131" t="s">
        <v>135</v>
      </c>
      <c r="B131">
        <v>100000</v>
      </c>
    </row>
    <row r="132" spans="1:2">
      <c r="A132" t="s">
        <v>136</v>
      </c>
      <c r="B132">
        <v>700000</v>
      </c>
    </row>
    <row r="133" spans="1:2">
      <c r="A133" t="s">
        <v>137</v>
      </c>
      <c r="B133">
        <v>0</v>
      </c>
    </row>
    <row r="134" spans="1:2">
      <c r="A134" t="s">
        <v>138</v>
      </c>
      <c r="B134">
        <v>5616292</v>
      </c>
    </row>
    <row r="135" spans="1:2">
      <c r="A135" t="s">
        <v>139</v>
      </c>
      <c r="B135">
        <v>16724000</v>
      </c>
    </row>
    <row r="136" spans="1:2">
      <c r="A136" t="s">
        <v>140</v>
      </c>
      <c r="B136">
        <v>38286000</v>
      </c>
    </row>
    <row r="137" spans="1:2">
      <c r="A137" t="s">
        <v>141</v>
      </c>
      <c r="B137">
        <v>1342754</v>
      </c>
    </row>
    <row r="138" spans="1:2">
      <c r="A138" t="s">
        <v>142</v>
      </c>
      <c r="B138">
        <v>0</v>
      </c>
    </row>
    <row r="139" spans="1:2">
      <c r="A139" t="s">
        <v>143</v>
      </c>
      <c r="B139">
        <v>12177081</v>
      </c>
    </row>
    <row r="140" spans="1:2">
      <c r="A140" t="s">
        <v>144</v>
      </c>
      <c r="B140">
        <v>1257000</v>
      </c>
    </row>
    <row r="141" spans="1:2">
      <c r="A141" t="s">
        <v>145</v>
      </c>
      <c r="B141">
        <v>12600</v>
      </c>
    </row>
    <row r="142" spans="1:2">
      <c r="A142" t="s">
        <v>146</v>
      </c>
      <c r="B142">
        <v>0</v>
      </c>
    </row>
    <row r="143" spans="1:2">
      <c r="A143" t="s">
        <v>147</v>
      </c>
      <c r="B143">
        <v>5496858</v>
      </c>
    </row>
    <row r="144" spans="1:2">
      <c r="A144" t="s">
        <v>148</v>
      </c>
      <c r="B144">
        <v>11009539</v>
      </c>
    </row>
    <row r="145" spans="1:2">
      <c r="A145" t="s">
        <v>149</v>
      </c>
      <c r="B145">
        <v>65287615</v>
      </c>
    </row>
    <row r="146" spans="1:2">
      <c r="A146" t="s">
        <v>150</v>
      </c>
      <c r="B146">
        <v>46</v>
      </c>
    </row>
    <row r="147" spans="1:2">
      <c r="A147" t="s">
        <v>151</v>
      </c>
      <c r="B147">
        <v>47</v>
      </c>
    </row>
    <row r="148" spans="1:2">
      <c r="A148" t="s">
        <v>152</v>
      </c>
      <c r="B148">
        <v>0</v>
      </c>
    </row>
    <row r="149" spans="1:2">
      <c r="A149" t="s">
        <v>153</v>
      </c>
      <c r="B149">
        <v>1099751</v>
      </c>
    </row>
    <row r="150" spans="1:2">
      <c r="A150" t="s">
        <v>154</v>
      </c>
      <c r="B150">
        <v>45361</v>
      </c>
    </row>
    <row r="151" spans="1:2">
      <c r="A151" t="s">
        <v>155</v>
      </c>
      <c r="B151">
        <v>28400000</v>
      </c>
    </row>
    <row r="152" spans="1:2">
      <c r="A152" t="s">
        <v>156</v>
      </c>
      <c r="B152">
        <v>0</v>
      </c>
    </row>
    <row r="153" spans="1:2">
      <c r="A153" t="s">
        <v>157</v>
      </c>
      <c r="B153">
        <v>1051317</v>
      </c>
    </row>
    <row r="154" spans="1:2">
      <c r="A154" t="s">
        <v>158</v>
      </c>
      <c r="B154">
        <v>5533000</v>
      </c>
    </row>
    <row r="155" spans="1:2">
      <c r="A155" t="s">
        <v>159</v>
      </c>
      <c r="B155">
        <v>7133785</v>
      </c>
    </row>
    <row r="156" spans="1:2">
      <c r="A156" t="s">
        <v>160</v>
      </c>
      <c r="B156">
        <v>7150355</v>
      </c>
    </row>
    <row r="157" spans="1:2">
      <c r="A157" t="s">
        <v>161</v>
      </c>
      <c r="B157">
        <v>11850066</v>
      </c>
    </row>
    <row r="158" spans="1:2">
      <c r="A158" t="s">
        <v>162</v>
      </c>
      <c r="B158">
        <v>0</v>
      </c>
    </row>
    <row r="159" spans="1:2">
      <c r="A159" t="s">
        <v>163</v>
      </c>
      <c r="B159">
        <v>2803000</v>
      </c>
    </row>
    <row r="160" spans="1:2">
      <c r="A160" t="s">
        <v>164</v>
      </c>
      <c r="B160">
        <v>400000</v>
      </c>
    </row>
    <row r="161" spans="1:2">
      <c r="A161" t="s">
        <v>165</v>
      </c>
      <c r="B161">
        <v>5122</v>
      </c>
    </row>
    <row r="162" spans="1:2">
      <c r="A162" t="s">
        <v>166</v>
      </c>
      <c r="B162">
        <v>216000</v>
      </c>
    </row>
    <row r="163" spans="1:2">
      <c r="A163" t="s">
        <v>167</v>
      </c>
      <c r="B163">
        <v>1274580</v>
      </c>
    </row>
    <row r="164" spans="1:2">
      <c r="A164" t="s">
        <v>168</v>
      </c>
      <c r="B164">
        <v>4061727</v>
      </c>
    </row>
    <row r="165" spans="1:2">
      <c r="A165" t="s">
        <v>169</v>
      </c>
      <c r="B165">
        <v>4500000</v>
      </c>
    </row>
    <row r="166" spans="1:2">
      <c r="A166" t="s">
        <v>170</v>
      </c>
      <c r="B166">
        <v>5000000</v>
      </c>
    </row>
    <row r="167" spans="1:2">
      <c r="A167" t="s">
        <v>171</v>
      </c>
      <c r="B167">
        <v>0</v>
      </c>
    </row>
    <row r="168" spans="1:2">
      <c r="A168" t="s">
        <v>172</v>
      </c>
      <c r="B168">
        <v>0</v>
      </c>
    </row>
    <row r="169" spans="1:2">
      <c r="A169" t="s">
        <v>173</v>
      </c>
      <c r="B169">
        <v>9892</v>
      </c>
    </row>
    <row r="170" spans="1:2">
      <c r="A170" t="s">
        <v>174</v>
      </c>
      <c r="B170">
        <v>600</v>
      </c>
    </row>
    <row r="171" spans="1:2">
      <c r="A171" t="s">
        <v>175</v>
      </c>
      <c r="B171">
        <v>7212</v>
      </c>
    </row>
    <row r="172" spans="1:2">
      <c r="A172" t="s">
        <v>176</v>
      </c>
      <c r="B172">
        <v>0</v>
      </c>
    </row>
    <row r="173" spans="1:2">
      <c r="A173" t="s">
        <v>177</v>
      </c>
      <c r="B173">
        <v>70000</v>
      </c>
    </row>
    <row r="174" spans="1:2">
      <c r="A174" t="s">
        <v>178</v>
      </c>
      <c r="B174">
        <v>111966</v>
      </c>
    </row>
    <row r="175" spans="1:2">
      <c r="A175" t="s">
        <v>179</v>
      </c>
      <c r="B175">
        <v>282245</v>
      </c>
    </row>
    <row r="176" spans="1:2">
      <c r="A176" t="s">
        <v>180</v>
      </c>
      <c r="B176">
        <v>5556504</v>
      </c>
    </row>
    <row r="177" spans="1:2">
      <c r="A177" t="s">
        <v>181</v>
      </c>
      <c r="B177">
        <v>6207000</v>
      </c>
    </row>
    <row r="178" spans="1:2">
      <c r="A178" t="s">
        <v>182</v>
      </c>
      <c r="B178">
        <v>3160</v>
      </c>
    </row>
    <row r="179" spans="1:2">
      <c r="A179" t="s">
        <v>183</v>
      </c>
      <c r="B179">
        <v>5798250</v>
      </c>
    </row>
    <row r="180" spans="1:2">
      <c r="A180" t="s">
        <v>184</v>
      </c>
      <c r="B180">
        <v>30164</v>
      </c>
    </row>
    <row r="181" spans="1:2">
      <c r="A181" t="s">
        <v>185</v>
      </c>
      <c r="B181">
        <v>322050</v>
      </c>
    </row>
    <row r="182" spans="1:2">
      <c r="A182" t="s">
        <v>186</v>
      </c>
      <c r="B182">
        <v>1039709</v>
      </c>
    </row>
    <row r="183" spans="1:2">
      <c r="A183" t="s">
        <v>187</v>
      </c>
      <c r="B183">
        <v>133456</v>
      </c>
    </row>
    <row r="184" spans="1:2">
      <c r="A184" t="s">
        <v>188</v>
      </c>
      <c r="B184">
        <v>14038437</v>
      </c>
    </row>
    <row r="185" spans="1:2">
      <c r="A185" t="s">
        <v>189</v>
      </c>
      <c r="B185">
        <v>12000000</v>
      </c>
    </row>
    <row r="186" spans="1:2">
      <c r="A186" t="s">
        <v>190</v>
      </c>
      <c r="B186">
        <v>4621000</v>
      </c>
    </row>
    <row r="187" spans="1:2">
      <c r="A187" t="s">
        <v>191</v>
      </c>
      <c r="B187">
        <v>1626981</v>
      </c>
    </row>
    <row r="188" spans="1:2">
      <c r="A188" t="s">
        <v>192</v>
      </c>
      <c r="B188">
        <v>4845448</v>
      </c>
    </row>
    <row r="189" spans="1:2">
      <c r="A189" t="s">
        <v>193</v>
      </c>
      <c r="B189">
        <v>15211000</v>
      </c>
    </row>
    <row r="190" spans="1:2">
      <c r="A190" t="s">
        <v>194</v>
      </c>
      <c r="B190">
        <v>90200</v>
      </c>
    </row>
    <row r="191" spans="1:2">
      <c r="A191" t="s">
        <v>195</v>
      </c>
      <c r="B191">
        <v>1141303</v>
      </c>
    </row>
    <row r="192" spans="1:2">
      <c r="A192" t="s">
        <v>196</v>
      </c>
      <c r="B192">
        <v>3500000</v>
      </c>
    </row>
    <row r="193" spans="1:2">
      <c r="A193" t="s">
        <v>197</v>
      </c>
      <c r="B193">
        <v>1186000</v>
      </c>
    </row>
    <row r="194" spans="1:2">
      <c r="A194" t="s">
        <v>198</v>
      </c>
      <c r="B194">
        <v>5942</v>
      </c>
    </row>
    <row r="195" spans="1:2">
      <c r="A195" t="s">
        <v>199</v>
      </c>
      <c r="B195">
        <v>45000</v>
      </c>
    </row>
    <row r="196" spans="1:2">
      <c r="A196" t="s">
        <v>200</v>
      </c>
      <c r="B196">
        <v>18807472</v>
      </c>
    </row>
    <row r="197" spans="1:2">
      <c r="A197" t="s">
        <v>201</v>
      </c>
      <c r="B197">
        <v>702000</v>
      </c>
    </row>
    <row r="198" spans="1:2">
      <c r="A198" t="s">
        <v>202</v>
      </c>
      <c r="B198">
        <v>97047</v>
      </c>
    </row>
    <row r="199" spans="1:2">
      <c r="A199" t="s">
        <v>203</v>
      </c>
      <c r="B199">
        <v>4424000</v>
      </c>
    </row>
    <row r="200" spans="1:2">
      <c r="A200" t="s">
        <v>204</v>
      </c>
      <c r="B200">
        <v>0</v>
      </c>
    </row>
    <row r="201" spans="1:2">
      <c r="A201" t="s">
        <v>205</v>
      </c>
      <c r="B201">
        <v>2098</v>
      </c>
    </row>
    <row r="202" spans="1:2">
      <c r="A202" t="s">
        <v>206</v>
      </c>
      <c r="B202">
        <v>31360</v>
      </c>
    </row>
    <row r="203" spans="1:2">
      <c r="A203" t="s">
        <v>207</v>
      </c>
      <c r="B203">
        <v>2868000</v>
      </c>
    </row>
    <row r="204" spans="1:2">
      <c r="A204" t="s">
        <v>208</v>
      </c>
      <c r="B204">
        <v>2841600</v>
      </c>
    </row>
    <row r="205" spans="1:2">
      <c r="A205" t="s">
        <v>209</v>
      </c>
      <c r="B205">
        <v>0</v>
      </c>
    </row>
    <row r="206" spans="1:2">
      <c r="A206" t="s">
        <v>210</v>
      </c>
      <c r="B206">
        <v>1147</v>
      </c>
    </row>
    <row r="207" spans="1:2">
      <c r="A207" t="s">
        <v>211</v>
      </c>
      <c r="B207">
        <v>0</v>
      </c>
    </row>
    <row r="208" spans="1:2">
      <c r="A208" t="s">
        <v>212</v>
      </c>
      <c r="B208">
        <v>42438054</v>
      </c>
    </row>
    <row r="209" spans="1:2">
      <c r="A209" t="s">
        <v>213</v>
      </c>
      <c r="B209">
        <v>5728000</v>
      </c>
    </row>
    <row r="210" spans="1:2">
      <c r="A210" t="s">
        <v>214</v>
      </c>
      <c r="B210">
        <v>18724</v>
      </c>
    </row>
    <row r="211" spans="1:2">
      <c r="A211" t="s">
        <v>215</v>
      </c>
      <c r="B211">
        <v>350000</v>
      </c>
    </row>
    <row r="212" spans="1:2">
      <c r="A212" t="s">
        <v>216</v>
      </c>
      <c r="B212">
        <v>24087083</v>
      </c>
    </row>
    <row r="213" spans="1:2">
      <c r="A213" t="s">
        <v>217</v>
      </c>
      <c r="B213">
        <v>2756000</v>
      </c>
    </row>
    <row r="214" spans="1:2">
      <c r="A214" t="s">
        <v>218</v>
      </c>
      <c r="B214">
        <v>24000</v>
      </c>
    </row>
    <row r="215" spans="1:2">
      <c r="A215" t="s">
        <v>219</v>
      </c>
      <c r="B215">
        <v>91000</v>
      </c>
    </row>
    <row r="216" spans="1:2">
      <c r="A216" t="s">
        <v>220</v>
      </c>
      <c r="B216">
        <v>4234531</v>
      </c>
    </row>
    <row r="217" spans="1:2">
      <c r="A217" t="s">
        <v>221</v>
      </c>
      <c r="B217">
        <v>20000000</v>
      </c>
    </row>
    <row r="218" spans="1:2">
      <c r="A218" t="s">
        <v>222</v>
      </c>
      <c r="B218">
        <v>0</v>
      </c>
    </row>
    <row r="219" spans="1:2">
      <c r="A219" t="s">
        <v>223</v>
      </c>
      <c r="B219">
        <v>0</v>
      </c>
    </row>
    <row r="220" spans="1:2">
      <c r="A220" t="s">
        <v>224</v>
      </c>
      <c r="B220">
        <v>523387</v>
      </c>
    </row>
    <row r="221" spans="1:2">
      <c r="A221" t="s">
        <v>225</v>
      </c>
      <c r="B221">
        <v>9799612</v>
      </c>
    </row>
    <row r="222" spans="1:2">
      <c r="A222" t="s">
        <v>226</v>
      </c>
      <c r="B222">
        <v>9109162</v>
      </c>
    </row>
    <row r="223" spans="1:2">
      <c r="A223" t="s">
        <v>251</v>
      </c>
      <c r="B223">
        <v>35914000</v>
      </c>
    </row>
    <row r="224" spans="1:2">
      <c r="A224" t="s">
        <v>227</v>
      </c>
      <c r="B22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K223"/>
  <sheetViews>
    <sheetView workbookViewId="0">
      <selection activeCell="A2" sqref="A2"/>
    </sheetView>
  </sheetViews>
  <sheetFormatPr defaultColWidth="11.44140625" defaultRowHeight="14.4"/>
  <cols>
    <col min="1" max="1" width="27.44140625" customWidth="1"/>
  </cols>
  <sheetData>
    <row r="1" spans="1:11">
      <c r="A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31.411742895821874</v>
      </c>
      <c r="C2">
        <v>39.53489979387291</v>
      </c>
      <c r="D2">
        <v>47.67420800936781</v>
      </c>
      <c r="E2">
        <v>55.001217693417921</v>
      </c>
      <c r="F2">
        <v>60.679599963431343</v>
      </c>
      <c r="G2">
        <v>64.556797227664319</v>
      </c>
      <c r="H2">
        <v>66.940330423077611</v>
      </c>
      <c r="I2">
        <v>67.824128287174048</v>
      </c>
      <c r="J2">
        <v>67.260633401009528</v>
      </c>
      <c r="K2">
        <v>65.377402005712824</v>
      </c>
    </row>
    <row r="3" spans="1:11">
      <c r="A3" s="5" t="s">
        <v>7</v>
      </c>
      <c r="B3">
        <v>3.2042839999999977</v>
      </c>
      <c r="C3">
        <v>3.2448643560846078</v>
      </c>
      <c r="D3">
        <v>3.2260469048809068</v>
      </c>
      <c r="E3">
        <v>3.1611622604443266</v>
      </c>
      <c r="F3">
        <v>3.0517569194784824</v>
      </c>
      <c r="G3">
        <v>2.8987032613903949</v>
      </c>
      <c r="H3">
        <v>2.7029298755822926</v>
      </c>
      <c r="I3">
        <v>2.4591817236980451</v>
      </c>
      <c r="J3">
        <v>2.1482459447852116</v>
      </c>
      <c r="K3">
        <v>1.8095526331213585</v>
      </c>
    </row>
    <row r="4" spans="1:11">
      <c r="A4" s="5" t="s">
        <v>8</v>
      </c>
      <c r="B4">
        <v>35.468207999999997</v>
      </c>
      <c r="C4">
        <v>39.95307529603874</v>
      </c>
      <c r="D4">
        <v>42.911978628179497</v>
      </c>
      <c r="E4">
        <v>44.76144054712578</v>
      </c>
      <c r="F4">
        <v>45.54839273696858</v>
      </c>
      <c r="G4">
        <v>44.937094495565667</v>
      </c>
      <c r="H4">
        <v>43.231529031434363</v>
      </c>
      <c r="I4">
        <v>40.756096303612942</v>
      </c>
      <c r="J4">
        <v>37.810708070133963</v>
      </c>
      <c r="K4">
        <v>34.556872941583229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19.08191200000001</v>
      </c>
      <c r="C7">
        <v>24.583074541770443</v>
      </c>
      <c r="D7">
        <v>29.851250246485876</v>
      </c>
      <c r="E7">
        <v>34.506566656709246</v>
      </c>
      <c r="F7">
        <v>38.246952296475961</v>
      </c>
      <c r="G7">
        <v>40.970235502793095</v>
      </c>
      <c r="H7">
        <v>42.671111121890611</v>
      </c>
      <c r="I7">
        <v>43.296470462865294</v>
      </c>
      <c r="J7">
        <v>42.885343669993198</v>
      </c>
      <c r="K7">
        <v>41.535763266121471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40.412376000000009</v>
      </c>
      <c r="C9">
        <v>43.04365325900875</v>
      </c>
      <c r="D9">
        <v>44.610707186122468</v>
      </c>
      <c r="E9">
        <v>45.366651645570137</v>
      </c>
      <c r="F9">
        <v>45.172814392712908</v>
      </c>
      <c r="G9">
        <v>44.176998412281158</v>
      </c>
      <c r="H9">
        <v>42.561582297183136</v>
      </c>
      <c r="I9">
        <v>40.355667845365296</v>
      </c>
      <c r="J9">
        <v>37.31879547791808</v>
      </c>
      <c r="K9">
        <v>33.709322257786305</v>
      </c>
    </row>
    <row r="10" spans="1:11">
      <c r="A10" s="5" t="s">
        <v>14</v>
      </c>
      <c r="B10">
        <v>3.0920719999999995</v>
      </c>
      <c r="C10">
        <v>3.0158614618620865</v>
      </c>
      <c r="D10">
        <v>2.8629242607181098</v>
      </c>
      <c r="E10">
        <v>2.683808341140391</v>
      </c>
      <c r="F10">
        <v>2.4601117973666251</v>
      </c>
      <c r="G10">
        <v>2.2179126900226986</v>
      </c>
      <c r="H10">
        <v>1.9929670947756439</v>
      </c>
      <c r="I10">
        <v>1.7712242676059788</v>
      </c>
      <c r="J10">
        <v>1.5548020261643301</v>
      </c>
      <c r="K10">
        <v>1.3482578059886667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22.268383999999987</v>
      </c>
      <c r="C12">
        <v>26.043940686908957</v>
      </c>
      <c r="D12">
        <v>29.722475755690756</v>
      </c>
      <c r="E12">
        <v>33.214933846585339</v>
      </c>
      <c r="F12">
        <v>36.592436287607605</v>
      </c>
      <c r="G12">
        <v>39.63679179668712</v>
      </c>
      <c r="H12">
        <v>41.829910819313113</v>
      </c>
      <c r="I12">
        <v>42.940038059830314</v>
      </c>
      <c r="J12">
        <v>42.699380324144798</v>
      </c>
      <c r="K12">
        <v>41.441280817903206</v>
      </c>
    </row>
    <row r="13" spans="1:11">
      <c r="A13" s="5" t="s">
        <v>17</v>
      </c>
      <c r="B13">
        <v>8.3936439746464941</v>
      </c>
      <c r="C13">
        <v>8.734395068487018</v>
      </c>
      <c r="D13">
        <v>9.057297161314704</v>
      </c>
      <c r="E13">
        <v>9.3225390189472641</v>
      </c>
      <c r="F13">
        <v>9.5424744584606973</v>
      </c>
      <c r="G13">
        <v>9.6564170017656128</v>
      </c>
      <c r="H13">
        <v>9.5581162185448942</v>
      </c>
      <c r="I13">
        <v>9.2777421480670963</v>
      </c>
      <c r="J13">
        <v>8.8054450888512523</v>
      </c>
      <c r="K13">
        <v>8.2099775966776694</v>
      </c>
    </row>
    <row r="14" spans="1:11">
      <c r="A14" s="5" t="s">
        <v>18</v>
      </c>
      <c r="B14">
        <v>9.1877829999999872</v>
      </c>
      <c r="C14">
        <v>10.022725971782418</v>
      </c>
      <c r="D14">
        <v>10.367618052099123</v>
      </c>
      <c r="E14">
        <v>10.494903030135973</v>
      </c>
      <c r="F14">
        <v>10.327922237352437</v>
      </c>
      <c r="G14">
        <v>9.9246181845158361</v>
      </c>
      <c r="H14">
        <v>9.3814765141447243</v>
      </c>
      <c r="I14">
        <v>8.6567623285964981</v>
      </c>
      <c r="J14">
        <v>7.8366513675276881</v>
      </c>
      <c r="K14">
        <v>7.0599729266826969</v>
      </c>
    </row>
    <row r="15" spans="1:11">
      <c r="A15" s="5" t="s">
        <v>19</v>
      </c>
      <c r="B15">
        <v>0.34287699999999982</v>
      </c>
      <c r="C15">
        <v>0.38299441753973867</v>
      </c>
      <c r="D15">
        <v>0.41288636097658188</v>
      </c>
      <c r="E15">
        <v>0.43372456887630456</v>
      </c>
      <c r="F15">
        <v>0.44373776908461526</v>
      </c>
      <c r="G15">
        <v>0.44256509415416945</v>
      </c>
      <c r="H15">
        <v>0.43021436513579181</v>
      </c>
      <c r="I15">
        <v>0.40857831276067919</v>
      </c>
      <c r="J15">
        <v>0.37758434150496811</v>
      </c>
      <c r="K15">
        <v>0.33790699383502987</v>
      </c>
    </row>
    <row r="16" spans="1:11">
      <c r="A16" s="5" t="s">
        <v>20</v>
      </c>
      <c r="B16">
        <v>1.2618350000000003</v>
      </c>
      <c r="C16">
        <v>1.8612748446104863</v>
      </c>
      <c r="D16">
        <v>2.2802886124853727</v>
      </c>
      <c r="E16">
        <v>2.6601933017939627</v>
      </c>
      <c r="F16">
        <v>2.9581379080763206</v>
      </c>
      <c r="G16">
        <v>3.137200781595185</v>
      </c>
      <c r="H16">
        <v>3.19590939865784</v>
      </c>
      <c r="I16">
        <v>3.1354242812656241</v>
      </c>
      <c r="J16">
        <v>2.9857461630635527</v>
      </c>
      <c r="K16">
        <v>2.7564327974810099</v>
      </c>
    </row>
    <row r="17" spans="1:11">
      <c r="A17" s="5" t="s">
        <v>21</v>
      </c>
      <c r="B17">
        <v>148.69213100000007</v>
      </c>
      <c r="C17">
        <v>163.54295540042028</v>
      </c>
      <c r="D17">
        <v>173.81397652954902</v>
      </c>
      <c r="E17">
        <v>178.51944309291233</v>
      </c>
      <c r="F17">
        <v>177.67535203007176</v>
      </c>
      <c r="G17">
        <v>172.00450911508295</v>
      </c>
      <c r="H17">
        <v>163.03611695285824</v>
      </c>
      <c r="I17">
        <v>151.62741882486756</v>
      </c>
      <c r="J17">
        <v>138.53388008995057</v>
      </c>
      <c r="K17">
        <v>124.67222723128535</v>
      </c>
    </row>
    <row r="18" spans="1:11">
      <c r="A18" s="5" t="s">
        <v>22</v>
      </c>
      <c r="B18">
        <v>0.27333099999999999</v>
      </c>
      <c r="C18">
        <v>0.27719812934186916</v>
      </c>
      <c r="D18">
        <v>0.27642564502699696</v>
      </c>
      <c r="E18">
        <v>0.26975119035246037</v>
      </c>
      <c r="F18">
        <v>0.25667043062824885</v>
      </c>
      <c r="G18">
        <v>0.23912861649349484</v>
      </c>
      <c r="H18">
        <v>0.21936555770957353</v>
      </c>
      <c r="I18">
        <v>0.19761251811660543</v>
      </c>
      <c r="J18">
        <v>0.17296260268381072</v>
      </c>
      <c r="K18">
        <v>0.14635449688433194</v>
      </c>
    </row>
    <row r="19" spans="1:11">
      <c r="A19" s="5" t="s">
        <v>23</v>
      </c>
      <c r="B19">
        <v>9.5954210000000053</v>
      </c>
      <c r="C19">
        <v>9.23834384894446</v>
      </c>
      <c r="D19">
        <v>8.8268097121610172</v>
      </c>
      <c r="E19">
        <v>8.4169822334759949</v>
      </c>
      <c r="F19">
        <v>7.952791423956354</v>
      </c>
      <c r="G19">
        <v>7.4103229262458736</v>
      </c>
      <c r="H19">
        <v>6.8217291891966747</v>
      </c>
      <c r="I19">
        <v>6.191214499736974</v>
      </c>
      <c r="J19">
        <v>5.5406317491789858</v>
      </c>
      <c r="K19">
        <v>4.8693255119938366</v>
      </c>
    </row>
    <row r="20" spans="1:11">
      <c r="A20" s="5" t="s">
        <v>24</v>
      </c>
      <c r="B20">
        <v>10.712065999999997</v>
      </c>
      <c r="C20">
        <v>11.324006875922011</v>
      </c>
      <c r="D20">
        <v>11.930754582016514</v>
      </c>
      <c r="E20">
        <v>12.515827354180479</v>
      </c>
      <c r="F20">
        <v>13.049507423284146</v>
      </c>
      <c r="G20">
        <v>13.490271543118402</v>
      </c>
      <c r="H20">
        <v>13.772556349454156</v>
      </c>
      <c r="I20">
        <v>13.833501336795191</v>
      </c>
      <c r="J20">
        <v>13.664589758518092</v>
      </c>
      <c r="K20">
        <v>13.250753021759062</v>
      </c>
    </row>
    <row r="21" spans="1:11">
      <c r="A21" s="5" t="s">
        <v>25</v>
      </c>
      <c r="B21">
        <v>0.31162699999999988</v>
      </c>
      <c r="C21">
        <v>0.35591957654590645</v>
      </c>
      <c r="D21">
        <v>0.38007077940141953</v>
      </c>
      <c r="E21">
        <v>0.39079878769435328</v>
      </c>
      <c r="F21">
        <v>0.38979168953475057</v>
      </c>
      <c r="G21">
        <v>0.37953058788376082</v>
      </c>
      <c r="H21">
        <v>0.36429959962621117</v>
      </c>
      <c r="I21">
        <v>0.34612609506798825</v>
      </c>
      <c r="J21">
        <v>0.32375614339322911</v>
      </c>
      <c r="K21">
        <v>0.29476511632847674</v>
      </c>
    </row>
    <row r="22" spans="1:11">
      <c r="A22" s="5" t="s">
        <v>26</v>
      </c>
      <c r="B22">
        <v>8.849891999999997</v>
      </c>
      <c r="C22">
        <v>11.250902744829876</v>
      </c>
      <c r="D22">
        <v>13.526922838513165</v>
      </c>
      <c r="E22">
        <v>15.564660204032389</v>
      </c>
      <c r="F22">
        <v>17.184848602986943</v>
      </c>
      <c r="G22">
        <v>18.33729251639425</v>
      </c>
      <c r="H22">
        <v>19.042829018344484</v>
      </c>
      <c r="I22">
        <v>19.268641945321473</v>
      </c>
      <c r="J22">
        <v>19.027938768124681</v>
      </c>
      <c r="K22">
        <v>18.376411109991537</v>
      </c>
    </row>
    <row r="23" spans="1:11">
      <c r="A23" s="5" t="s">
        <v>27</v>
      </c>
      <c r="B23">
        <v>0.72594000000000014</v>
      </c>
      <c r="C23">
        <v>0.85618279675918263</v>
      </c>
      <c r="D23">
        <v>0.96735912776429001</v>
      </c>
      <c r="E23">
        <v>1.0575014951382566</v>
      </c>
      <c r="F23">
        <v>1.1218275103499289</v>
      </c>
      <c r="G23">
        <v>1.154014933224323</v>
      </c>
      <c r="H23">
        <v>1.14789220488465</v>
      </c>
      <c r="I23">
        <v>1.1039520810922716</v>
      </c>
      <c r="J23">
        <v>1.0327556484767066</v>
      </c>
      <c r="K23">
        <v>0.94434343759678063</v>
      </c>
    </row>
    <row r="24" spans="1:11">
      <c r="A24" s="5" t="s">
        <v>28</v>
      </c>
      <c r="B24">
        <v>9.9298490000000008</v>
      </c>
      <c r="C24">
        <v>11.071562615314422</v>
      </c>
      <c r="D24">
        <v>11.835481820828143</v>
      </c>
      <c r="E24">
        <v>12.245338840414004</v>
      </c>
      <c r="F24">
        <v>12.296996584454053</v>
      </c>
      <c r="G24">
        <v>12.057336894361585</v>
      </c>
      <c r="H24">
        <v>11.641764286170833</v>
      </c>
      <c r="I24">
        <v>11.081072206962439</v>
      </c>
      <c r="J24">
        <v>10.389608323118168</v>
      </c>
      <c r="K24">
        <v>9.624588901704433</v>
      </c>
    </row>
    <row r="25" spans="1:11">
      <c r="A25" s="5" t="s">
        <v>29</v>
      </c>
      <c r="B25">
        <v>3.7601490000979116</v>
      </c>
      <c r="C25">
        <v>3.7134741697052376</v>
      </c>
      <c r="D25">
        <v>3.6078741767947746</v>
      </c>
      <c r="E25">
        <v>3.4532816844229002</v>
      </c>
      <c r="F25">
        <v>3.2435873460547913</v>
      </c>
      <c r="G25">
        <v>2.990171572349424</v>
      </c>
      <c r="H25">
        <v>2.7093886839869739</v>
      </c>
      <c r="I25">
        <v>2.4124013081135378</v>
      </c>
      <c r="J25">
        <v>2.0916233612389634</v>
      </c>
      <c r="K25">
        <v>1.7701285413451</v>
      </c>
    </row>
    <row r="26" spans="1:11">
      <c r="A26" s="5" t="s">
        <v>30</v>
      </c>
      <c r="B26">
        <v>2.0069449999999995</v>
      </c>
      <c r="C26">
        <v>2.2201413288778857</v>
      </c>
      <c r="D26">
        <v>2.3764620454856202</v>
      </c>
      <c r="E26">
        <v>2.4921910911527498</v>
      </c>
      <c r="F26">
        <v>2.5739345680465737</v>
      </c>
      <c r="G26">
        <v>2.6045056926260788</v>
      </c>
      <c r="H26">
        <v>2.5660416067262477</v>
      </c>
      <c r="I26">
        <v>2.4677738426665226</v>
      </c>
      <c r="J26">
        <v>2.3221981044143827</v>
      </c>
      <c r="K26">
        <v>2.1430607931845538</v>
      </c>
    </row>
    <row r="27" spans="1:11">
      <c r="A27" s="5" t="s">
        <v>31</v>
      </c>
      <c r="B27">
        <v>194.94646999999998</v>
      </c>
      <c r="C27">
        <v>208.26004278270469</v>
      </c>
      <c r="D27">
        <v>215.83967461801106</v>
      </c>
      <c r="E27">
        <v>217.97334962356902</v>
      </c>
      <c r="F27">
        <v>214.89255320709799</v>
      </c>
      <c r="G27">
        <v>206.80267165593747</v>
      </c>
      <c r="H27">
        <v>194.67999996509903</v>
      </c>
      <c r="I27">
        <v>179.58417840352882</v>
      </c>
      <c r="J27">
        <v>161.79012729775675</v>
      </c>
      <c r="K27">
        <v>141.4117089327093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0.39891999999999983</v>
      </c>
      <c r="C30">
        <v>0.45501751337071505</v>
      </c>
      <c r="D30">
        <v>0.49555738466795957</v>
      </c>
      <c r="E30">
        <v>0.52475584601010372</v>
      </c>
      <c r="F30">
        <v>0.54254583037054394</v>
      </c>
      <c r="G30">
        <v>0.54601988538769353</v>
      </c>
      <c r="H30">
        <v>0.53493767808170711</v>
      </c>
      <c r="I30">
        <v>0.50906301745306937</v>
      </c>
      <c r="J30">
        <v>0.47008991621824486</v>
      </c>
      <c r="K30">
        <v>0.41962923080711706</v>
      </c>
    </row>
    <row r="31" spans="1:11">
      <c r="A31" s="5" t="s">
        <v>35</v>
      </c>
      <c r="B31">
        <v>7.4943319999999991</v>
      </c>
      <c r="C31">
        <v>7.0586437305284599</v>
      </c>
      <c r="D31">
        <v>6.7076000896266219</v>
      </c>
      <c r="E31">
        <v>6.4195971001380636</v>
      </c>
      <c r="F31">
        <v>6.1328934649612652</v>
      </c>
      <c r="G31">
        <v>5.8104666464952608</v>
      </c>
      <c r="H31">
        <v>5.4221348831129976</v>
      </c>
      <c r="I31">
        <v>4.9731241205251404</v>
      </c>
      <c r="J31">
        <v>4.4855330438409204</v>
      </c>
      <c r="K31">
        <v>3.94778553588865</v>
      </c>
    </row>
    <row r="32" spans="1:11">
      <c r="A32" s="5" t="s">
        <v>36</v>
      </c>
      <c r="B32">
        <v>16.468714000000006</v>
      </c>
      <c r="C32">
        <v>20.861569002565073</v>
      </c>
      <c r="D32">
        <v>25.18247707524915</v>
      </c>
      <c r="E32">
        <v>29.23393422366178</v>
      </c>
      <c r="F32">
        <v>32.528207689738011</v>
      </c>
      <c r="G32">
        <v>34.906518082413129</v>
      </c>
      <c r="H32">
        <v>36.522811217404666</v>
      </c>
      <c r="I32">
        <v>37.400051214667521</v>
      </c>
      <c r="J32">
        <v>37.592403952990665</v>
      </c>
      <c r="K32">
        <v>37.144323516140389</v>
      </c>
    </row>
    <row r="33" spans="1:11">
      <c r="A33" s="5" t="s">
        <v>37</v>
      </c>
      <c r="B33">
        <v>8.3822444656684443</v>
      </c>
      <c r="C33">
        <v>10.724463287359445</v>
      </c>
      <c r="D33">
        <v>12.682809111731164</v>
      </c>
      <c r="E33">
        <v>14.29323241726526</v>
      </c>
      <c r="F33">
        <v>15.572017184232944</v>
      </c>
      <c r="G33">
        <v>16.37202831866685</v>
      </c>
      <c r="H33">
        <v>16.664884255222209</v>
      </c>
      <c r="I33">
        <v>16.492534757237113</v>
      </c>
      <c r="J33">
        <v>15.935169928985976</v>
      </c>
      <c r="K33">
        <v>15.088242556622335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14.138255000114109</v>
      </c>
      <c r="C35">
        <v>15.32906126450106</v>
      </c>
      <c r="D35">
        <v>15.931277766184255</v>
      </c>
      <c r="E35">
        <v>16.032403403915453</v>
      </c>
      <c r="F35">
        <v>15.738977222651608</v>
      </c>
      <c r="G35">
        <v>15.094741616566077</v>
      </c>
      <c r="H35">
        <v>14.236647150918714</v>
      </c>
      <c r="I35">
        <v>13.19602370700216</v>
      </c>
      <c r="J35">
        <v>12.059297170719717</v>
      </c>
      <c r="K35">
        <v>10.95039270299382</v>
      </c>
    </row>
    <row r="36" spans="1:11">
      <c r="A36" s="5" t="s">
        <v>40</v>
      </c>
      <c r="B36">
        <v>19.598888999999993</v>
      </c>
      <c r="C36">
        <v>23.149582284842754</v>
      </c>
      <c r="D36">
        <v>26.174589999341485</v>
      </c>
      <c r="E36">
        <v>28.625644715498357</v>
      </c>
      <c r="F36">
        <v>30.27359015858956</v>
      </c>
      <c r="G36">
        <v>31.167566472100805</v>
      </c>
      <c r="H36">
        <v>31.379996243919202</v>
      </c>
      <c r="I36">
        <v>30.896194275636908</v>
      </c>
      <c r="J36">
        <v>29.796568438495981</v>
      </c>
      <c r="K36">
        <v>28.192253521247729</v>
      </c>
    </row>
    <row r="37" spans="1:11">
      <c r="A37" s="5" t="s">
        <v>41</v>
      </c>
      <c r="B37">
        <v>34.016593000000007</v>
      </c>
      <c r="C37">
        <v>37.897990871082122</v>
      </c>
      <c r="D37">
        <v>41.821324335183121</v>
      </c>
      <c r="E37">
        <v>45.443678637633404</v>
      </c>
      <c r="F37">
        <v>48.969294957195586</v>
      </c>
      <c r="G37">
        <v>52.239659228240967</v>
      </c>
      <c r="H37">
        <v>54.766847043660107</v>
      </c>
      <c r="I37">
        <v>56.171314313025121</v>
      </c>
      <c r="J37">
        <v>55.999652093122421</v>
      </c>
      <c r="K37">
        <v>54.468855540693319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4.4010510000000016</v>
      </c>
      <c r="C39">
        <v>5.1370762932812983</v>
      </c>
      <c r="D39">
        <v>5.8038344570700664</v>
      </c>
      <c r="E39">
        <v>6.3227047792504196</v>
      </c>
      <c r="F39">
        <v>6.6464300334882136</v>
      </c>
      <c r="G39">
        <v>6.7962022388753454</v>
      </c>
      <c r="H39">
        <v>6.7875934712692123</v>
      </c>
      <c r="I39">
        <v>6.6264266869394559</v>
      </c>
      <c r="J39">
        <v>6.34054537491033</v>
      </c>
      <c r="K39">
        <v>5.9631644006755504</v>
      </c>
    </row>
    <row r="40" spans="1:11">
      <c r="A40" s="5" t="s">
        <v>44</v>
      </c>
      <c r="B40">
        <v>11.227207999999999</v>
      </c>
      <c r="C40">
        <v>14.190850559578468</v>
      </c>
      <c r="D40">
        <v>17.168673659699813</v>
      </c>
      <c r="E40">
        <v>19.829798707106473</v>
      </c>
      <c r="F40">
        <v>21.906694386509834</v>
      </c>
      <c r="G40">
        <v>23.384755124047818</v>
      </c>
      <c r="H40">
        <v>24.355307846559139</v>
      </c>
      <c r="I40">
        <v>24.830937430529335</v>
      </c>
      <c r="J40">
        <v>24.832082935735698</v>
      </c>
      <c r="K40">
        <v>24.379957786833558</v>
      </c>
    </row>
    <row r="41" spans="1:11">
      <c r="A41" s="5" t="s">
        <v>45</v>
      </c>
      <c r="B41">
        <v>17.113687999999975</v>
      </c>
      <c r="C41">
        <v>18.390708420391412</v>
      </c>
      <c r="D41">
        <v>19.166749975052422</v>
      </c>
      <c r="E41">
        <v>19.464635722925337</v>
      </c>
      <c r="F41">
        <v>19.286849159016331</v>
      </c>
      <c r="G41">
        <v>18.696184264871071</v>
      </c>
      <c r="H41">
        <v>17.779080190753607</v>
      </c>
      <c r="I41">
        <v>16.473323932755594</v>
      </c>
      <c r="J41">
        <v>14.81169569388655</v>
      </c>
      <c r="K41">
        <v>12.817590009181391</v>
      </c>
    </row>
    <row r="42" spans="1:11">
      <c r="A42" s="5" t="s">
        <v>46</v>
      </c>
      <c r="B42">
        <v>1341.3351520000015</v>
      </c>
      <c r="C42">
        <v>1371.1713910183837</v>
      </c>
      <c r="D42">
        <v>1359.5129222160854</v>
      </c>
      <c r="E42">
        <v>1308.9404670925499</v>
      </c>
      <c r="F42">
        <v>1224.5244611973608</v>
      </c>
      <c r="G42">
        <v>1117.2946836223973</v>
      </c>
      <c r="H42">
        <v>999.26531530727584</v>
      </c>
      <c r="I42">
        <v>880.43579709977269</v>
      </c>
      <c r="J42">
        <v>761.79384357713673</v>
      </c>
      <c r="K42">
        <v>643.98711000689138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46.294840999999963</v>
      </c>
      <c r="C45">
        <v>51.481374529463523</v>
      </c>
      <c r="D45">
        <v>55.123046735101958</v>
      </c>
      <c r="E45">
        <v>57.370340077057961</v>
      </c>
      <c r="F45">
        <v>58.089617788797142</v>
      </c>
      <c r="G45">
        <v>57.472908370176292</v>
      </c>
      <c r="H45">
        <v>55.785859694005751</v>
      </c>
      <c r="I45">
        <v>53.184935494556065</v>
      </c>
      <c r="J45">
        <v>49.582413512919231</v>
      </c>
      <c r="K45">
        <v>44.903210463868248</v>
      </c>
    </row>
    <row r="46" spans="1:11">
      <c r="A46" s="5" t="s">
        <v>50</v>
      </c>
      <c r="B46">
        <v>0.73475000000000024</v>
      </c>
      <c r="C46">
        <v>0.86260288826865983</v>
      </c>
      <c r="D46">
        <v>0.9494297764520252</v>
      </c>
      <c r="E46">
        <v>1.0131334509778829</v>
      </c>
      <c r="F46">
        <v>1.0323705452539595</v>
      </c>
      <c r="G46">
        <v>1.021499242302299</v>
      </c>
      <c r="H46">
        <v>0.99641695565942712</v>
      </c>
      <c r="I46">
        <v>0.95418004577457627</v>
      </c>
      <c r="J46">
        <v>0.89623959078587978</v>
      </c>
      <c r="K46">
        <v>0.82811076479726042</v>
      </c>
    </row>
    <row r="47" spans="1:11">
      <c r="A47" s="5" t="s">
        <v>51</v>
      </c>
      <c r="B47">
        <v>4.0428990000000011</v>
      </c>
      <c r="C47">
        <v>4.9731116773836401</v>
      </c>
      <c r="D47">
        <v>5.822113757715746</v>
      </c>
      <c r="E47">
        <v>6.5589726781139008</v>
      </c>
      <c r="F47">
        <v>7.1075713045778919</v>
      </c>
      <c r="G47">
        <v>7.4649440086572918</v>
      </c>
      <c r="H47">
        <v>7.6265840038607156</v>
      </c>
      <c r="I47">
        <v>7.5850241269239742</v>
      </c>
      <c r="J47">
        <v>7.3600976114954246</v>
      </c>
      <c r="K47">
        <v>6.9774004260241451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4.658887</v>
      </c>
      <c r="C49">
        <v>5.2506406313073217</v>
      </c>
      <c r="D49">
        <v>5.6998687694691235</v>
      </c>
      <c r="E49">
        <v>6.0187405859706136</v>
      </c>
      <c r="F49">
        <v>6.1756626196571212</v>
      </c>
      <c r="G49">
        <v>6.1806817001881527</v>
      </c>
      <c r="H49">
        <v>6.0347428937087777</v>
      </c>
      <c r="I49">
        <v>5.7276937639444911</v>
      </c>
      <c r="J49">
        <v>5.2344845755850926</v>
      </c>
      <c r="K49">
        <v>4.5933382925613238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4.4033300000000031</v>
      </c>
      <c r="C51">
        <v>4.3298504420512192</v>
      </c>
      <c r="D51">
        <v>4.2251364866612606</v>
      </c>
      <c r="E51">
        <v>4.1049610617850902</v>
      </c>
      <c r="F51">
        <v>3.9494082206482011</v>
      </c>
      <c r="G51">
        <v>3.7557747888047168</v>
      </c>
      <c r="H51">
        <v>3.5190069950653169</v>
      </c>
      <c r="I51">
        <v>3.2305206475000303</v>
      </c>
      <c r="J51">
        <v>2.874243214720301</v>
      </c>
      <c r="K51">
        <v>2.4817574707088372</v>
      </c>
    </row>
    <row r="52" spans="1:11">
      <c r="A52" s="5" t="s">
        <v>56</v>
      </c>
      <c r="B52">
        <v>11.257979000000001</v>
      </c>
      <c r="C52">
        <v>11.03128648529902</v>
      </c>
      <c r="D52">
        <v>10.562243526299913</v>
      </c>
      <c r="E52">
        <v>9.8784538359968348</v>
      </c>
      <c r="F52">
        <v>8.9941717554384084</v>
      </c>
      <c r="G52">
        <v>7.9418608315432389</v>
      </c>
      <c r="H52">
        <v>6.8511309113225165</v>
      </c>
      <c r="I52">
        <v>5.8213938583466609</v>
      </c>
      <c r="J52">
        <v>4.8524570936441309</v>
      </c>
      <c r="K52">
        <v>3.9172561518163995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1.1036469999999994</v>
      </c>
      <c r="C54">
        <v>1.2414885694559563</v>
      </c>
      <c r="D54">
        <v>1.3550218839206833</v>
      </c>
      <c r="E54">
        <v>1.4442134387407404</v>
      </c>
      <c r="F54">
        <v>1.5102642919113478</v>
      </c>
      <c r="G54">
        <v>1.5411758002136291</v>
      </c>
      <c r="H54">
        <v>1.5249266266310164</v>
      </c>
      <c r="I54">
        <v>1.4478890952947967</v>
      </c>
      <c r="J54">
        <v>1.3124562231172008</v>
      </c>
      <c r="K54">
        <v>1.1430717063326956</v>
      </c>
    </row>
    <row r="55" spans="1:11">
      <c r="A55" s="5" t="s">
        <v>59</v>
      </c>
      <c r="B55">
        <v>10.492959999999997</v>
      </c>
      <c r="C55">
        <v>11.022509127768812</v>
      </c>
      <c r="D55">
        <v>11.429691731414239</v>
      </c>
      <c r="E55">
        <v>11.736653125514025</v>
      </c>
      <c r="F55">
        <v>12.081203009204771</v>
      </c>
      <c r="G55">
        <v>12.327827757745469</v>
      </c>
      <c r="H55">
        <v>12.333629433785781</v>
      </c>
      <c r="I55">
        <v>12.084711148310948</v>
      </c>
      <c r="J55">
        <v>11.648666340576197</v>
      </c>
      <c r="K55">
        <v>11.098825846651472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65.965795</v>
      </c>
      <c r="C57">
        <v>83.88284151553971</v>
      </c>
      <c r="D57">
        <v>101.70368935393061</v>
      </c>
      <c r="E57">
        <v>117.50364902229821</v>
      </c>
      <c r="F57">
        <v>130.04055297116884</v>
      </c>
      <c r="G57">
        <v>139.09392395887195</v>
      </c>
      <c r="H57">
        <v>144.87004725118902</v>
      </c>
      <c r="I57">
        <v>147.2876401452811</v>
      </c>
      <c r="J57">
        <v>146.59456960970579</v>
      </c>
      <c r="K57">
        <v>143.11565916930425</v>
      </c>
    </row>
    <row r="58" spans="1:11">
      <c r="A58" s="5" t="s">
        <v>62</v>
      </c>
      <c r="B58">
        <v>5.5501420000000037</v>
      </c>
      <c r="C58">
        <v>5.8360929851298122</v>
      </c>
      <c r="D58">
        <v>6.1703961178173712</v>
      </c>
      <c r="E58">
        <v>6.4879352346612382</v>
      </c>
      <c r="F58">
        <v>6.7930007169763815</v>
      </c>
      <c r="G58">
        <v>7.1050614329647308</v>
      </c>
      <c r="H58">
        <v>7.3862694249720642</v>
      </c>
      <c r="I58">
        <v>7.6015190664985033</v>
      </c>
      <c r="J58">
        <v>7.7239634751709687</v>
      </c>
      <c r="K58">
        <v>7.7079594000907656</v>
      </c>
    </row>
    <row r="59" spans="1:11">
      <c r="A59" s="5" t="s">
        <v>63</v>
      </c>
      <c r="B59">
        <v>0.88871600000000039</v>
      </c>
      <c r="C59">
        <v>1.033211370351965</v>
      </c>
      <c r="D59">
        <v>1.1491763818210794</v>
      </c>
      <c r="E59">
        <v>1.2347070738228012</v>
      </c>
      <c r="F59">
        <v>1.2892818444355945</v>
      </c>
      <c r="G59">
        <v>1.3089086112739154</v>
      </c>
      <c r="H59">
        <v>1.2978976652280094</v>
      </c>
      <c r="I59">
        <v>1.2587873309854998</v>
      </c>
      <c r="J59">
        <v>1.1974055168101698</v>
      </c>
      <c r="K59">
        <v>1.1208346524737389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9.9273199999999999</v>
      </c>
      <c r="C61">
        <v>10.885169702708765</v>
      </c>
      <c r="D61">
        <v>11.499622025136754</v>
      </c>
      <c r="E61">
        <v>11.786934618926086</v>
      </c>
      <c r="F61">
        <v>11.754283295582361</v>
      </c>
      <c r="G61">
        <v>11.459724316144914</v>
      </c>
      <c r="H61">
        <v>10.991543070814012</v>
      </c>
      <c r="I61">
        <v>10.393037663027</v>
      </c>
      <c r="J61">
        <v>9.6854580896347162</v>
      </c>
      <c r="K61">
        <v>8.8109949192978405</v>
      </c>
    </row>
    <row r="62" spans="1:11">
      <c r="A62" s="5" t="s">
        <v>66</v>
      </c>
      <c r="B62">
        <v>14.464739000000003</v>
      </c>
      <c r="C62">
        <v>16.090675413981128</v>
      </c>
      <c r="D62">
        <v>17.228991153562539</v>
      </c>
      <c r="E62">
        <v>17.91731769280663</v>
      </c>
      <c r="F62">
        <v>18.130263675853804</v>
      </c>
      <c r="G62">
        <v>17.928960128827377</v>
      </c>
      <c r="H62">
        <v>17.415818446623167</v>
      </c>
      <c r="I62">
        <v>16.633482129304959</v>
      </c>
      <c r="J62">
        <v>15.49116964850789</v>
      </c>
      <c r="K62">
        <v>14.005594746925217</v>
      </c>
    </row>
    <row r="63" spans="1:11">
      <c r="A63" s="5" t="s">
        <v>67</v>
      </c>
      <c r="B63">
        <v>81.121077</v>
      </c>
      <c r="C63">
        <v>93.381505791125662</v>
      </c>
      <c r="D63">
        <v>102.46787802754038</v>
      </c>
      <c r="E63">
        <v>109.11932358213215</v>
      </c>
      <c r="F63">
        <v>112.94066935913092</v>
      </c>
      <c r="G63">
        <v>114.05230732395614</v>
      </c>
      <c r="H63">
        <v>112.88335823875707</v>
      </c>
      <c r="I63">
        <v>109.29282941662456</v>
      </c>
      <c r="J63">
        <v>103.76692697160055</v>
      </c>
      <c r="K63">
        <v>96.865435224291517</v>
      </c>
    </row>
    <row r="64" spans="1:11">
      <c r="A64" s="5" t="s">
        <v>68</v>
      </c>
      <c r="B64">
        <v>6.1929930000000022</v>
      </c>
      <c r="C64">
        <v>6.2869168281049266</v>
      </c>
      <c r="D64">
        <v>6.1228815831733661</v>
      </c>
      <c r="E64">
        <v>5.8220518636392251</v>
      </c>
      <c r="F64">
        <v>5.4252917730633445</v>
      </c>
      <c r="G64">
        <v>4.9673954128050317</v>
      </c>
      <c r="H64">
        <v>4.5334308257424034</v>
      </c>
      <c r="I64">
        <v>4.1307863174434276</v>
      </c>
      <c r="J64">
        <v>3.73618297634291</v>
      </c>
      <c r="K64">
        <v>3.3181785097591288</v>
      </c>
    </row>
    <row r="65" spans="1:11">
      <c r="A65" s="5" t="s">
        <v>69</v>
      </c>
      <c r="B65">
        <v>0.70040099999999994</v>
      </c>
      <c r="C65">
        <v>0.87921568202945144</v>
      </c>
      <c r="D65">
        <v>1.0489223736066926</v>
      </c>
      <c r="E65">
        <v>1.1963605916527373</v>
      </c>
      <c r="F65">
        <v>1.3110851444669092</v>
      </c>
      <c r="G65">
        <v>1.3973313633452384</v>
      </c>
      <c r="H65">
        <v>1.4490952236078758</v>
      </c>
      <c r="I65">
        <v>1.4580407801021407</v>
      </c>
      <c r="J65">
        <v>1.4284727220352351</v>
      </c>
      <c r="K65">
        <v>1.3668674934638387</v>
      </c>
    </row>
    <row r="66" spans="1:11">
      <c r="A66" s="5" t="s">
        <v>70</v>
      </c>
      <c r="B66">
        <v>5.253676000000004</v>
      </c>
      <c r="C66">
        <v>6.7330004069929776</v>
      </c>
      <c r="D66">
        <v>8.0269831624275554</v>
      </c>
      <c r="E66">
        <v>9.2231426895990207</v>
      </c>
      <c r="F66">
        <v>10.152294593784212</v>
      </c>
      <c r="G66">
        <v>10.749752263572566</v>
      </c>
      <c r="H66">
        <v>11.056212180831444</v>
      </c>
      <c r="I66">
        <v>11.060865840468484</v>
      </c>
      <c r="J66">
        <v>10.804144966642657</v>
      </c>
      <c r="K66">
        <v>10.322457565248651</v>
      </c>
    </row>
    <row r="67" spans="1:11">
      <c r="A67" s="5" t="s">
        <v>71</v>
      </c>
      <c r="B67">
        <v>1.3411400000000007</v>
      </c>
      <c r="C67">
        <v>1.329863029945777</v>
      </c>
      <c r="D67">
        <v>1.3122449806896108</v>
      </c>
      <c r="E67">
        <v>1.302773367958781</v>
      </c>
      <c r="F67">
        <v>1.3034180701147919</v>
      </c>
      <c r="G67">
        <v>1.2964268136765578</v>
      </c>
      <c r="H67">
        <v>1.2831239004976827</v>
      </c>
      <c r="I67">
        <v>1.2666790709110889</v>
      </c>
      <c r="J67">
        <v>1.2338054899987425</v>
      </c>
      <c r="K67">
        <v>1.192256938447978</v>
      </c>
    </row>
    <row r="68" spans="1:11">
      <c r="A68" s="5" t="s">
        <v>72</v>
      </c>
      <c r="B68">
        <v>82.949539735610387</v>
      </c>
      <c r="C68">
        <v>100.81455818734892</v>
      </c>
      <c r="D68">
        <v>117.12338913274341</v>
      </c>
      <c r="E68">
        <v>129.93822675756587</v>
      </c>
      <c r="F68">
        <v>139.50736652109802</v>
      </c>
      <c r="G68">
        <v>145.63984530183942</v>
      </c>
      <c r="H68">
        <v>148.34625654237689</v>
      </c>
      <c r="I68">
        <v>147.70116890491249</v>
      </c>
      <c r="J68">
        <v>143.80626915878491</v>
      </c>
      <c r="K68">
        <v>137.21528088401794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0.86062299999999936</v>
      </c>
      <c r="C71">
        <v>0.89698187243611449</v>
      </c>
      <c r="D71">
        <v>0.89395087469946988</v>
      </c>
      <c r="E71">
        <v>0.86620682741774169</v>
      </c>
      <c r="F71">
        <v>0.81840880565601271</v>
      </c>
      <c r="G71">
        <v>0.75860348658241394</v>
      </c>
      <c r="H71">
        <v>0.69857613087062509</v>
      </c>
      <c r="I71">
        <v>0.64102674834713402</v>
      </c>
      <c r="J71">
        <v>0.58564416517444129</v>
      </c>
      <c r="K71">
        <v>0.5324412898120916</v>
      </c>
    </row>
    <row r="72" spans="1:11">
      <c r="A72" s="5" t="s">
        <v>76</v>
      </c>
      <c r="B72">
        <v>5.364545106066303</v>
      </c>
      <c r="C72">
        <v>5.6460572520343764</v>
      </c>
      <c r="D72">
        <v>5.9243325947216317</v>
      </c>
      <c r="E72">
        <v>6.1607585382211649</v>
      </c>
      <c r="F72">
        <v>6.393194065195611</v>
      </c>
      <c r="G72">
        <v>6.6397103778918041</v>
      </c>
      <c r="H72">
        <v>6.8557610699349292</v>
      </c>
      <c r="I72">
        <v>6.9969649368709117</v>
      </c>
      <c r="J72">
        <v>7.0435864856211472</v>
      </c>
      <c r="K72">
        <v>6.9837339238060654</v>
      </c>
    </row>
    <row r="73" spans="1:11">
      <c r="A73" s="5" t="s">
        <v>77</v>
      </c>
      <c r="B73">
        <v>62.787416551732129</v>
      </c>
      <c r="C73">
        <v>66.866930129735948</v>
      </c>
      <c r="D73">
        <v>71.021614673364496</v>
      </c>
      <c r="E73">
        <v>75.060076547918527</v>
      </c>
      <c r="F73">
        <v>78.665302109415478</v>
      </c>
      <c r="G73">
        <v>81.716712866837796</v>
      </c>
      <c r="H73">
        <v>83.714163084854704</v>
      </c>
      <c r="I73">
        <v>84.817937679971664</v>
      </c>
      <c r="J73">
        <v>84.530884862499974</v>
      </c>
      <c r="K73">
        <v>83.15754213758963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0.27076399999999984</v>
      </c>
      <c r="C75">
        <v>0.29748754766770136</v>
      </c>
      <c r="D75">
        <v>0.31597750960775778</v>
      </c>
      <c r="E75">
        <v>0.32646975794768818</v>
      </c>
      <c r="F75">
        <v>0.32936132337549329</v>
      </c>
      <c r="G75">
        <v>0.32502593905495047</v>
      </c>
      <c r="H75">
        <v>0.3155139138019592</v>
      </c>
      <c r="I75">
        <v>0.30199149516443369</v>
      </c>
      <c r="J75">
        <v>0.28433620935034004</v>
      </c>
      <c r="K75">
        <v>0.26169587853217546</v>
      </c>
    </row>
    <row r="76" spans="1:11">
      <c r="A76" s="5" t="s">
        <v>80</v>
      </c>
      <c r="B76">
        <v>1.5054630000000013</v>
      </c>
      <c r="C76">
        <v>1.7365664418669176</v>
      </c>
      <c r="D76">
        <v>1.9260728159376792</v>
      </c>
      <c r="E76">
        <v>2.0633670058784146</v>
      </c>
      <c r="F76">
        <v>2.1486201264723697</v>
      </c>
      <c r="G76">
        <v>2.1841492240461933</v>
      </c>
      <c r="H76">
        <v>2.1702265294356442</v>
      </c>
      <c r="I76">
        <v>2.1064731603556388</v>
      </c>
      <c r="J76">
        <v>1.9987870096268439</v>
      </c>
      <c r="K76">
        <v>1.8596480699812679</v>
      </c>
    </row>
    <row r="77" spans="1:11">
      <c r="A77" s="5" t="s">
        <v>81</v>
      </c>
      <c r="B77">
        <v>1.7283939999999993</v>
      </c>
      <c r="C77">
        <v>2.1218256072585073</v>
      </c>
      <c r="D77">
        <v>2.4428805242190048</v>
      </c>
      <c r="E77">
        <v>2.7000520673151018</v>
      </c>
      <c r="F77">
        <v>2.8651871468371541</v>
      </c>
      <c r="G77">
        <v>2.9433847209452182</v>
      </c>
      <c r="H77">
        <v>2.9664344173704191</v>
      </c>
      <c r="I77">
        <v>2.9371509577516162</v>
      </c>
      <c r="J77">
        <v>2.86064466199374</v>
      </c>
      <c r="K77">
        <v>2.743194055766454</v>
      </c>
    </row>
    <row r="78" spans="1:11">
      <c r="A78" s="5" t="s">
        <v>82</v>
      </c>
      <c r="B78">
        <v>4.3522440000000007</v>
      </c>
      <c r="C78">
        <v>4.1074240713903727</v>
      </c>
      <c r="D78">
        <v>3.7842714723149431</v>
      </c>
      <c r="E78">
        <v>3.4594336106528076</v>
      </c>
      <c r="F78">
        <v>3.1083438818594344</v>
      </c>
      <c r="G78">
        <v>2.7532699632880981</v>
      </c>
      <c r="H78">
        <v>2.4359461875311852</v>
      </c>
      <c r="I78">
        <v>2.1486006128018809</v>
      </c>
      <c r="J78">
        <v>1.879758711832519</v>
      </c>
      <c r="K78">
        <v>1.6273252289416897</v>
      </c>
    </row>
    <row r="79" spans="1:11">
      <c r="A79" s="5" t="s">
        <v>83</v>
      </c>
      <c r="B79">
        <v>82.302463161787216</v>
      </c>
      <c r="C79">
        <v>82.377007145576442</v>
      </c>
      <c r="D79">
        <v>82.578161349344157</v>
      </c>
      <c r="E79">
        <v>82.543677741556195</v>
      </c>
      <c r="F79">
        <v>82.254598931862034</v>
      </c>
      <c r="G79">
        <v>81.350955383860054</v>
      </c>
      <c r="H79">
        <v>79.58629723069366</v>
      </c>
      <c r="I79">
        <v>76.77770150731159</v>
      </c>
      <c r="J79">
        <v>72.572437644215924</v>
      </c>
      <c r="K79">
        <v>67.404945445959925</v>
      </c>
    </row>
    <row r="80" spans="1:11">
      <c r="A80" s="5" t="s">
        <v>84</v>
      </c>
      <c r="B80">
        <v>24.391822999999977</v>
      </c>
      <c r="C80">
        <v>29.309075703460621</v>
      </c>
      <c r="D80">
        <v>33.554630458902864</v>
      </c>
      <c r="E80">
        <v>37.251628359167256</v>
      </c>
      <c r="F80">
        <v>39.900873281755835</v>
      </c>
      <c r="G80">
        <v>41.472027423901054</v>
      </c>
      <c r="H80">
        <v>42.214732965647116</v>
      </c>
      <c r="I80">
        <v>42.0698540689501</v>
      </c>
      <c r="J80">
        <v>41.086299986477968</v>
      </c>
      <c r="K80">
        <v>39.392228293306019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11.359346000000007</v>
      </c>
      <c r="C82">
        <v>11.487818138167755</v>
      </c>
      <c r="D82">
        <v>11.525873286034665</v>
      </c>
      <c r="E82">
        <v>11.608834525736615</v>
      </c>
      <c r="F82">
        <v>11.642252426302626</v>
      </c>
      <c r="G82">
        <v>11.554934288000942</v>
      </c>
      <c r="H82">
        <v>11.304067920083172</v>
      </c>
      <c r="I82">
        <v>10.849057607605911</v>
      </c>
      <c r="J82">
        <v>10.230267495132221</v>
      </c>
      <c r="K82">
        <v>9.5407925044522539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0.46066599998197877</v>
      </c>
      <c r="C85">
        <v>0.48034377673893786</v>
      </c>
      <c r="D85">
        <v>0.490628467266366</v>
      </c>
      <c r="E85">
        <v>0.49353567710028073</v>
      </c>
      <c r="F85">
        <v>0.48658888104089854</v>
      </c>
      <c r="G85">
        <v>0.47070048238493317</v>
      </c>
      <c r="H85">
        <v>0.44867759628692949</v>
      </c>
      <c r="I85">
        <v>0.42127450137094413</v>
      </c>
      <c r="J85">
        <v>0.38981068297030252</v>
      </c>
      <c r="K85">
        <v>0.35193850768114493</v>
      </c>
    </row>
    <row r="86" spans="1:11">
      <c r="A86" s="5" t="s">
        <v>90</v>
      </c>
      <c r="B86">
        <v>14.388928999999996</v>
      </c>
      <c r="C86">
        <v>16.881361835429558</v>
      </c>
      <c r="D86">
        <v>18.725510155490834</v>
      </c>
      <c r="E86">
        <v>19.978848813963737</v>
      </c>
      <c r="F86">
        <v>20.612168853131308</v>
      </c>
      <c r="G86">
        <v>20.772842096782767</v>
      </c>
      <c r="H86">
        <v>20.613945974194969</v>
      </c>
      <c r="I86">
        <v>20.132170828180662</v>
      </c>
      <c r="J86">
        <v>19.310597517392264</v>
      </c>
      <c r="K86">
        <v>18.157213386529914</v>
      </c>
    </row>
    <row r="87" spans="1:11">
      <c r="A87" s="5" t="s">
        <v>91</v>
      </c>
      <c r="B87">
        <v>9.9815900000000006</v>
      </c>
      <c r="C87">
        <v>11.461037430179216</v>
      </c>
      <c r="D87">
        <v>12.582540834773045</v>
      </c>
      <c r="E87">
        <v>13.299215995015635</v>
      </c>
      <c r="F87">
        <v>13.563570783440605</v>
      </c>
      <c r="G87">
        <v>13.479449430737779</v>
      </c>
      <c r="H87">
        <v>13.275262817849152</v>
      </c>
      <c r="I87">
        <v>12.9738101418501</v>
      </c>
      <c r="J87">
        <v>12.552542757348464</v>
      </c>
      <c r="K87">
        <v>12.014965706346269</v>
      </c>
    </row>
    <row r="88" spans="1:11">
      <c r="A88" s="5" t="s">
        <v>92</v>
      </c>
      <c r="B88">
        <v>1.5152239999999997</v>
      </c>
      <c r="C88">
        <v>1.7647782901967342</v>
      </c>
      <c r="D88">
        <v>1.9716665266737572</v>
      </c>
      <c r="E88">
        <v>2.1339313640651523</v>
      </c>
      <c r="F88">
        <v>2.2371030346031819</v>
      </c>
      <c r="G88">
        <v>2.2808077534531659</v>
      </c>
      <c r="H88">
        <v>2.2820525765982391</v>
      </c>
      <c r="I88">
        <v>2.241373719259641</v>
      </c>
      <c r="J88">
        <v>2.1621889292443766</v>
      </c>
      <c r="K88">
        <v>2.0534811583086481</v>
      </c>
    </row>
    <row r="89" spans="1:11">
      <c r="A89" s="5" t="s">
        <v>93</v>
      </c>
      <c r="B89">
        <v>0.75449299999999986</v>
      </c>
      <c r="C89">
        <v>0.7624309947612935</v>
      </c>
      <c r="D89">
        <v>0.74873814238664183</v>
      </c>
      <c r="E89">
        <v>0.71176107963039892</v>
      </c>
      <c r="F89">
        <v>0.65869462855414096</v>
      </c>
      <c r="G89">
        <v>0.59770691806157705</v>
      </c>
      <c r="H89">
        <v>0.53950344877053924</v>
      </c>
      <c r="I89">
        <v>0.4860052664114029</v>
      </c>
      <c r="J89">
        <v>0.43446957389768381</v>
      </c>
      <c r="K89">
        <v>0.38509380347739691</v>
      </c>
    </row>
    <row r="90" spans="1:11">
      <c r="A90" s="5" t="s">
        <v>94</v>
      </c>
      <c r="B90">
        <v>9.993247000000002</v>
      </c>
      <c r="C90">
        <v>10.945278570750638</v>
      </c>
      <c r="D90">
        <v>11.560991495419335</v>
      </c>
      <c r="E90">
        <v>11.889655953695234</v>
      </c>
      <c r="F90">
        <v>11.939741091978172</v>
      </c>
      <c r="G90">
        <v>11.713940150133183</v>
      </c>
      <c r="H90">
        <v>11.303863701852579</v>
      </c>
      <c r="I90">
        <v>10.715536727722599</v>
      </c>
      <c r="J90">
        <v>9.9760556989351716</v>
      </c>
      <c r="K90">
        <v>9.1549177226964513</v>
      </c>
    </row>
    <row r="91" spans="1:11">
      <c r="A91" s="5" t="s">
        <v>95</v>
      </c>
      <c r="B91">
        <v>7.6005240000000027</v>
      </c>
      <c r="C91">
        <v>8.6967872471791168</v>
      </c>
      <c r="D91">
        <v>9.4569108029711924</v>
      </c>
      <c r="E91">
        <v>9.9199301635599237</v>
      </c>
      <c r="F91">
        <v>10.094005009186843</v>
      </c>
      <c r="G91">
        <v>10.031562476135699</v>
      </c>
      <c r="H91">
        <v>9.8049508805886685</v>
      </c>
      <c r="I91">
        <v>9.4307454046492669</v>
      </c>
      <c r="J91">
        <v>8.9192912640513935</v>
      </c>
      <c r="K91">
        <v>8.2398972708793412</v>
      </c>
    </row>
    <row r="92" spans="1:11">
      <c r="A92" s="5" t="s">
        <v>96</v>
      </c>
      <c r="B92">
        <v>9.9836450000000116</v>
      </c>
      <c r="C92">
        <v>9.7836319521971689</v>
      </c>
      <c r="D92">
        <v>9.6305648383947435</v>
      </c>
      <c r="E92">
        <v>9.4576952505409739</v>
      </c>
      <c r="F92">
        <v>9.2715569257992954</v>
      </c>
      <c r="G92">
        <v>9.0527162664421006</v>
      </c>
      <c r="H92">
        <v>8.7383685543748673</v>
      </c>
      <c r="I92">
        <v>8.3486471090943599</v>
      </c>
      <c r="J92">
        <v>7.9065022494690638</v>
      </c>
      <c r="K92">
        <v>7.4080829683114517</v>
      </c>
    </row>
    <row r="93" spans="1:11">
      <c r="A93" s="5" t="s">
        <v>97</v>
      </c>
      <c r="B93">
        <v>0.32013594562136782</v>
      </c>
      <c r="C93">
        <v>0.3697596750810167</v>
      </c>
      <c r="D93">
        <v>0.41673690851093287</v>
      </c>
      <c r="E93">
        <v>0.46101368239361756</v>
      </c>
      <c r="F93">
        <v>0.50413208675015087</v>
      </c>
      <c r="G93">
        <v>0.54264023567006137</v>
      </c>
      <c r="H93">
        <v>0.57299132977933709</v>
      </c>
      <c r="I93">
        <v>0.59290213061986674</v>
      </c>
      <c r="J93">
        <v>0.59861233707130246</v>
      </c>
      <c r="K93">
        <v>0.59348106728978411</v>
      </c>
    </row>
    <row r="94" spans="1:11">
      <c r="A94" s="5" t="s">
        <v>98</v>
      </c>
      <c r="B94">
        <v>1224.6143269999998</v>
      </c>
      <c r="C94">
        <v>1361.2811535249798</v>
      </c>
      <c r="D94">
        <v>1458.9286351157184</v>
      </c>
      <c r="E94">
        <v>1523.6602886087169</v>
      </c>
      <c r="F94">
        <v>1550.3974850064837</v>
      </c>
      <c r="G94">
        <v>1536.2516357405757</v>
      </c>
      <c r="H94">
        <v>1481.4418272857667</v>
      </c>
      <c r="I94">
        <v>1390.7705519462643</v>
      </c>
      <c r="J94">
        <v>1272.411318975966</v>
      </c>
      <c r="K94">
        <v>1138.4356389628158</v>
      </c>
    </row>
    <row r="95" spans="1:11">
      <c r="A95" s="5" t="s">
        <v>99</v>
      </c>
      <c r="B95">
        <v>239.8709370151422</v>
      </c>
      <c r="C95">
        <v>259.29860043055101</v>
      </c>
      <c r="D95">
        <v>270.46610763988559</v>
      </c>
      <c r="E95">
        <v>274.52057301699466</v>
      </c>
      <c r="F95">
        <v>271.071331164637</v>
      </c>
      <c r="G95">
        <v>260.65516964409824</v>
      </c>
      <c r="H95">
        <v>245.00866501705877</v>
      </c>
      <c r="I95">
        <v>225.99176949440562</v>
      </c>
      <c r="J95">
        <v>205.15992591313017</v>
      </c>
      <c r="K95">
        <v>183.65897464195706</v>
      </c>
    </row>
    <row r="96" spans="1:11">
      <c r="A96" s="5" t="s">
        <v>100</v>
      </c>
      <c r="B96">
        <v>73.973629999999943</v>
      </c>
      <c r="C96">
        <v>81.350373865199614</v>
      </c>
      <c r="D96">
        <v>85.295314727904</v>
      </c>
      <c r="E96">
        <v>87.404428518485147</v>
      </c>
      <c r="F96">
        <v>87.554448888486917</v>
      </c>
      <c r="G96">
        <v>85.177531882067527</v>
      </c>
      <c r="H96">
        <v>80.793644568165973</v>
      </c>
      <c r="I96">
        <v>74.549190691111079</v>
      </c>
      <c r="J96">
        <v>66.265683047052065</v>
      </c>
      <c r="K96">
        <v>57.29237547295417</v>
      </c>
    </row>
    <row r="97" spans="1:11">
      <c r="A97" s="5" t="s">
        <v>101</v>
      </c>
      <c r="B97">
        <v>31.671590999999989</v>
      </c>
      <c r="C97">
        <v>39.551944017389594</v>
      </c>
      <c r="D97">
        <v>46.729150640969181</v>
      </c>
      <c r="E97">
        <v>53.111261631026174</v>
      </c>
      <c r="F97">
        <v>57.804174209810434</v>
      </c>
      <c r="G97">
        <v>60.937966423440393</v>
      </c>
      <c r="H97">
        <v>62.803043911663472</v>
      </c>
      <c r="I97">
        <v>63.332408414694605</v>
      </c>
      <c r="J97">
        <v>62.535745194421445</v>
      </c>
      <c r="K97">
        <v>60.097151543243932</v>
      </c>
    </row>
    <row r="98" spans="1:11">
      <c r="A98" s="5" t="s">
        <v>102</v>
      </c>
      <c r="B98">
        <v>4.4698999999999991</v>
      </c>
      <c r="C98">
        <v>5.0523981848168686</v>
      </c>
      <c r="D98">
        <v>5.5609315256436114</v>
      </c>
      <c r="E98">
        <v>6.0561592740281407</v>
      </c>
      <c r="F98">
        <v>6.5270306812467354</v>
      </c>
      <c r="G98">
        <v>6.9092551384477261</v>
      </c>
      <c r="H98">
        <v>7.1917344991399794</v>
      </c>
      <c r="I98">
        <v>7.3432945889653487</v>
      </c>
      <c r="J98">
        <v>7.3632623402559574</v>
      </c>
      <c r="K98">
        <v>7.2499965383363598</v>
      </c>
    </row>
    <row r="99" spans="1:11">
      <c r="A99" s="5" t="s">
        <v>103</v>
      </c>
      <c r="B99">
        <v>7.4184000000000028</v>
      </c>
      <c r="C99">
        <v>9.2262455021317322</v>
      </c>
      <c r="D99">
        <v>11.02572537163368</v>
      </c>
      <c r="E99">
        <v>12.824672527192138</v>
      </c>
      <c r="F99">
        <v>14.567291720429209</v>
      </c>
      <c r="G99">
        <v>16.159493491494793</v>
      </c>
      <c r="H99">
        <v>17.739322595804271</v>
      </c>
      <c r="I99">
        <v>19.257210351634601</v>
      </c>
      <c r="J99">
        <v>20.649746009573327</v>
      </c>
      <c r="K99">
        <v>21.935318923459064</v>
      </c>
    </row>
    <row r="100" spans="1:11">
      <c r="A100" s="5" t="s">
        <v>104</v>
      </c>
      <c r="B100">
        <v>60.550847999999974</v>
      </c>
      <c r="C100">
        <v>62.005942280259113</v>
      </c>
      <c r="D100">
        <v>62.695985726653447</v>
      </c>
      <c r="E100">
        <v>63.348724363375176</v>
      </c>
      <c r="F100">
        <v>63.516182176037191</v>
      </c>
      <c r="G100">
        <v>62.881379069429201</v>
      </c>
      <c r="H100">
        <v>60.938569810194231</v>
      </c>
      <c r="I100">
        <v>58.096890479893815</v>
      </c>
      <c r="J100">
        <v>54.610281506530868</v>
      </c>
      <c r="K100">
        <v>50.828159829645323</v>
      </c>
    </row>
    <row r="101" spans="1:11">
      <c r="A101" s="5" t="s">
        <v>105</v>
      </c>
      <c r="B101">
        <v>2.7410520000000003</v>
      </c>
      <c r="C101">
        <v>2.7916637876251236</v>
      </c>
      <c r="D101">
        <v>2.7573694357341156</v>
      </c>
      <c r="E101">
        <v>2.6556393503273945</v>
      </c>
      <c r="F101">
        <v>2.4980412902476825</v>
      </c>
      <c r="G101">
        <v>2.3000161334187532</v>
      </c>
      <c r="H101">
        <v>2.1039957232815847</v>
      </c>
      <c r="I101">
        <v>1.9235485121231981</v>
      </c>
      <c r="J101">
        <v>1.7499003642604074</v>
      </c>
      <c r="K101">
        <v>1.5597392534082386</v>
      </c>
    </row>
    <row r="102" spans="1:11">
      <c r="A102" s="5" t="s">
        <v>106</v>
      </c>
      <c r="B102">
        <v>126.53592001621917</v>
      </c>
      <c r="C102">
        <v>125.48255009711792</v>
      </c>
      <c r="D102">
        <v>122.37234559977814</v>
      </c>
      <c r="E102">
        <v>118.29350528042377</v>
      </c>
      <c r="F102">
        <v>113.71364225661799</v>
      </c>
      <c r="G102">
        <v>108.5596662203005</v>
      </c>
      <c r="H102">
        <v>101.5981301872942</v>
      </c>
      <c r="I102">
        <v>93.649176549658733</v>
      </c>
      <c r="J102">
        <v>85.155203100795802</v>
      </c>
      <c r="K102">
        <v>76.935895831962881</v>
      </c>
    </row>
    <row r="103" spans="1:11">
      <c r="A103" s="5" t="s">
        <v>107</v>
      </c>
      <c r="B103">
        <v>6.1872270000000009</v>
      </c>
      <c r="C103">
        <v>7.8622730053251422</v>
      </c>
      <c r="D103">
        <v>9.4396830337566886</v>
      </c>
      <c r="E103">
        <v>10.833337575576925</v>
      </c>
      <c r="F103">
        <v>11.945864763879452</v>
      </c>
      <c r="G103">
        <v>12.736711013552615</v>
      </c>
      <c r="H103">
        <v>13.112301036240392</v>
      </c>
      <c r="I103">
        <v>13.041159792765503</v>
      </c>
      <c r="J103">
        <v>12.5893182898212</v>
      </c>
      <c r="K103">
        <v>11.760060650744558</v>
      </c>
    </row>
    <row r="104" spans="1:11">
      <c r="A104" s="5" t="s">
        <v>108</v>
      </c>
      <c r="B104">
        <v>16.026367000456602</v>
      </c>
      <c r="C104">
        <v>17.398346732229413</v>
      </c>
      <c r="D104">
        <v>18.166560864316487</v>
      </c>
      <c r="E104">
        <v>18.642067213677407</v>
      </c>
      <c r="F104">
        <v>18.735272746521602</v>
      </c>
      <c r="G104">
        <v>18.41239568898823</v>
      </c>
      <c r="H104">
        <v>17.798699115099588</v>
      </c>
      <c r="I104">
        <v>16.883351252215562</v>
      </c>
      <c r="J104">
        <v>15.730756285983253</v>
      </c>
      <c r="K104">
        <v>14.463175856623042</v>
      </c>
    </row>
    <row r="105" spans="1:11">
      <c r="A105" s="5" t="s">
        <v>109</v>
      </c>
      <c r="B105">
        <v>40.512681999999984</v>
      </c>
      <c r="C105">
        <v>49.716037732815174</v>
      </c>
      <c r="D105">
        <v>57.974257569612391</v>
      </c>
      <c r="E105">
        <v>65.164867204790937</v>
      </c>
      <c r="F105">
        <v>70.347663329802614</v>
      </c>
      <c r="G105">
        <v>73.562465251792162</v>
      </c>
      <c r="H105">
        <v>75.239549709187969</v>
      </c>
      <c r="I105">
        <v>75.37436003798021</v>
      </c>
      <c r="J105">
        <v>74.147732937533632</v>
      </c>
      <c r="K105">
        <v>71.662824836542001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2.7367319999999995</v>
      </c>
      <c r="C107">
        <v>3.5411772052649444</v>
      </c>
      <c r="D107">
        <v>4.2430480993461765</v>
      </c>
      <c r="E107">
        <v>4.8861350855554964</v>
      </c>
      <c r="F107">
        <v>5.3592122099416297</v>
      </c>
      <c r="G107">
        <v>5.6273858686230973</v>
      </c>
      <c r="H107">
        <v>5.6742103092303644</v>
      </c>
      <c r="I107">
        <v>5.5064426047832429</v>
      </c>
      <c r="J107">
        <v>5.1890898824374148</v>
      </c>
      <c r="K107">
        <v>4.7289509355366235</v>
      </c>
    </row>
    <row r="108" spans="1:11">
      <c r="A108" s="5" t="s">
        <v>112</v>
      </c>
      <c r="B108">
        <v>5.3342229999999979</v>
      </c>
      <c r="C108">
        <v>5.7455441501784392</v>
      </c>
      <c r="D108">
        <v>5.912118247004674</v>
      </c>
      <c r="E108">
        <v>5.9330594302636728</v>
      </c>
      <c r="F108">
        <v>5.7787864946210963</v>
      </c>
      <c r="G108">
        <v>5.5029374560129387</v>
      </c>
      <c r="H108">
        <v>5.178305346719279</v>
      </c>
      <c r="I108">
        <v>4.8092509431716843</v>
      </c>
      <c r="J108">
        <v>4.4090969318203568</v>
      </c>
      <c r="K108">
        <v>4.0147420412073913</v>
      </c>
    </row>
    <row r="109" spans="1:11">
      <c r="A109" s="5" t="s">
        <v>113</v>
      </c>
      <c r="B109">
        <v>6.2008939999999972</v>
      </c>
      <c r="C109">
        <v>6.9306385074406993</v>
      </c>
      <c r="D109">
        <v>7.4224589813382833</v>
      </c>
      <c r="E109">
        <v>7.6466606766254381</v>
      </c>
      <c r="F109">
        <v>7.6528610025562767</v>
      </c>
      <c r="G109">
        <v>7.4685739847988737</v>
      </c>
      <c r="H109">
        <v>7.1304406170719776</v>
      </c>
      <c r="I109">
        <v>6.6666130765130047</v>
      </c>
      <c r="J109">
        <v>6.1221856532831787</v>
      </c>
      <c r="K109">
        <v>5.5647023115973502</v>
      </c>
    </row>
    <row r="110" spans="1:11">
      <c r="A110" s="5" t="s">
        <v>114</v>
      </c>
      <c r="B110">
        <v>2.2520600000000011</v>
      </c>
      <c r="C110">
        <v>2.1217933822963282</v>
      </c>
      <c r="D110">
        <v>2.007520556706047</v>
      </c>
      <c r="E110">
        <v>1.903213567941471</v>
      </c>
      <c r="F110">
        <v>1.7981000828530807</v>
      </c>
      <c r="G110">
        <v>1.6786576027241835</v>
      </c>
      <c r="H110">
        <v>1.5448536671128164</v>
      </c>
      <c r="I110">
        <v>1.4000539035607411</v>
      </c>
      <c r="J110">
        <v>1.2408582558051229</v>
      </c>
      <c r="K110">
        <v>1.0807228967720366</v>
      </c>
    </row>
    <row r="111" spans="1:11">
      <c r="A111" s="5" t="s">
        <v>115</v>
      </c>
      <c r="B111">
        <v>4.2275969999999949</v>
      </c>
      <c r="C111">
        <v>4.4996856421862708</v>
      </c>
      <c r="D111">
        <v>4.6704720427535831</v>
      </c>
      <c r="E111">
        <v>4.7307680600528226</v>
      </c>
      <c r="F111">
        <v>4.676743248985006</v>
      </c>
      <c r="G111">
        <v>4.5205147220145001</v>
      </c>
      <c r="H111">
        <v>4.2727244279948717</v>
      </c>
      <c r="I111">
        <v>3.9545740547086221</v>
      </c>
      <c r="J111">
        <v>3.5961296335504542</v>
      </c>
      <c r="K111">
        <v>3.2022021490019337</v>
      </c>
    </row>
    <row r="112" spans="1:11">
      <c r="A112" s="5" t="s">
        <v>116</v>
      </c>
      <c r="B112">
        <v>2.1713179664549038</v>
      </c>
      <c r="C112">
        <v>2.3420438682695015</v>
      </c>
      <c r="D112">
        <v>2.4665179703774749</v>
      </c>
      <c r="E112">
        <v>2.5280744193193727</v>
      </c>
      <c r="F112">
        <v>2.5419631797862037</v>
      </c>
      <c r="G112">
        <v>2.5047838755544101</v>
      </c>
      <c r="H112">
        <v>2.4185582407139821</v>
      </c>
      <c r="I112">
        <v>2.293930954785143</v>
      </c>
      <c r="J112">
        <v>2.1394053433179572</v>
      </c>
      <c r="K112">
        <v>1.9653850842717371</v>
      </c>
    </row>
    <row r="113" spans="1:11">
      <c r="A113" s="5" t="s">
        <v>117</v>
      </c>
      <c r="B113">
        <v>3.9941220000000008</v>
      </c>
      <c r="C113">
        <v>5.5791839865958526</v>
      </c>
      <c r="D113">
        <v>7.1041636097158287</v>
      </c>
      <c r="E113">
        <v>8.5106969641696004</v>
      </c>
      <c r="F113">
        <v>9.6870852728585692</v>
      </c>
      <c r="G113">
        <v>10.571767783725438</v>
      </c>
      <c r="H113">
        <v>11.108819315508306</v>
      </c>
      <c r="I113">
        <v>11.268951652642938</v>
      </c>
      <c r="J113">
        <v>11.086216468616653</v>
      </c>
      <c r="K113">
        <v>10.608711751325572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3.3236110000000001</v>
      </c>
      <c r="C116">
        <v>3.1792442222327231</v>
      </c>
      <c r="D116">
        <v>3.0158830196138369</v>
      </c>
      <c r="E116">
        <v>2.8287244835731271</v>
      </c>
      <c r="F116">
        <v>2.634425726810083</v>
      </c>
      <c r="G116">
        <v>2.4163972806272569</v>
      </c>
      <c r="H116">
        <v>2.1928640849480558</v>
      </c>
      <c r="I116">
        <v>1.980744054736995</v>
      </c>
      <c r="J116">
        <v>1.759530972905661</v>
      </c>
      <c r="K116">
        <v>1.548247990568598</v>
      </c>
    </row>
    <row r="117" spans="1:11">
      <c r="A117" s="5" t="s">
        <v>121</v>
      </c>
      <c r="B117">
        <v>0.50744800000000001</v>
      </c>
      <c r="C117">
        <v>0.59504571902342773</v>
      </c>
      <c r="D117">
        <v>0.68098727822924709</v>
      </c>
      <c r="E117">
        <v>0.76695033917705702</v>
      </c>
      <c r="F117">
        <v>0.84773584050041462</v>
      </c>
      <c r="G117">
        <v>0.91731664661977186</v>
      </c>
      <c r="H117">
        <v>0.96718803638673378</v>
      </c>
      <c r="I117">
        <v>0.98885497738897066</v>
      </c>
      <c r="J117">
        <v>0.97948021649160866</v>
      </c>
      <c r="K117">
        <v>0.94291602813340381</v>
      </c>
    </row>
    <row r="118" spans="1:11">
      <c r="A118" s="5" t="s">
        <v>122</v>
      </c>
      <c r="B118">
        <v>20.713818996419008</v>
      </c>
      <c r="C118">
        <v>25.921155905924909</v>
      </c>
      <c r="D118">
        <v>30.643461991428467</v>
      </c>
      <c r="E118">
        <v>34.562884830654347</v>
      </c>
      <c r="F118">
        <v>37.333063948116013</v>
      </c>
      <c r="G118">
        <v>39.09298509701884</v>
      </c>
      <c r="H118">
        <v>39.91982625424032</v>
      </c>
      <c r="I118">
        <v>39.775634608882712</v>
      </c>
      <c r="J118">
        <v>38.660387720002255</v>
      </c>
      <c r="K118">
        <v>36.669014696999149</v>
      </c>
    </row>
    <row r="119" spans="1:11">
      <c r="A119" s="5" t="s">
        <v>123</v>
      </c>
      <c r="B119">
        <v>14.900841000012559</v>
      </c>
      <c r="C119">
        <v>19.44960118313173</v>
      </c>
      <c r="D119">
        <v>24.288474235672233</v>
      </c>
      <c r="E119">
        <v>29.192968306598857</v>
      </c>
      <c r="F119">
        <v>33.582605985879795</v>
      </c>
      <c r="G119">
        <v>37.181620593415246</v>
      </c>
      <c r="H119">
        <v>39.947860104344997</v>
      </c>
      <c r="I119">
        <v>41.769528729229634</v>
      </c>
      <c r="J119">
        <v>42.67510548051817</v>
      </c>
      <c r="K119">
        <v>42.692127219500257</v>
      </c>
    </row>
    <row r="120" spans="1:11">
      <c r="A120" s="5" t="s">
        <v>124</v>
      </c>
      <c r="B120">
        <v>28.401016999999996</v>
      </c>
      <c r="C120">
        <v>32.546503873217809</v>
      </c>
      <c r="D120">
        <v>35.900148428293093</v>
      </c>
      <c r="E120">
        <v>38.399068581041291</v>
      </c>
      <c r="F120">
        <v>39.822602956089121</v>
      </c>
      <c r="G120">
        <v>40.319329280209885</v>
      </c>
      <c r="H120">
        <v>40.043239819615501</v>
      </c>
      <c r="I120">
        <v>38.976384745657363</v>
      </c>
      <c r="J120">
        <v>37.068599032579797</v>
      </c>
      <c r="K120">
        <v>34.169022311477143</v>
      </c>
    </row>
    <row r="121" spans="1:11">
      <c r="A121" s="5" t="s">
        <v>125</v>
      </c>
      <c r="B121">
        <v>0.31588499999999992</v>
      </c>
      <c r="C121">
        <v>0.35786661366089656</v>
      </c>
      <c r="D121">
        <v>0.38907909496154952</v>
      </c>
      <c r="E121">
        <v>0.40946630745774676</v>
      </c>
      <c r="F121">
        <v>0.42215870169323622</v>
      </c>
      <c r="G121">
        <v>0.42459119067797862</v>
      </c>
      <c r="H121">
        <v>0.41455453222428784</v>
      </c>
      <c r="I121">
        <v>0.38835785517320581</v>
      </c>
      <c r="J121">
        <v>0.34308907950816014</v>
      </c>
      <c r="K121">
        <v>0.2910030086863073</v>
      </c>
    </row>
    <row r="122" spans="1:11">
      <c r="A122" s="5" t="s">
        <v>126</v>
      </c>
      <c r="B122">
        <v>15.369808999999993</v>
      </c>
      <c r="C122">
        <v>19.618490799006082</v>
      </c>
      <c r="D122">
        <v>23.740593812502112</v>
      </c>
      <c r="E122">
        <v>27.472808741100877</v>
      </c>
      <c r="F122">
        <v>30.35277422645304</v>
      </c>
      <c r="G122">
        <v>32.343997913993661</v>
      </c>
      <c r="H122">
        <v>33.619388833369207</v>
      </c>
      <c r="I122">
        <v>34.17796414933126</v>
      </c>
      <c r="J122">
        <v>34.052108635284533</v>
      </c>
      <c r="K122">
        <v>33.286529551031222</v>
      </c>
    </row>
    <row r="123" spans="1:11">
      <c r="A123" s="5" t="s">
        <v>127</v>
      </c>
      <c r="B123">
        <v>0.41651499991321611</v>
      </c>
      <c r="C123">
        <v>0.43204122682704549</v>
      </c>
      <c r="D123">
        <v>0.43967842759130094</v>
      </c>
      <c r="E123">
        <v>0.4377576198245654</v>
      </c>
      <c r="F123">
        <v>0.42864587931721798</v>
      </c>
      <c r="G123">
        <v>0.41468053264648558</v>
      </c>
      <c r="H123">
        <v>0.39485920821122933</v>
      </c>
      <c r="I123">
        <v>0.3640338833338862</v>
      </c>
      <c r="J123">
        <v>0.32342891870209356</v>
      </c>
      <c r="K123">
        <v>0.27814122367021893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0.4058139999203928</v>
      </c>
      <c r="C125">
        <v>0.41797306510466015</v>
      </c>
      <c r="D125">
        <v>0.42353819737505988</v>
      </c>
      <c r="E125">
        <v>0.42362620041987281</v>
      </c>
      <c r="F125">
        <v>0.41645889334417713</v>
      </c>
      <c r="G125">
        <v>0.40247337255916321</v>
      </c>
      <c r="H125">
        <v>0.38387650559704206</v>
      </c>
      <c r="I125">
        <v>0.36026920746120705</v>
      </c>
      <c r="J125">
        <v>0.33217481296352552</v>
      </c>
      <c r="K125">
        <v>0.29784874807450856</v>
      </c>
    </row>
    <row r="126" spans="1:11">
      <c r="A126" s="5" t="s">
        <v>130</v>
      </c>
      <c r="B126">
        <v>3.4597730000000007</v>
      </c>
      <c r="C126">
        <v>4.1755647470164297</v>
      </c>
      <c r="D126">
        <v>4.7406093769859545</v>
      </c>
      <c r="E126">
        <v>5.1773690096932112</v>
      </c>
      <c r="F126">
        <v>5.4303870099336908</v>
      </c>
      <c r="G126">
        <v>5.5382967861327828</v>
      </c>
      <c r="H126">
        <v>5.5505546497504676</v>
      </c>
      <c r="I126">
        <v>5.4535599416065015</v>
      </c>
      <c r="J126">
        <v>5.2599226475994927</v>
      </c>
      <c r="K126">
        <v>4.9946119622840959</v>
      </c>
    </row>
    <row r="127" spans="1:11">
      <c r="A127" s="5" t="s">
        <v>131</v>
      </c>
      <c r="B127">
        <v>1.2991719999999995</v>
      </c>
      <c r="C127">
        <v>1.3573927739106433</v>
      </c>
      <c r="D127">
        <v>1.3943207944660843</v>
      </c>
      <c r="E127">
        <v>1.4036915126447607</v>
      </c>
      <c r="F127">
        <v>1.3834023637407151</v>
      </c>
      <c r="G127">
        <v>1.3376235673807697</v>
      </c>
      <c r="H127">
        <v>1.2702236800266899</v>
      </c>
      <c r="I127">
        <v>1.1866918143114851</v>
      </c>
      <c r="J127">
        <v>1.0883315988307896</v>
      </c>
      <c r="K127">
        <v>0.97134883329098409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113.42304699249158</v>
      </c>
      <c r="C129">
        <v>124.23030619954814</v>
      </c>
      <c r="D129">
        <v>131.00503394168226</v>
      </c>
      <c r="E129">
        <v>134.12617324176651</v>
      </c>
      <c r="F129">
        <v>133.52198404136536</v>
      </c>
      <c r="G129">
        <v>129.88357521737274</v>
      </c>
      <c r="H129">
        <v>124.60450883462343</v>
      </c>
      <c r="I129">
        <v>118.26259503634002</v>
      </c>
      <c r="J129">
        <v>110.05420124766785</v>
      </c>
      <c r="K129">
        <v>99.745156231541031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2.7560010000000004</v>
      </c>
      <c r="C131">
        <v>3.0954642901539402</v>
      </c>
      <c r="D131">
        <v>3.2813850070015382</v>
      </c>
      <c r="E131">
        <v>3.387549827081445</v>
      </c>
      <c r="F131">
        <v>3.4177048379275088</v>
      </c>
      <c r="G131">
        <v>3.3441025206466071</v>
      </c>
      <c r="H131">
        <v>3.2113451271470659</v>
      </c>
      <c r="I131">
        <v>3.0357118628599609</v>
      </c>
      <c r="J131">
        <v>2.8283695384172938</v>
      </c>
      <c r="K131">
        <v>2.6119867839937174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31.951411999999991</v>
      </c>
      <c r="C134">
        <v>34.093556798406389</v>
      </c>
      <c r="D134">
        <v>34.947204983717796</v>
      </c>
      <c r="E134">
        <v>34.834009705323275</v>
      </c>
      <c r="F134">
        <v>33.899488602685615</v>
      </c>
      <c r="G134">
        <v>32.216913598862625</v>
      </c>
      <c r="H134">
        <v>30.151690589438367</v>
      </c>
      <c r="I134">
        <v>27.874246690958259</v>
      </c>
      <c r="J134">
        <v>25.477622274458309</v>
      </c>
      <c r="K134">
        <v>23.041635185276395</v>
      </c>
    </row>
    <row r="135" spans="1:11">
      <c r="A135" s="5" t="s">
        <v>139</v>
      </c>
      <c r="B135">
        <v>23.390765000000002</v>
      </c>
      <c r="C135">
        <v>27.856927699945903</v>
      </c>
      <c r="D135">
        <v>31.96916488868996</v>
      </c>
      <c r="E135">
        <v>35.30569571983014</v>
      </c>
      <c r="F135">
        <v>37.606170979029848</v>
      </c>
      <c r="G135">
        <v>39.080557740547775</v>
      </c>
      <c r="H135">
        <v>39.759754690234644</v>
      </c>
      <c r="I135">
        <v>39.556580113223383</v>
      </c>
      <c r="J135">
        <v>38.486279377182129</v>
      </c>
      <c r="K135">
        <v>36.62322788200597</v>
      </c>
    </row>
    <row r="136" spans="1:11">
      <c r="A136" s="5" t="s">
        <v>140</v>
      </c>
      <c r="B136">
        <v>47.963012000000028</v>
      </c>
      <c r="C136">
        <v>49.469738479936829</v>
      </c>
      <c r="D136">
        <v>49.283272070803328</v>
      </c>
      <c r="E136">
        <v>47.611789760833545</v>
      </c>
      <c r="F136">
        <v>44.733374911594517</v>
      </c>
      <c r="G136">
        <v>41.139618744509271</v>
      </c>
      <c r="H136">
        <v>37.33240848136046</v>
      </c>
      <c r="I136">
        <v>33.500030862848767</v>
      </c>
      <c r="J136">
        <v>29.772795449763215</v>
      </c>
      <c r="K136">
        <v>26.365410898028035</v>
      </c>
    </row>
    <row r="137" spans="1:11">
      <c r="A137" s="5" t="s">
        <v>141</v>
      </c>
      <c r="B137">
        <v>2.2832890000000017</v>
      </c>
      <c r="C137">
        <v>2.6148454281706437</v>
      </c>
      <c r="D137">
        <v>2.8786561989928416</v>
      </c>
      <c r="E137">
        <v>3.069121247032601</v>
      </c>
      <c r="F137">
        <v>3.1771771051507494</v>
      </c>
      <c r="G137">
        <v>3.2129441662855842</v>
      </c>
      <c r="H137">
        <v>3.1810146828439878</v>
      </c>
      <c r="I137">
        <v>3.0761293116611257</v>
      </c>
      <c r="J137">
        <v>2.9061321604765289</v>
      </c>
      <c r="K137">
        <v>2.6916834843506203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29.959364000000008</v>
      </c>
      <c r="C139">
        <v>34.907077620351977</v>
      </c>
      <c r="D139">
        <v>39.015518765201527</v>
      </c>
      <c r="E139">
        <v>42.092510096602638</v>
      </c>
      <c r="F139">
        <v>44.05408740087141</v>
      </c>
      <c r="G139">
        <v>44.805787916558074</v>
      </c>
      <c r="H139">
        <v>44.38084642154579</v>
      </c>
      <c r="I139">
        <v>42.849019195490968</v>
      </c>
      <c r="J139">
        <v>40.3116484718769</v>
      </c>
      <c r="K139">
        <v>36.968307045669093</v>
      </c>
    </row>
    <row r="140" spans="1:11">
      <c r="A140" s="5" t="s">
        <v>144</v>
      </c>
      <c r="B140">
        <v>16.612988000000001</v>
      </c>
      <c r="C140">
        <v>17.32779395802249</v>
      </c>
      <c r="D140">
        <v>18.075140348707315</v>
      </c>
      <c r="E140">
        <v>18.691053606997592</v>
      </c>
      <c r="F140">
        <v>19.154174132996761</v>
      </c>
      <c r="G140">
        <v>19.545830984919764</v>
      </c>
      <c r="H140">
        <v>19.856475586891349</v>
      </c>
      <c r="I140">
        <v>19.944932168040676</v>
      </c>
      <c r="J140">
        <v>19.6974770947416</v>
      </c>
      <c r="K140">
        <v>19.131484848726881</v>
      </c>
    </row>
    <row r="141" spans="1:11">
      <c r="A141" s="5" t="s">
        <v>145</v>
      </c>
      <c r="B141">
        <v>0.25087000025581613</v>
      </c>
      <c r="C141">
        <v>0.28761655734191299</v>
      </c>
      <c r="D141">
        <v>0.31794644625757718</v>
      </c>
      <c r="E141">
        <v>0.34244953240195752</v>
      </c>
      <c r="F141">
        <v>0.36030751033995601</v>
      </c>
      <c r="G141">
        <v>0.37005862879454249</v>
      </c>
      <c r="H141">
        <v>0.37000370640258423</v>
      </c>
      <c r="I141">
        <v>0.3609868808708977</v>
      </c>
      <c r="J141">
        <v>0.34291720396041891</v>
      </c>
      <c r="K141">
        <v>0.31648726077143657</v>
      </c>
    </row>
    <row r="142" spans="1:11">
      <c r="A142" s="5" t="s">
        <v>146</v>
      </c>
      <c r="B142">
        <v>4.3681360000000016</v>
      </c>
      <c r="C142">
        <v>4.8582922070771595</v>
      </c>
      <c r="D142">
        <v>5.3078559337265476</v>
      </c>
      <c r="E142">
        <v>5.7001710952127889</v>
      </c>
      <c r="F142">
        <v>6.0436617065820677</v>
      </c>
      <c r="G142">
        <v>6.3251750876327257</v>
      </c>
      <c r="H142">
        <v>6.5381722794444341</v>
      </c>
      <c r="I142">
        <v>6.654713196067485</v>
      </c>
      <c r="J142">
        <v>6.6244924546340256</v>
      </c>
      <c r="K142">
        <v>6.4635505696541466</v>
      </c>
    </row>
    <row r="143" spans="1:11">
      <c r="A143" s="5" t="s">
        <v>147</v>
      </c>
      <c r="B143">
        <v>5.7881629999999964</v>
      </c>
      <c r="C143">
        <v>6.2345092265704833</v>
      </c>
      <c r="D143">
        <v>6.3999449868103682</v>
      </c>
      <c r="E143">
        <v>6.3600804083377289</v>
      </c>
      <c r="F143">
        <v>6.1467411676323245</v>
      </c>
      <c r="G143">
        <v>5.8156143109712133</v>
      </c>
      <c r="H143">
        <v>5.4598467814066733</v>
      </c>
      <c r="I143">
        <v>5.0932110196809415</v>
      </c>
      <c r="J143">
        <v>4.709103573959375</v>
      </c>
      <c r="K143">
        <v>4.2857178697660556</v>
      </c>
    </row>
    <row r="144" spans="1:11">
      <c r="A144" s="5" t="s">
        <v>148</v>
      </c>
      <c r="B144">
        <v>15.511953000000004</v>
      </c>
      <c r="C144">
        <v>20.881289102615728</v>
      </c>
      <c r="D144">
        <v>26.745890362931849</v>
      </c>
      <c r="E144">
        <v>32.97464973664983</v>
      </c>
      <c r="F144">
        <v>38.749429340352457</v>
      </c>
      <c r="G144">
        <v>43.644962565630706</v>
      </c>
      <c r="H144">
        <v>47.519911764899661</v>
      </c>
      <c r="I144">
        <v>50.184881561806634</v>
      </c>
      <c r="J144">
        <v>51.604423873971044</v>
      </c>
      <c r="K144">
        <v>51.878409985517834</v>
      </c>
    </row>
    <row r="145" spans="1:11">
      <c r="A145" s="5" t="s">
        <v>149</v>
      </c>
      <c r="B145">
        <v>158.42318189322182</v>
      </c>
      <c r="C145">
        <v>197.8469080886681</v>
      </c>
      <c r="D145">
        <v>240.76683403416283</v>
      </c>
      <c r="E145">
        <v>285.95937289922978</v>
      </c>
      <c r="F145">
        <v>328.58936431627296</v>
      </c>
      <c r="G145">
        <v>364.87673858761718</v>
      </c>
      <c r="H145">
        <v>393.87474243370013</v>
      </c>
      <c r="I145">
        <v>414.40470574451314</v>
      </c>
      <c r="J145">
        <v>426.45405421884971</v>
      </c>
      <c r="K145">
        <v>430.54008346617371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4.8831109336728682</v>
      </c>
      <c r="C149">
        <v>5.4478684936214226</v>
      </c>
      <c r="D149">
        <v>6.0653701200834451</v>
      </c>
      <c r="E149">
        <v>6.6646805627538077</v>
      </c>
      <c r="F149">
        <v>7.2477534814992683</v>
      </c>
      <c r="G149">
        <v>7.8184509213227509</v>
      </c>
      <c r="H149">
        <v>8.2959234060389804</v>
      </c>
      <c r="I149">
        <v>8.6225829929228937</v>
      </c>
      <c r="J149">
        <v>8.7598375223281515</v>
      </c>
      <c r="K149">
        <v>8.7131904699577003</v>
      </c>
    </row>
    <row r="150" spans="1:11">
      <c r="A150" s="5" t="s">
        <v>154</v>
      </c>
      <c r="B150">
        <v>2.7824349999999982</v>
      </c>
      <c r="C150">
        <v>3.2682775623519569</v>
      </c>
      <c r="D150">
        <v>3.6734597957694919</v>
      </c>
      <c r="E150">
        <v>3.9820929255839106</v>
      </c>
      <c r="F150">
        <v>4.1697872238167992</v>
      </c>
      <c r="G150">
        <v>4.2294965379236462</v>
      </c>
      <c r="H150">
        <v>4.1762422169674362</v>
      </c>
      <c r="I150">
        <v>4.0238435761011466</v>
      </c>
      <c r="J150">
        <v>3.798058729603536</v>
      </c>
      <c r="K150">
        <v>3.5072356907213544</v>
      </c>
    </row>
    <row r="151" spans="1:11">
      <c r="A151" s="5" t="s">
        <v>155</v>
      </c>
      <c r="B151">
        <v>173.59338299999985</v>
      </c>
      <c r="C151">
        <v>202.26890212308038</v>
      </c>
      <c r="D151">
        <v>225.22565837367443</v>
      </c>
      <c r="E151">
        <v>242.04313122290696</v>
      </c>
      <c r="F151">
        <v>252.22217697352255</v>
      </c>
      <c r="G151">
        <v>255.35558995071531</v>
      </c>
      <c r="H151">
        <v>252.65474893417397</v>
      </c>
      <c r="I151">
        <v>244.54517427191107</v>
      </c>
      <c r="J151">
        <v>231.95311865257381</v>
      </c>
      <c r="K151">
        <v>216.63780546259727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3.5168199998645111</v>
      </c>
      <c r="C153">
        <v>3.9646493791124513</v>
      </c>
      <c r="D153">
        <v>4.3080955321449776</v>
      </c>
      <c r="E153">
        <v>4.5400351933372978</v>
      </c>
      <c r="F153">
        <v>4.6449764274063243</v>
      </c>
      <c r="G153">
        <v>4.6357607364136566</v>
      </c>
      <c r="H153">
        <v>4.5247033452715719</v>
      </c>
      <c r="I153">
        <v>4.327060200681843</v>
      </c>
      <c r="J153">
        <v>4.0217144553646289</v>
      </c>
      <c r="K153">
        <v>3.6219405926886221</v>
      </c>
    </row>
    <row r="154" spans="1:11">
      <c r="A154" s="5" t="s">
        <v>158</v>
      </c>
      <c r="B154">
        <v>6.8582660000000004</v>
      </c>
      <c r="C154">
        <v>8.0939112757106919</v>
      </c>
      <c r="D154">
        <v>9.0726722930919799</v>
      </c>
      <c r="E154">
        <v>9.7952001518727485</v>
      </c>
      <c r="F154">
        <v>10.18633666366604</v>
      </c>
      <c r="G154">
        <v>10.291656086677058</v>
      </c>
      <c r="H154">
        <v>10.147595760290866</v>
      </c>
      <c r="I154">
        <v>9.7723425509681316</v>
      </c>
      <c r="J154">
        <v>9.19053045487105</v>
      </c>
      <c r="K154">
        <v>8.4558003987499433</v>
      </c>
    </row>
    <row r="155" spans="1:11">
      <c r="A155" s="5" t="s">
        <v>159</v>
      </c>
      <c r="B155">
        <v>6.4545479999999991</v>
      </c>
      <c r="C155">
        <v>7.3514727303696636</v>
      </c>
      <c r="D155">
        <v>8.0113415756302864</v>
      </c>
      <c r="E155">
        <v>8.4475674208235549</v>
      </c>
      <c r="F155">
        <v>8.6500409633635122</v>
      </c>
      <c r="G155">
        <v>8.6528443971470335</v>
      </c>
      <c r="H155">
        <v>8.4934383538461198</v>
      </c>
      <c r="I155">
        <v>8.175214090990039</v>
      </c>
      <c r="J155">
        <v>7.7101107684577777</v>
      </c>
      <c r="K155">
        <v>7.1180784762845697</v>
      </c>
    </row>
    <row r="156" spans="1:11">
      <c r="A156" s="5" t="s">
        <v>160</v>
      </c>
      <c r="B156">
        <v>29.076511999999994</v>
      </c>
      <c r="C156">
        <v>30.975402821750823</v>
      </c>
      <c r="D156">
        <v>31.74017600218394</v>
      </c>
      <c r="E156">
        <v>31.668706892888952</v>
      </c>
      <c r="F156">
        <v>30.788616436655236</v>
      </c>
      <c r="G156">
        <v>29.267786010979446</v>
      </c>
      <c r="H156">
        <v>27.475668862811734</v>
      </c>
      <c r="I156">
        <v>25.54424215438193</v>
      </c>
      <c r="J156">
        <v>23.516385300105075</v>
      </c>
      <c r="K156">
        <v>21.245961537131599</v>
      </c>
    </row>
    <row r="157" spans="1:11">
      <c r="A157" s="5" t="s">
        <v>161</v>
      </c>
      <c r="B157">
        <v>93.260798000000065</v>
      </c>
      <c r="C157">
        <v>107.69872320530935</v>
      </c>
      <c r="D157">
        <v>119.46791008745728</v>
      </c>
      <c r="E157">
        <v>127.94098165975559</v>
      </c>
      <c r="F157">
        <v>132.72769211909556</v>
      </c>
      <c r="G157">
        <v>134.41933005626692</v>
      </c>
      <c r="H157">
        <v>133.42801362529914</v>
      </c>
      <c r="I157">
        <v>129.74493876964564</v>
      </c>
      <c r="J157">
        <v>123.62867944230767</v>
      </c>
      <c r="K157">
        <v>115.69731703533112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38.27666</v>
      </c>
      <c r="C159">
        <v>38.54644498372955</v>
      </c>
      <c r="D159">
        <v>38.313618012442653</v>
      </c>
      <c r="E159">
        <v>37.467889088228212</v>
      </c>
      <c r="F159">
        <v>36.49573263457949</v>
      </c>
      <c r="G159">
        <v>35.34827047459256</v>
      </c>
      <c r="H159">
        <v>33.85961342551839</v>
      </c>
      <c r="I159">
        <v>32.043496813565689</v>
      </c>
      <c r="J159">
        <v>29.829169196240311</v>
      </c>
      <c r="K159">
        <v>27.703027492948237</v>
      </c>
    </row>
    <row r="160" spans="1:11">
      <c r="A160" s="5" t="s">
        <v>164</v>
      </c>
      <c r="B160">
        <v>10.675571999999985</v>
      </c>
      <c r="C160">
        <v>10.951207772338075</v>
      </c>
      <c r="D160">
        <v>11.196836812057212</v>
      </c>
      <c r="E160">
        <v>11.44753959028445</v>
      </c>
      <c r="F160">
        <v>11.62433143030996</v>
      </c>
      <c r="G160">
        <v>11.686723803364554</v>
      </c>
      <c r="H160">
        <v>11.590736404360333</v>
      </c>
      <c r="I160">
        <v>11.241610814601389</v>
      </c>
      <c r="J160">
        <v>10.734535012363146</v>
      </c>
      <c r="K160">
        <v>10.086533887875017</v>
      </c>
    </row>
    <row r="161" spans="1:11">
      <c r="A161" s="5" t="s">
        <v>165</v>
      </c>
      <c r="B161">
        <v>1.7587930002989842</v>
      </c>
      <c r="C161">
        <v>2.5407899711459292</v>
      </c>
      <c r="D161">
        <v>2.9771695602508874</v>
      </c>
      <c r="E161">
        <v>3.3438153925555403</v>
      </c>
      <c r="F161">
        <v>3.5629986516537699</v>
      </c>
      <c r="G161">
        <v>3.6251187693370142</v>
      </c>
      <c r="H161">
        <v>3.5400711680636703</v>
      </c>
      <c r="I161">
        <v>3.3182917426182001</v>
      </c>
      <c r="J161">
        <v>3.0132404987558834</v>
      </c>
      <c r="K161">
        <v>2.6427181687080883</v>
      </c>
    </row>
    <row r="162" spans="1:11">
      <c r="A162" s="5" t="s">
        <v>166</v>
      </c>
      <c r="B162">
        <v>48.183584001943508</v>
      </c>
      <c r="C162">
        <v>49.590293867582645</v>
      </c>
      <c r="D162">
        <v>50.282668891443841</v>
      </c>
      <c r="E162">
        <v>49.904330807398452</v>
      </c>
      <c r="F162">
        <v>48.350663800157982</v>
      </c>
      <c r="G162">
        <v>45.916930274898824</v>
      </c>
      <c r="H162">
        <v>42.917439621967475</v>
      </c>
      <c r="I162">
        <v>39.308609208794778</v>
      </c>
      <c r="J162">
        <v>35.663706152346485</v>
      </c>
      <c r="K162">
        <v>31.936627371144009</v>
      </c>
    </row>
    <row r="163" spans="1:11">
      <c r="A163" s="5" t="s">
        <v>167</v>
      </c>
      <c r="B163">
        <v>3.572884999999999</v>
      </c>
      <c r="C163">
        <v>3.1865535914646559</v>
      </c>
      <c r="D163">
        <v>2.8207442009381016</v>
      </c>
      <c r="E163">
        <v>2.4686288506373306</v>
      </c>
      <c r="F163">
        <v>2.1227494671342382</v>
      </c>
      <c r="G163">
        <v>1.7983886067661343</v>
      </c>
      <c r="H163">
        <v>1.5161264217719941</v>
      </c>
      <c r="I163">
        <v>1.2641141288421862</v>
      </c>
      <c r="J163">
        <v>1.045380034490029</v>
      </c>
      <c r="K163">
        <v>0.87320137672435805</v>
      </c>
    </row>
    <row r="164" spans="1:11">
      <c r="A164" s="5" t="s">
        <v>168</v>
      </c>
      <c r="B164">
        <v>21.486370999999998</v>
      </c>
      <c r="C164">
        <v>20.704840768413717</v>
      </c>
      <c r="D164">
        <v>19.716648316306145</v>
      </c>
      <c r="E164">
        <v>18.626637893496685</v>
      </c>
      <c r="F164">
        <v>17.316982581901005</v>
      </c>
      <c r="G164">
        <v>15.757743348455152</v>
      </c>
      <c r="H164">
        <v>14.031610654678614</v>
      </c>
      <c r="I164">
        <v>12.278019073058788</v>
      </c>
      <c r="J164">
        <v>10.597182335784902</v>
      </c>
      <c r="K164">
        <v>9.0090055798378064</v>
      </c>
    </row>
    <row r="165" spans="1:11">
      <c r="A165" s="5" t="s">
        <v>169</v>
      </c>
      <c r="B165">
        <v>142.95816400000007</v>
      </c>
      <c r="C165">
        <v>141.24260005213011</v>
      </c>
      <c r="D165">
        <v>137.80689557216189</v>
      </c>
      <c r="E165">
        <v>134.63011233270265</v>
      </c>
      <c r="F165">
        <v>130.78788777458439</v>
      </c>
      <c r="G165">
        <v>125.73303567378817</v>
      </c>
      <c r="H165">
        <v>119.38248730461541</v>
      </c>
      <c r="I165">
        <v>111.31610999197144</v>
      </c>
      <c r="J165">
        <v>102.15798411376892</v>
      </c>
      <c r="K165">
        <v>92.534043345883475</v>
      </c>
    </row>
    <row r="166" spans="1:11">
      <c r="A166" s="5" t="s">
        <v>170</v>
      </c>
      <c r="B166">
        <v>10.624005</v>
      </c>
      <c r="C166">
        <v>13.376390282177852</v>
      </c>
      <c r="D166">
        <v>15.812933054613902</v>
      </c>
      <c r="E166">
        <v>18.123076828038592</v>
      </c>
      <c r="F166">
        <v>19.982019181572234</v>
      </c>
      <c r="G166">
        <v>21.243557035384363</v>
      </c>
      <c r="H166">
        <v>22.07883879899806</v>
      </c>
      <c r="I166">
        <v>22.431317129591914</v>
      </c>
      <c r="J166">
        <v>22.336442876348045</v>
      </c>
      <c r="K166">
        <v>21.838635445082822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0.18308100000000002</v>
      </c>
      <c r="C173">
        <v>0.18293275544980636</v>
      </c>
      <c r="D173">
        <v>0.17633722070263771</v>
      </c>
      <c r="E173">
        <v>0.16444785505286511</v>
      </c>
      <c r="F173">
        <v>0.14916893853639798</v>
      </c>
      <c r="G173">
        <v>0.13246695178390247</v>
      </c>
      <c r="H173">
        <v>0.11882045489689406</v>
      </c>
      <c r="I173">
        <v>0.10842911027031013</v>
      </c>
      <c r="J173">
        <v>9.9768727899732887E-2</v>
      </c>
      <c r="K173">
        <v>9.1130859194844871E-2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27.448085999999993</v>
      </c>
      <c r="C175">
        <v>34.273849615650292</v>
      </c>
      <c r="D175">
        <v>40.373098003560813</v>
      </c>
      <c r="E175">
        <v>45.786905481883956</v>
      </c>
      <c r="F175">
        <v>49.823013518135845</v>
      </c>
      <c r="G175">
        <v>52.237847181145405</v>
      </c>
      <c r="H175">
        <v>52.950269210393117</v>
      </c>
      <c r="I175">
        <v>52.042227288219223</v>
      </c>
      <c r="J175">
        <v>49.925187997865528</v>
      </c>
      <c r="K175">
        <v>46.471634478213396</v>
      </c>
    </row>
    <row r="176" spans="1:11">
      <c r="A176" s="5" t="s">
        <v>180</v>
      </c>
      <c r="B176">
        <v>12.433727999999993</v>
      </c>
      <c r="C176">
        <v>15.037938205834633</v>
      </c>
      <c r="D176">
        <v>17.074299170338882</v>
      </c>
      <c r="E176">
        <v>18.648943874318963</v>
      </c>
      <c r="F176">
        <v>19.505755606063847</v>
      </c>
      <c r="G176">
        <v>19.813907167018257</v>
      </c>
      <c r="H176">
        <v>19.836946169577303</v>
      </c>
      <c r="I176">
        <v>19.547161259212452</v>
      </c>
      <c r="J176">
        <v>18.985944029369055</v>
      </c>
      <c r="K176">
        <v>18.218842074838026</v>
      </c>
    </row>
    <row r="177" spans="1:11">
      <c r="A177" s="5" t="s">
        <v>181</v>
      </c>
      <c r="B177">
        <v>9.8562219999999918</v>
      </c>
      <c r="C177">
        <v>9.7032148250230232</v>
      </c>
      <c r="D177">
        <v>9.6199695012389164</v>
      </c>
      <c r="E177">
        <v>9.5340915450957926</v>
      </c>
      <c r="F177">
        <v>9.3614153114905463</v>
      </c>
      <c r="G177">
        <v>9.0722160086771133</v>
      </c>
      <c r="H177">
        <v>8.5765717876423917</v>
      </c>
      <c r="I177">
        <v>7.8849331056549055</v>
      </c>
      <c r="J177">
        <v>7.0639499191628516</v>
      </c>
      <c r="K177">
        <v>6.115368756113452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5.8675359999999968</v>
      </c>
      <c r="C179">
        <v>7.1641105074154483</v>
      </c>
      <c r="D179">
        <v>8.3671254294635418</v>
      </c>
      <c r="E179">
        <v>9.4145205800716596</v>
      </c>
      <c r="F179">
        <v>10.187024047852033</v>
      </c>
      <c r="G179">
        <v>10.688979051131263</v>
      </c>
      <c r="H179">
        <v>10.916919199233547</v>
      </c>
      <c r="I179">
        <v>10.847902616803127</v>
      </c>
      <c r="J179">
        <v>10.522078160985489</v>
      </c>
      <c r="K179">
        <v>9.9989899302822725</v>
      </c>
    </row>
    <row r="180" spans="1:11">
      <c r="A180" s="5" t="s">
        <v>184</v>
      </c>
      <c r="B180">
        <v>5.0864179997320571</v>
      </c>
      <c r="C180">
        <v>5.7063452833029746</v>
      </c>
      <c r="D180">
        <v>6.0272367024840117</v>
      </c>
      <c r="E180">
        <v>6.2725911552767197</v>
      </c>
      <c r="F180">
        <v>6.3779276755951368</v>
      </c>
      <c r="G180">
        <v>6.3258248066979377</v>
      </c>
      <c r="H180">
        <v>6.0932337815095332</v>
      </c>
      <c r="I180">
        <v>5.655738258850449</v>
      </c>
      <c r="J180">
        <v>5.0545040346785246</v>
      </c>
      <c r="K180">
        <v>4.3325800301046744</v>
      </c>
    </row>
    <row r="181" spans="1:11">
      <c r="A181" s="5" t="s">
        <v>185</v>
      </c>
      <c r="B181">
        <v>5.4621190000000022</v>
      </c>
      <c r="C181">
        <v>5.6255905038940739</v>
      </c>
      <c r="D181">
        <v>5.7284411156665103</v>
      </c>
      <c r="E181">
        <v>5.7372990688455765</v>
      </c>
      <c r="F181">
        <v>5.718775865995589</v>
      </c>
      <c r="G181">
        <v>5.652782935810964</v>
      </c>
      <c r="H181">
        <v>5.4912581698287868</v>
      </c>
      <c r="I181">
        <v>5.2634302413410712</v>
      </c>
      <c r="J181">
        <v>4.9588320620589723</v>
      </c>
      <c r="K181">
        <v>4.6302047393033829</v>
      </c>
    </row>
    <row r="182" spans="1:11">
      <c r="A182" s="5" t="s">
        <v>186</v>
      </c>
      <c r="B182">
        <v>2.0296799999999999</v>
      </c>
      <c r="C182">
        <v>2.1029488055214944</v>
      </c>
      <c r="D182">
        <v>2.1602026533920831</v>
      </c>
      <c r="E182">
        <v>2.2161002193986521</v>
      </c>
      <c r="F182">
        <v>2.2706076586329704</v>
      </c>
      <c r="G182">
        <v>2.3076450170966556</v>
      </c>
      <c r="H182">
        <v>2.3230525662096544</v>
      </c>
      <c r="I182">
        <v>2.3014717728407361</v>
      </c>
      <c r="J182">
        <v>2.2422831803071142</v>
      </c>
      <c r="K182">
        <v>2.1495127122438218</v>
      </c>
    </row>
    <row r="183" spans="1:11">
      <c r="A183" s="5" t="s">
        <v>187</v>
      </c>
      <c r="B183">
        <v>0.53814799999999985</v>
      </c>
      <c r="C183">
        <v>0.64727798306864248</v>
      </c>
      <c r="D183">
        <v>0.73388429902732633</v>
      </c>
      <c r="E183">
        <v>0.80180463099856225</v>
      </c>
      <c r="F183">
        <v>0.84244598814694205</v>
      </c>
      <c r="G183">
        <v>0.8593417707278509</v>
      </c>
      <c r="H183">
        <v>0.85597991779187466</v>
      </c>
      <c r="I183">
        <v>0.83241252160363766</v>
      </c>
      <c r="J183">
        <v>0.79039214001443103</v>
      </c>
      <c r="K183">
        <v>0.734061267546121</v>
      </c>
    </row>
    <row r="184" spans="1:11">
      <c r="A184" s="5" t="s">
        <v>188</v>
      </c>
      <c r="B184">
        <v>9.3308719999999994</v>
      </c>
      <c r="C184">
        <v>10.869906953362513</v>
      </c>
      <c r="D184">
        <v>12.045223628991808</v>
      </c>
      <c r="E184">
        <v>12.868805451318664</v>
      </c>
      <c r="F184">
        <v>13.109227820417832</v>
      </c>
      <c r="G184">
        <v>12.93782333867482</v>
      </c>
      <c r="H184">
        <v>12.667477778145214</v>
      </c>
      <c r="I184">
        <v>12.316776534729502</v>
      </c>
      <c r="J184">
        <v>11.909169142603798</v>
      </c>
      <c r="K184">
        <v>11.467173419431237</v>
      </c>
    </row>
    <row r="185" spans="1:11">
      <c r="A185" s="5" t="s">
        <v>189</v>
      </c>
      <c r="B185">
        <v>50.132816999999989</v>
      </c>
      <c r="C185">
        <v>54.709110016324551</v>
      </c>
      <c r="D185">
        <v>58.468339277118005</v>
      </c>
      <c r="E185">
        <v>61.034865140482204</v>
      </c>
      <c r="F185">
        <v>62.343946762726532</v>
      </c>
      <c r="G185">
        <v>62.214708548464174</v>
      </c>
      <c r="H185">
        <v>60.580250161685825</v>
      </c>
      <c r="I185">
        <v>57.539551932952044</v>
      </c>
      <c r="J185">
        <v>53.526295645345009</v>
      </c>
      <c r="K185">
        <v>48.935401603146126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46.076988999999962</v>
      </c>
      <c r="C187">
        <v>48.941791719924595</v>
      </c>
      <c r="D187">
        <v>50.705439126263585</v>
      </c>
      <c r="E187">
        <v>52.660601126152898</v>
      </c>
      <c r="F187">
        <v>54.309667583710514</v>
      </c>
      <c r="G187">
        <v>54.991986602119638</v>
      </c>
      <c r="H187">
        <v>54.438320547090349</v>
      </c>
      <c r="I187">
        <v>52.668496944476701</v>
      </c>
      <c r="J187">
        <v>49.913293028755547</v>
      </c>
      <c r="K187">
        <v>46.930588487082893</v>
      </c>
    </row>
    <row r="188" spans="1:11">
      <c r="A188" s="5" t="s">
        <v>192</v>
      </c>
      <c r="B188">
        <v>20.859948999999983</v>
      </c>
      <c r="C188">
        <v>22.086770641158775</v>
      </c>
      <c r="D188">
        <v>22.467240409029902</v>
      </c>
      <c r="E188">
        <v>22.413226110302688</v>
      </c>
      <c r="F188">
        <v>21.782140969713126</v>
      </c>
      <c r="G188">
        <v>20.70972862142802</v>
      </c>
      <c r="H188">
        <v>19.459556099614012</v>
      </c>
      <c r="I188">
        <v>18.08672323915594</v>
      </c>
      <c r="J188">
        <v>16.600425767235791</v>
      </c>
      <c r="K188">
        <v>14.886300554979412</v>
      </c>
    </row>
    <row r="189" spans="1:11">
      <c r="A189" s="5" t="s">
        <v>193</v>
      </c>
      <c r="B189">
        <v>43.551941000711366</v>
      </c>
      <c r="C189">
        <v>52.968384801190545</v>
      </c>
      <c r="D189">
        <v>60.986073573869739</v>
      </c>
      <c r="E189">
        <v>67.240945710760187</v>
      </c>
      <c r="F189">
        <v>71.146460052470914</v>
      </c>
      <c r="G189">
        <v>72.863868167682199</v>
      </c>
      <c r="H189">
        <v>72.742332703834236</v>
      </c>
      <c r="I189">
        <v>70.796235526418769</v>
      </c>
      <c r="J189">
        <v>67.175381995438016</v>
      </c>
      <c r="K189">
        <v>62.355687838554701</v>
      </c>
    </row>
    <row r="190" spans="1:11">
      <c r="A190" s="5" t="s">
        <v>194</v>
      </c>
      <c r="B190">
        <v>0.52463600000000088</v>
      </c>
      <c r="C190">
        <v>0.56333002344135541</v>
      </c>
      <c r="D190">
        <v>0.58779397002142297</v>
      </c>
      <c r="E190">
        <v>0.59843114672560538</v>
      </c>
      <c r="F190">
        <v>0.59438432509640704</v>
      </c>
      <c r="G190">
        <v>0.57850096673880402</v>
      </c>
      <c r="H190">
        <v>0.55400348364831309</v>
      </c>
      <c r="I190">
        <v>0.52264565944799912</v>
      </c>
      <c r="J190">
        <v>0.48587810678218002</v>
      </c>
      <c r="K190">
        <v>0.44358596260834693</v>
      </c>
    </row>
    <row r="191" spans="1:11">
      <c r="A191" s="5" t="s">
        <v>195</v>
      </c>
      <c r="B191">
        <v>1.1860559999999987</v>
      </c>
      <c r="C191">
        <v>1.3203251791543702</v>
      </c>
      <c r="D191">
        <v>1.4174035237776359</v>
      </c>
      <c r="E191">
        <v>1.4816546742463543</v>
      </c>
      <c r="F191">
        <v>1.5188427800057815</v>
      </c>
      <c r="G191">
        <v>1.524842112333366</v>
      </c>
      <c r="H191">
        <v>1.4958547733977143</v>
      </c>
      <c r="I191">
        <v>1.4380911812110875</v>
      </c>
      <c r="J191">
        <v>1.3612410152254082</v>
      </c>
      <c r="K191">
        <v>1.2726251817394516</v>
      </c>
    </row>
    <row r="192" spans="1:11">
      <c r="A192" s="5" t="s">
        <v>196</v>
      </c>
      <c r="B192">
        <v>9.3796846498169781</v>
      </c>
      <c r="C192">
        <v>10.233968325836877</v>
      </c>
      <c r="D192">
        <v>11.122851370752771</v>
      </c>
      <c r="E192">
        <v>11.959788452299339</v>
      </c>
      <c r="F192">
        <v>12.875398915803395</v>
      </c>
      <c r="G192">
        <v>13.787984439558402</v>
      </c>
      <c r="H192">
        <v>14.551831932063708</v>
      </c>
      <c r="I192">
        <v>15.10820245154196</v>
      </c>
      <c r="J192">
        <v>15.32434567651643</v>
      </c>
      <c r="K192">
        <v>15.245244763176045</v>
      </c>
    </row>
    <row r="193" spans="1:11">
      <c r="A193" s="5" t="s">
        <v>197</v>
      </c>
      <c r="B193">
        <v>7.6643180000000006</v>
      </c>
      <c r="C193">
        <v>8.1298316145004144</v>
      </c>
      <c r="D193">
        <v>8.5978819377366857</v>
      </c>
      <c r="E193">
        <v>9.0373474457315606</v>
      </c>
      <c r="F193">
        <v>9.4291438961273908</v>
      </c>
      <c r="G193">
        <v>9.7265788820252226</v>
      </c>
      <c r="H193">
        <v>9.7973605597301123</v>
      </c>
      <c r="I193">
        <v>9.6575471610386217</v>
      </c>
      <c r="J193">
        <v>9.3204046285635673</v>
      </c>
      <c r="K193">
        <v>8.855774931846808</v>
      </c>
    </row>
    <row r="194" spans="1:11">
      <c r="A194" s="5" t="s">
        <v>198</v>
      </c>
      <c r="B194">
        <v>20.410606000000033</v>
      </c>
      <c r="C194">
        <v>23.697304442038661</v>
      </c>
      <c r="D194">
        <v>26.496753565309579</v>
      </c>
      <c r="E194">
        <v>28.553297355174632</v>
      </c>
      <c r="F194">
        <v>29.691088697684272</v>
      </c>
      <c r="G194">
        <v>30.157297499668815</v>
      </c>
      <c r="H194">
        <v>30.034318627234523</v>
      </c>
      <c r="I194">
        <v>29.310616949000629</v>
      </c>
      <c r="J194">
        <v>27.877093686875046</v>
      </c>
      <c r="K194">
        <v>25.506852178713</v>
      </c>
    </row>
    <row r="195" spans="1:11">
      <c r="A195" s="5" t="s">
        <v>199</v>
      </c>
      <c r="B195">
        <v>6.8786369850144027</v>
      </c>
      <c r="C195">
        <v>7.4041153038128789</v>
      </c>
      <c r="D195">
        <v>7.5678801572883581</v>
      </c>
      <c r="E195">
        <v>7.4464294130895903</v>
      </c>
      <c r="F195">
        <v>7.1058484822890682</v>
      </c>
      <c r="G195">
        <v>6.6253102880313239</v>
      </c>
      <c r="H195">
        <v>6.1584791276344735</v>
      </c>
      <c r="I195">
        <v>5.710772639964512</v>
      </c>
      <c r="J195">
        <v>5.2714506845659876</v>
      </c>
      <c r="K195">
        <v>4.8642114133870376</v>
      </c>
    </row>
    <row r="196" spans="1:11">
      <c r="A196" s="5" t="s">
        <v>200</v>
      </c>
      <c r="B196">
        <v>69.12223400000002</v>
      </c>
      <c r="C196">
        <v>72.336979644984524</v>
      </c>
      <c r="D196">
        <v>73.600484956161267</v>
      </c>
      <c r="E196">
        <v>72.937267259769669</v>
      </c>
      <c r="F196">
        <v>70.212012680812819</v>
      </c>
      <c r="G196">
        <v>66.097092005432543</v>
      </c>
      <c r="H196">
        <v>60.998264202984949</v>
      </c>
      <c r="I196">
        <v>55.185455693829859</v>
      </c>
      <c r="J196">
        <v>48.977162464515573</v>
      </c>
      <c r="K196">
        <v>42.740580861500682</v>
      </c>
    </row>
    <row r="197" spans="1:11">
      <c r="A197" s="5" t="s">
        <v>201</v>
      </c>
      <c r="B197">
        <v>2.0601556966805812</v>
      </c>
      <c r="C197">
        <v>2.1182357003799202</v>
      </c>
      <c r="D197">
        <v>2.1666933860117701</v>
      </c>
      <c r="E197">
        <v>2.208286719350109</v>
      </c>
      <c r="F197">
        <v>2.2274590924021682</v>
      </c>
      <c r="G197">
        <v>2.2056319317883006</v>
      </c>
      <c r="H197">
        <v>2.1191528733818377</v>
      </c>
      <c r="I197">
        <v>1.9750058481425681</v>
      </c>
      <c r="J197">
        <v>1.7873971044317416</v>
      </c>
      <c r="K197">
        <v>1.5615290011987062</v>
      </c>
    </row>
    <row r="198" spans="1:11">
      <c r="A198" s="5" t="s">
        <v>202</v>
      </c>
      <c r="B198">
        <v>1.1243550000014155</v>
      </c>
      <c r="C198">
        <v>1.3424180209011636</v>
      </c>
      <c r="D198">
        <v>1.5239136991949258</v>
      </c>
      <c r="E198">
        <v>1.6437533769468293</v>
      </c>
      <c r="F198">
        <v>1.6903279764263275</v>
      </c>
      <c r="G198">
        <v>1.6747837516544846</v>
      </c>
      <c r="H198">
        <v>1.6466190093293682</v>
      </c>
      <c r="I198">
        <v>1.618924877773569</v>
      </c>
      <c r="J198">
        <v>1.5920880450390089</v>
      </c>
      <c r="K198">
        <v>1.5702566626560304</v>
      </c>
    </row>
    <row r="199" spans="1:11">
      <c r="A199" s="5" t="s">
        <v>203</v>
      </c>
      <c r="B199">
        <v>6.0277980000000007</v>
      </c>
      <c r="C199">
        <v>7.1683500893298211</v>
      </c>
      <c r="D199">
        <v>8.1845489520384458</v>
      </c>
      <c r="E199">
        <v>8.9933730924395618</v>
      </c>
      <c r="F199">
        <v>9.5592303412954163</v>
      </c>
      <c r="G199">
        <v>9.8762255957782354</v>
      </c>
      <c r="H199">
        <v>9.9558629763820914</v>
      </c>
      <c r="I199">
        <v>9.8102851621707998</v>
      </c>
      <c r="J199">
        <v>9.4722576916942476</v>
      </c>
      <c r="K199">
        <v>8.9802007251438951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1.341464999999999</v>
      </c>
      <c r="C202">
        <v>1.3576157930965458</v>
      </c>
      <c r="D202">
        <v>1.3275189460045855</v>
      </c>
      <c r="E202">
        <v>1.2690938085150814</v>
      </c>
      <c r="F202">
        <v>1.1810498807865542</v>
      </c>
      <c r="G202">
        <v>1.0721293721276366</v>
      </c>
      <c r="H202">
        <v>0.95607638121923821</v>
      </c>
      <c r="I202">
        <v>0.83658788653810501</v>
      </c>
      <c r="J202">
        <v>0.72177799409709487</v>
      </c>
      <c r="K202">
        <v>0.61475171670523188</v>
      </c>
    </row>
    <row r="203" spans="1:11">
      <c r="A203" s="5" t="s">
        <v>207</v>
      </c>
      <c r="B203">
        <v>10.480934000088313</v>
      </c>
      <c r="C203">
        <v>11.373847599021667</v>
      </c>
      <c r="D203">
        <v>11.88628796474954</v>
      </c>
      <c r="E203">
        <v>12.079837252619742</v>
      </c>
      <c r="F203">
        <v>12.020322565774009</v>
      </c>
      <c r="G203">
        <v>11.664609771866621</v>
      </c>
      <c r="H203">
        <v>11.045172555347612</v>
      </c>
      <c r="I203">
        <v>10.255187628069056</v>
      </c>
      <c r="J203">
        <v>9.3827115713594722</v>
      </c>
      <c r="K203">
        <v>8.4314876900624665</v>
      </c>
    </row>
    <row r="204" spans="1:11">
      <c r="A204" s="5" t="s">
        <v>208</v>
      </c>
      <c r="B204">
        <v>72.752324999999971</v>
      </c>
      <c r="C204">
        <v>79.810220651113681</v>
      </c>
      <c r="D204">
        <v>84.354022753554446</v>
      </c>
      <c r="E204">
        <v>86.990013814831642</v>
      </c>
      <c r="F204">
        <v>87.349948412876145</v>
      </c>
      <c r="G204">
        <v>85.601076457532585</v>
      </c>
      <c r="H204">
        <v>82.298732750692395</v>
      </c>
      <c r="I204">
        <v>77.647343709986799</v>
      </c>
      <c r="J204">
        <v>72.045238857462024</v>
      </c>
      <c r="K204">
        <v>65.655274705443219</v>
      </c>
    </row>
    <row r="205" spans="1:11">
      <c r="A205" s="5" t="s">
        <v>209</v>
      </c>
      <c r="B205">
        <v>5.041995</v>
      </c>
      <c r="C205">
        <v>5.5124760681118907</v>
      </c>
      <c r="D205">
        <v>5.7781143640732671</v>
      </c>
      <c r="E205">
        <v>5.8735283804979348</v>
      </c>
      <c r="F205">
        <v>5.8101352870852665</v>
      </c>
      <c r="G205">
        <v>5.6021239502162965</v>
      </c>
      <c r="H205">
        <v>5.3016775129230966</v>
      </c>
      <c r="I205">
        <v>4.9310651421637619</v>
      </c>
      <c r="J205">
        <v>4.5177476115728696</v>
      </c>
      <c r="K205">
        <v>4.1022379568607237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33.424683000000002</v>
      </c>
      <c r="C208">
        <v>43.748387382076032</v>
      </c>
      <c r="D208">
        <v>54.832201161123947</v>
      </c>
      <c r="E208">
        <v>66.23474056166917</v>
      </c>
      <c r="F208">
        <v>76.371083518711018</v>
      </c>
      <c r="G208">
        <v>84.828109036083944</v>
      </c>
      <c r="H208">
        <v>91.401838263978959</v>
      </c>
      <c r="I208">
        <v>95.798172165613408</v>
      </c>
      <c r="J208">
        <v>98.114699635455324</v>
      </c>
      <c r="K208">
        <v>98.334230211979403</v>
      </c>
    </row>
    <row r="209" spans="1:11">
      <c r="A209" s="5" t="s">
        <v>213</v>
      </c>
      <c r="B209">
        <v>45.448328999999973</v>
      </c>
      <c r="C209">
        <v>42.807958790042626</v>
      </c>
      <c r="D209">
        <v>40.690966816667981</v>
      </c>
      <c r="E209">
        <v>39.073756277543993</v>
      </c>
      <c r="F209">
        <v>37.481816460083301</v>
      </c>
      <c r="G209">
        <v>35.73141099125445</v>
      </c>
      <c r="H209">
        <v>33.62146782969274</v>
      </c>
      <c r="I209">
        <v>31.057491382010372</v>
      </c>
      <c r="J209">
        <v>28.239525835963558</v>
      </c>
      <c r="K209">
        <v>25.338793000903618</v>
      </c>
    </row>
    <row r="210" spans="1:11">
      <c r="A210" s="5" t="s">
        <v>214</v>
      </c>
      <c r="B210">
        <v>7.5116899999999953</v>
      </c>
      <c r="C210">
        <v>10.948509901437163</v>
      </c>
      <c r="D210">
        <v>13.058776414028495</v>
      </c>
      <c r="E210">
        <v>14.798253616534501</v>
      </c>
      <c r="F210">
        <v>15.935422221043416</v>
      </c>
      <c r="G210">
        <v>16.389288470917446</v>
      </c>
      <c r="H210">
        <v>16.112951466191348</v>
      </c>
      <c r="I210">
        <v>15.161807980813952</v>
      </c>
      <c r="J210">
        <v>13.843791870874426</v>
      </c>
      <c r="K210">
        <v>12.242288892851541</v>
      </c>
    </row>
    <row r="211" spans="1:11">
      <c r="A211" s="5" t="s">
        <v>215</v>
      </c>
      <c r="B211">
        <v>62.035570000000028</v>
      </c>
      <c r="C211">
        <v>66.423689512461308</v>
      </c>
      <c r="D211">
        <v>70.616658843797012</v>
      </c>
      <c r="E211">
        <v>74.530535742739517</v>
      </c>
      <c r="F211">
        <v>78.338611691841265</v>
      </c>
      <c r="G211">
        <v>81.651644585915605</v>
      </c>
      <c r="H211">
        <v>84.230197368820498</v>
      </c>
      <c r="I211">
        <v>85.799009820806205</v>
      </c>
      <c r="J211">
        <v>85.975079541386108</v>
      </c>
      <c r="K211">
        <v>84.704652496071574</v>
      </c>
    </row>
    <row r="212" spans="1:11">
      <c r="A212" s="5" t="s">
        <v>216</v>
      </c>
      <c r="B212">
        <v>44.841225999999963</v>
      </c>
      <c r="C212">
        <v>56.306220137651827</v>
      </c>
      <c r="D212">
        <v>67.356935789638541</v>
      </c>
      <c r="E212">
        <v>77.362402441886573</v>
      </c>
      <c r="F212">
        <v>85.019494770699893</v>
      </c>
      <c r="G212">
        <v>90.307956249797513</v>
      </c>
      <c r="H212">
        <v>93.60651283720361</v>
      </c>
      <c r="I212">
        <v>94.954742024591042</v>
      </c>
      <c r="J212">
        <v>94.484141515591261</v>
      </c>
      <c r="K212">
        <v>92.162179548750643</v>
      </c>
    </row>
    <row r="213" spans="1:11">
      <c r="A213" s="5" t="s">
        <v>217</v>
      </c>
      <c r="B213">
        <v>3.3687859999999983</v>
      </c>
      <c r="C213">
        <v>3.3901465933793462</v>
      </c>
      <c r="D213">
        <v>3.3447338785553136</v>
      </c>
      <c r="E213">
        <v>3.2443756409744853</v>
      </c>
      <c r="F213">
        <v>3.0881442582175413</v>
      </c>
      <c r="G213">
        <v>2.8901630831827272</v>
      </c>
      <c r="H213">
        <v>2.6765789599725798</v>
      </c>
      <c r="I213">
        <v>2.4461761149166055</v>
      </c>
      <c r="J213">
        <v>2.1838112132398715</v>
      </c>
      <c r="K213">
        <v>1.8973968696573329</v>
      </c>
    </row>
    <row r="214" spans="1:11">
      <c r="A214" s="5" t="s">
        <v>218</v>
      </c>
      <c r="B214">
        <v>27.44470200000001</v>
      </c>
      <c r="C214">
        <v>29.700991949306179</v>
      </c>
      <c r="D214">
        <v>30.824086822352829</v>
      </c>
      <c r="E214">
        <v>31.04410598897276</v>
      </c>
      <c r="F214">
        <v>30.486946417771517</v>
      </c>
      <c r="G214">
        <v>29.189548370801173</v>
      </c>
      <c r="H214">
        <v>27.491296733782296</v>
      </c>
      <c r="I214">
        <v>25.503650137768428</v>
      </c>
      <c r="J214">
        <v>23.323330176330987</v>
      </c>
      <c r="K214">
        <v>21.184010170624909</v>
      </c>
    </row>
    <row r="215" spans="1:11">
      <c r="A215" s="5" t="s">
        <v>219</v>
      </c>
      <c r="B215">
        <v>0.23965099999113207</v>
      </c>
      <c r="C215">
        <v>0.28750788953164624</v>
      </c>
      <c r="D215">
        <v>0.32742340867128905</v>
      </c>
      <c r="E215">
        <v>0.35926480992635451</v>
      </c>
      <c r="F215">
        <v>0.38015319310704843</v>
      </c>
      <c r="G215">
        <v>0.39100763810430517</v>
      </c>
      <c r="H215">
        <v>0.39235642106568108</v>
      </c>
      <c r="I215">
        <v>0.38408135249747039</v>
      </c>
      <c r="J215">
        <v>0.36701727374816212</v>
      </c>
      <c r="K215">
        <v>0.34282056344302764</v>
      </c>
    </row>
    <row r="216" spans="1:11">
      <c r="A216" s="5" t="s">
        <v>220</v>
      </c>
      <c r="B216">
        <v>28.979856999999996</v>
      </c>
      <c r="C216">
        <v>32.683760311614982</v>
      </c>
      <c r="D216">
        <v>35.377738138386626</v>
      </c>
      <c r="E216">
        <v>37.123420387434258</v>
      </c>
      <c r="F216">
        <v>37.828519385995818</v>
      </c>
      <c r="G216">
        <v>37.633566314450654</v>
      </c>
      <c r="H216">
        <v>36.64240854688326</v>
      </c>
      <c r="I216">
        <v>34.938352270307455</v>
      </c>
      <c r="J216">
        <v>32.479724829265955</v>
      </c>
      <c r="K216">
        <v>29.236689511915685</v>
      </c>
    </row>
    <row r="217" spans="1:11">
      <c r="A217" s="5" t="s">
        <v>221</v>
      </c>
      <c r="B217">
        <v>87.848444994377459</v>
      </c>
      <c r="C217">
        <v>95.482636932503141</v>
      </c>
      <c r="D217">
        <v>99.299353493138085</v>
      </c>
      <c r="E217">
        <v>100.23471309134801</v>
      </c>
      <c r="F217">
        <v>98.224252084964888</v>
      </c>
      <c r="G217">
        <v>93.55222659428722</v>
      </c>
      <c r="H217">
        <v>87.295170874799496</v>
      </c>
      <c r="I217">
        <v>79.854785590478315</v>
      </c>
      <c r="J217">
        <v>71.091160656339298</v>
      </c>
      <c r="K217">
        <v>61.350362969040269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24.052513999999999</v>
      </c>
      <c r="C220">
        <v>31.056953769245663</v>
      </c>
      <c r="D220">
        <v>37.183131069284961</v>
      </c>
      <c r="E220">
        <v>42.693609661622894</v>
      </c>
      <c r="F220">
        <v>47.098896786786618</v>
      </c>
      <c r="G220">
        <v>49.988011796781912</v>
      </c>
      <c r="H220">
        <v>51.605788743767157</v>
      </c>
      <c r="I220">
        <v>51.989662071350288</v>
      </c>
      <c r="J220">
        <v>51.226766930978137</v>
      </c>
      <c r="K220">
        <v>49.523615111803089</v>
      </c>
    </row>
    <row r="221" spans="1:11">
      <c r="A221" s="5" t="s">
        <v>225</v>
      </c>
      <c r="B221">
        <v>13.088569999999994</v>
      </c>
      <c r="C221">
        <v>16.394661547263052</v>
      </c>
      <c r="D221">
        <v>19.711124921723865</v>
      </c>
      <c r="E221">
        <v>22.903815502721653</v>
      </c>
      <c r="F221">
        <v>25.456982197022047</v>
      </c>
      <c r="G221">
        <v>27.383957157075077</v>
      </c>
      <c r="H221">
        <v>28.800658652165129</v>
      </c>
      <c r="I221">
        <v>29.63491269349279</v>
      </c>
      <c r="J221">
        <v>29.921482595843688</v>
      </c>
      <c r="K221">
        <v>29.654557970302562</v>
      </c>
    </row>
    <row r="222" spans="1:11">
      <c r="A222" s="5" t="s">
        <v>226</v>
      </c>
      <c r="B222">
        <v>12.571454000000008</v>
      </c>
      <c r="C222">
        <v>12.904287791861938</v>
      </c>
      <c r="D222">
        <v>12.963408689858149</v>
      </c>
      <c r="E222">
        <v>12.697633224231151</v>
      </c>
      <c r="F222">
        <v>12.242423532650001</v>
      </c>
      <c r="G222">
        <v>11.649918843720597</v>
      </c>
      <c r="H222">
        <v>11.042285939699573</v>
      </c>
      <c r="I222">
        <v>10.405188477999223</v>
      </c>
      <c r="J222">
        <v>9.7454657751817582</v>
      </c>
      <c r="K222">
        <v>9.0937664647485885</v>
      </c>
    </row>
    <row r="223" spans="1:11">
      <c r="A223" s="26" t="s">
        <v>251</v>
      </c>
      <c r="B223">
        <v>310.38394799999998</v>
      </c>
      <c r="C223">
        <v>336.72227907633584</v>
      </c>
      <c r="D223">
        <v>363.68623422912594</v>
      </c>
      <c r="E223">
        <v>388.80090277886205</v>
      </c>
      <c r="F223">
        <v>411.05815654535263</v>
      </c>
      <c r="G223">
        <v>431.95539618327433</v>
      </c>
      <c r="H223">
        <v>450.96248530872202</v>
      </c>
      <c r="I223">
        <v>465.25610454463276</v>
      </c>
      <c r="J223">
        <v>470.60166379497861</v>
      </c>
      <c r="K223">
        <v>466.50709053562127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K223"/>
  <sheetViews>
    <sheetView workbookViewId="0">
      <selection sqref="A1:K223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31.411742895821874</v>
      </c>
      <c r="C2">
        <v>40.602141684652679</v>
      </c>
      <c r="D2">
        <v>51.689359987305714</v>
      </c>
      <c r="E2">
        <v>63.598754977283299</v>
      </c>
      <c r="F2">
        <v>75.161957562927881</v>
      </c>
      <c r="G2">
        <v>85.821561532614624</v>
      </c>
      <c r="H2">
        <v>95.120750514314977</v>
      </c>
      <c r="I2">
        <v>102.89938605055131</v>
      </c>
      <c r="J2">
        <v>108.98028707823525</v>
      </c>
      <c r="K2">
        <v>113.08597844427418</v>
      </c>
    </row>
    <row r="3" spans="1:11">
      <c r="A3" s="5" t="s">
        <v>7</v>
      </c>
      <c r="B3">
        <v>3.2042839999999977</v>
      </c>
      <c r="C3">
        <v>3.2707421198559912</v>
      </c>
      <c r="D3">
        <v>3.3005642379437505</v>
      </c>
      <c r="E3">
        <v>3.2744066717676463</v>
      </c>
      <c r="F3">
        <v>3.2014949658736644</v>
      </c>
      <c r="G3">
        <v>3.095009483133961</v>
      </c>
      <c r="H3">
        <v>2.9416475191349947</v>
      </c>
      <c r="I3">
        <v>2.7414397133315171</v>
      </c>
      <c r="J3">
        <v>2.5237154440489462</v>
      </c>
      <c r="K3">
        <v>2.31851983195136</v>
      </c>
    </row>
    <row r="4" spans="1:11">
      <c r="A4" s="5" t="s">
        <v>8</v>
      </c>
      <c r="B4">
        <v>35.468207999999997</v>
      </c>
      <c r="C4">
        <v>40.527618927805968</v>
      </c>
      <c r="D4">
        <v>44.51855336103376</v>
      </c>
      <c r="E4">
        <v>47.436809913305211</v>
      </c>
      <c r="F4">
        <v>49.524883850789713</v>
      </c>
      <c r="G4">
        <v>50.131811665575484</v>
      </c>
      <c r="H4">
        <v>49.608925337561509</v>
      </c>
      <c r="I4">
        <v>48.487461813726014</v>
      </c>
      <c r="J4">
        <v>47.080434989155776</v>
      </c>
      <c r="K4">
        <v>45.600744712607607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19.08191200000001</v>
      </c>
      <c r="C7">
        <v>25.239158492791109</v>
      </c>
      <c r="D7">
        <v>31.855157392716766</v>
      </c>
      <c r="E7">
        <v>38.163797881033638</v>
      </c>
      <c r="F7">
        <v>43.976155943136753</v>
      </c>
      <c r="G7">
        <v>48.855870401519915</v>
      </c>
      <c r="H7">
        <v>52.59780585233986</v>
      </c>
      <c r="I7">
        <v>55.141770272040141</v>
      </c>
      <c r="J7">
        <v>56.598233467862705</v>
      </c>
      <c r="K7">
        <v>56.891920377245555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40.412376000000009</v>
      </c>
      <c r="C9">
        <v>43.569535197468475</v>
      </c>
      <c r="D9">
        <v>46.155339338844534</v>
      </c>
      <c r="E9">
        <v>48.141526793872785</v>
      </c>
      <c r="F9">
        <v>49.377013052364639</v>
      </c>
      <c r="G9">
        <v>49.834069951714142</v>
      </c>
      <c r="H9">
        <v>49.663546229147343</v>
      </c>
      <c r="I9">
        <v>48.902264458382803</v>
      </c>
      <c r="J9">
        <v>47.829954076003055</v>
      </c>
      <c r="K9">
        <v>46.574937690515455</v>
      </c>
    </row>
    <row r="10" spans="1:11">
      <c r="A10" s="5" t="s">
        <v>14</v>
      </c>
      <c r="B10">
        <v>3.0920719999999995</v>
      </c>
      <c r="C10">
        <v>3.0378836976536077</v>
      </c>
      <c r="D10">
        <v>2.922168992416887</v>
      </c>
      <c r="E10">
        <v>2.780048762453148</v>
      </c>
      <c r="F10">
        <v>2.5936195323261484</v>
      </c>
      <c r="G10">
        <v>2.3915972850161684</v>
      </c>
      <c r="H10">
        <v>2.2059514610285524</v>
      </c>
      <c r="I10">
        <v>2.027977131038837</v>
      </c>
      <c r="J10">
        <v>1.8762094486009244</v>
      </c>
      <c r="K10">
        <v>1.7675640035157045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22.268383999999987</v>
      </c>
      <c r="C12">
        <v>25.987298572859252</v>
      </c>
      <c r="D12">
        <v>29.562047873153858</v>
      </c>
      <c r="E12">
        <v>32.857684793289074</v>
      </c>
      <c r="F12">
        <v>36.032921425670111</v>
      </c>
      <c r="G12">
        <v>38.92874189290864</v>
      </c>
      <c r="H12">
        <v>41.124212270689618</v>
      </c>
      <c r="I12">
        <v>42.531289678013529</v>
      </c>
      <c r="J12">
        <v>43.054916230543952</v>
      </c>
      <c r="K12">
        <v>42.577325463369448</v>
      </c>
    </row>
    <row r="13" spans="1:11">
      <c r="A13" s="5" t="s">
        <v>17</v>
      </c>
      <c r="B13">
        <v>8.3936439746464941</v>
      </c>
      <c r="C13">
        <v>8.6961353969556363</v>
      </c>
      <c r="D13">
        <v>8.9459925168604038</v>
      </c>
      <c r="E13">
        <v>9.1095497348395149</v>
      </c>
      <c r="F13">
        <v>9.2137902704680581</v>
      </c>
      <c r="G13">
        <v>9.2135189972409002</v>
      </c>
      <c r="H13">
        <v>9.0767963887234604</v>
      </c>
      <c r="I13">
        <v>8.8580355371225874</v>
      </c>
      <c r="J13">
        <v>8.5546326264581207</v>
      </c>
      <c r="K13">
        <v>8.148361362008977</v>
      </c>
    </row>
    <row r="14" spans="1:11">
      <c r="A14" s="5" t="s">
        <v>18</v>
      </c>
      <c r="B14">
        <v>9.1877829999999872</v>
      </c>
      <c r="C14">
        <v>10.132468963870823</v>
      </c>
      <c r="D14">
        <v>10.627773005531974</v>
      </c>
      <c r="E14">
        <v>10.93008240015044</v>
      </c>
      <c r="F14">
        <v>10.992961802767475</v>
      </c>
      <c r="G14">
        <v>10.840306604798313</v>
      </c>
      <c r="H14">
        <v>10.569574674762766</v>
      </c>
      <c r="I14">
        <v>10.152736252646426</v>
      </c>
      <c r="J14">
        <v>9.7130080856753231</v>
      </c>
      <c r="K14">
        <v>9.2924628179057081</v>
      </c>
    </row>
    <row r="15" spans="1:11">
      <c r="A15" s="5" t="s">
        <v>19</v>
      </c>
      <c r="B15">
        <v>0.34287699999999982</v>
      </c>
      <c r="C15">
        <v>0.38731225418432425</v>
      </c>
      <c r="D15">
        <v>0.42580976626310119</v>
      </c>
      <c r="E15">
        <v>0.45643285675862211</v>
      </c>
      <c r="F15">
        <v>0.47839463896745765</v>
      </c>
      <c r="G15">
        <v>0.49314139211616398</v>
      </c>
      <c r="H15">
        <v>0.49716178267394329</v>
      </c>
      <c r="I15">
        <v>0.49113670977563323</v>
      </c>
      <c r="J15">
        <v>0.4786589757317084</v>
      </c>
      <c r="K15">
        <v>0.46171173538115395</v>
      </c>
    </row>
    <row r="16" spans="1:11">
      <c r="A16" s="5" t="s">
        <v>20</v>
      </c>
      <c r="B16">
        <v>1.2618350000000003</v>
      </c>
      <c r="C16">
        <v>1.8826434191347892</v>
      </c>
      <c r="D16">
        <v>2.3491256269564902</v>
      </c>
      <c r="E16">
        <v>2.7960667536904138</v>
      </c>
      <c r="F16">
        <v>3.2074674564344976</v>
      </c>
      <c r="G16">
        <v>3.530181339048859</v>
      </c>
      <c r="H16">
        <v>3.750743983473849</v>
      </c>
      <c r="I16">
        <v>3.8727847486527578</v>
      </c>
      <c r="J16">
        <v>3.8997564654383017</v>
      </c>
      <c r="K16">
        <v>3.8477512907804061</v>
      </c>
    </row>
    <row r="17" spans="1:11">
      <c r="A17" s="5" t="s">
        <v>21</v>
      </c>
      <c r="B17">
        <v>148.69213100000007</v>
      </c>
      <c r="C17">
        <v>166.22560345405628</v>
      </c>
      <c r="D17">
        <v>181.14581912578717</v>
      </c>
      <c r="E17">
        <v>191.09232337042749</v>
      </c>
      <c r="F17">
        <v>195.77660502654916</v>
      </c>
      <c r="G17">
        <v>195.14938128825659</v>
      </c>
      <c r="H17">
        <v>190.64918604814198</v>
      </c>
      <c r="I17">
        <v>183.85826913660281</v>
      </c>
      <c r="J17">
        <v>175.7541309102098</v>
      </c>
      <c r="K17">
        <v>167.48963520941714</v>
      </c>
    </row>
    <row r="18" spans="1:11">
      <c r="A18" s="5" t="s">
        <v>22</v>
      </c>
      <c r="B18">
        <v>0.27333099999999999</v>
      </c>
      <c r="C18">
        <v>0.27863725340563206</v>
      </c>
      <c r="D18">
        <v>0.28074733875605634</v>
      </c>
      <c r="E18">
        <v>0.277148022203487</v>
      </c>
      <c r="F18">
        <v>0.2675119143014173</v>
      </c>
      <c r="G18">
        <v>0.25505200521125498</v>
      </c>
      <c r="H18">
        <v>0.24089873339257142</v>
      </c>
      <c r="I18">
        <v>0.22559840666241085</v>
      </c>
      <c r="J18">
        <v>0.20973934363212002</v>
      </c>
      <c r="K18">
        <v>0.19473382912791432</v>
      </c>
    </row>
    <row r="19" spans="1:11">
      <c r="A19" s="5" t="s">
        <v>23</v>
      </c>
      <c r="B19">
        <v>9.5954210000000053</v>
      </c>
      <c r="C19">
        <v>9.2704862178318255</v>
      </c>
      <c r="D19">
        <v>8.9154500974353628</v>
      </c>
      <c r="E19">
        <v>8.5622472429033074</v>
      </c>
      <c r="F19">
        <v>8.2055200225501022</v>
      </c>
      <c r="G19">
        <v>7.8128935293782975</v>
      </c>
      <c r="H19">
        <v>7.3990454141143323</v>
      </c>
      <c r="I19">
        <v>6.9834769214431569</v>
      </c>
      <c r="J19">
        <v>6.5873941587097242</v>
      </c>
      <c r="K19">
        <v>6.2317010057201818</v>
      </c>
    </row>
    <row r="20" spans="1:11">
      <c r="A20" s="5" t="s">
        <v>24</v>
      </c>
      <c r="B20">
        <v>10.712065999999997</v>
      </c>
      <c r="C20">
        <v>11.270222362571596</v>
      </c>
      <c r="D20">
        <v>11.775222157535863</v>
      </c>
      <c r="E20">
        <v>12.22244097116924</v>
      </c>
      <c r="F20">
        <v>12.595585846290158</v>
      </c>
      <c r="G20">
        <v>12.885294993662773</v>
      </c>
      <c r="H20">
        <v>13.06850191871529</v>
      </c>
      <c r="I20">
        <v>13.156375398269731</v>
      </c>
      <c r="J20">
        <v>13.122633583892537</v>
      </c>
      <c r="K20">
        <v>12.924489520936653</v>
      </c>
    </row>
    <row r="21" spans="1:11">
      <c r="A21" s="5" t="s">
        <v>25</v>
      </c>
      <c r="B21">
        <v>0.31162699999999988</v>
      </c>
      <c r="C21">
        <v>0.36480043859309835</v>
      </c>
      <c r="D21">
        <v>0.40321622598842211</v>
      </c>
      <c r="E21">
        <v>0.43050860765634674</v>
      </c>
      <c r="F21">
        <v>0.44751530844159398</v>
      </c>
      <c r="G21">
        <v>0.45568291639171532</v>
      </c>
      <c r="H21">
        <v>0.4576060320322084</v>
      </c>
      <c r="I21">
        <v>0.4559846148559627</v>
      </c>
      <c r="J21">
        <v>0.4521390049139048</v>
      </c>
      <c r="K21">
        <v>0.4487395230230114</v>
      </c>
    </row>
    <row r="22" spans="1:11">
      <c r="A22" s="5" t="s">
        <v>26</v>
      </c>
      <c r="B22">
        <v>8.849891999999997</v>
      </c>
      <c r="C22">
        <v>11.513820002999635</v>
      </c>
      <c r="D22">
        <v>14.253562800526485</v>
      </c>
      <c r="E22">
        <v>16.850192089698098</v>
      </c>
      <c r="F22">
        <v>19.213739008299658</v>
      </c>
      <c r="G22">
        <v>21.149907822235789</v>
      </c>
      <c r="H22">
        <v>22.670080211742363</v>
      </c>
      <c r="I22">
        <v>23.736120057969753</v>
      </c>
      <c r="J22">
        <v>24.272465087161432</v>
      </c>
      <c r="K22">
        <v>24.385282569538283</v>
      </c>
    </row>
    <row r="23" spans="1:11">
      <c r="A23" s="5" t="s">
        <v>27</v>
      </c>
      <c r="B23">
        <v>0.72594000000000014</v>
      </c>
      <c r="C23">
        <v>0.8688618625241028</v>
      </c>
      <c r="D23">
        <v>1.0063986756882974</v>
      </c>
      <c r="E23">
        <v>1.12927414265576</v>
      </c>
      <c r="F23">
        <v>1.238812991602636</v>
      </c>
      <c r="G23">
        <v>1.3209672155001957</v>
      </c>
      <c r="H23">
        <v>1.3644234304200522</v>
      </c>
      <c r="I23">
        <v>1.3708845084691641</v>
      </c>
      <c r="J23">
        <v>1.3467872997820203</v>
      </c>
      <c r="K23">
        <v>1.3049247466289022</v>
      </c>
    </row>
    <row r="24" spans="1:11">
      <c r="A24" s="5" t="s">
        <v>28</v>
      </c>
      <c r="B24">
        <v>9.9298490000000008</v>
      </c>
      <c r="C24">
        <v>11.339786294448505</v>
      </c>
      <c r="D24">
        <v>12.602925280422294</v>
      </c>
      <c r="E24">
        <v>13.584921850081942</v>
      </c>
      <c r="F24">
        <v>14.270640427337353</v>
      </c>
      <c r="G24">
        <v>14.645508865756346</v>
      </c>
      <c r="H24">
        <v>14.803353724446474</v>
      </c>
      <c r="I24">
        <v>14.789592473271442</v>
      </c>
      <c r="J24">
        <v>14.654022616555491</v>
      </c>
      <c r="K24">
        <v>14.467992353026698</v>
      </c>
    </row>
    <row r="25" spans="1:11">
      <c r="A25" s="5" t="s">
        <v>29</v>
      </c>
      <c r="B25">
        <v>3.7601490000979116</v>
      </c>
      <c r="C25">
        <v>3.7180560347233089</v>
      </c>
      <c r="D25">
        <v>3.6325952557739032</v>
      </c>
      <c r="E25">
        <v>3.4915391884244671</v>
      </c>
      <c r="F25">
        <v>3.3012735008665257</v>
      </c>
      <c r="G25">
        <v>3.0867587409164163</v>
      </c>
      <c r="H25">
        <v>2.8517143246849503</v>
      </c>
      <c r="I25">
        <v>2.6084541654877169</v>
      </c>
      <c r="J25">
        <v>2.3849017926304827</v>
      </c>
      <c r="K25">
        <v>2.1937113688857908</v>
      </c>
    </row>
    <row r="26" spans="1:11">
      <c r="A26" s="5" t="s">
        <v>30</v>
      </c>
      <c r="B26">
        <v>2.0069449999999995</v>
      </c>
      <c r="C26">
        <v>2.2418432149362166</v>
      </c>
      <c r="D26">
        <v>2.4281480463165082</v>
      </c>
      <c r="E26">
        <v>2.5886272599736886</v>
      </c>
      <c r="F26">
        <v>2.7357553165888433</v>
      </c>
      <c r="G26">
        <v>2.8715599472037452</v>
      </c>
      <c r="H26">
        <v>2.9536155570192082</v>
      </c>
      <c r="I26">
        <v>2.956712809905059</v>
      </c>
      <c r="J26">
        <v>2.8898215338003421</v>
      </c>
      <c r="K26">
        <v>2.7623677411049967</v>
      </c>
    </row>
    <row r="27" spans="1:11">
      <c r="A27" s="5" t="s">
        <v>31</v>
      </c>
      <c r="B27">
        <v>194.94646999999998</v>
      </c>
      <c r="C27">
        <v>210.74264645827634</v>
      </c>
      <c r="D27">
        <v>222.81908868466135</v>
      </c>
      <c r="E27">
        <v>229.84059358549948</v>
      </c>
      <c r="F27">
        <v>231.8681687745202</v>
      </c>
      <c r="G27">
        <v>228.66494189041401</v>
      </c>
      <c r="H27">
        <v>221.5805874530883</v>
      </c>
      <c r="I27">
        <v>211.58312384484637</v>
      </c>
      <c r="J27">
        <v>200.12293836915654</v>
      </c>
      <c r="K27">
        <v>188.41540649548188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0.39891999999999983</v>
      </c>
      <c r="C30">
        <v>0.46636770411311529</v>
      </c>
      <c r="D30">
        <v>0.52716385321822845</v>
      </c>
      <c r="E30">
        <v>0.58045509028705278</v>
      </c>
      <c r="F30">
        <v>0.62694656767732015</v>
      </c>
      <c r="G30">
        <v>0.66431447209789396</v>
      </c>
      <c r="H30">
        <v>0.68278576590875362</v>
      </c>
      <c r="I30">
        <v>0.68305824384661928</v>
      </c>
      <c r="J30">
        <v>0.67052101369573291</v>
      </c>
      <c r="K30">
        <v>0.64785513122109983</v>
      </c>
    </row>
    <row r="31" spans="1:11">
      <c r="A31" s="5" t="s">
        <v>35</v>
      </c>
      <c r="B31">
        <v>7.4943319999999991</v>
      </c>
      <c r="C31">
        <v>7.0682834269379153</v>
      </c>
      <c r="D31">
        <v>6.753596694936796</v>
      </c>
      <c r="E31">
        <v>6.5096447162789222</v>
      </c>
      <c r="F31">
        <v>6.3084752928122221</v>
      </c>
      <c r="G31">
        <v>6.1213639359895762</v>
      </c>
      <c r="H31">
        <v>5.8906457550276743</v>
      </c>
      <c r="I31">
        <v>5.6233829408280513</v>
      </c>
      <c r="J31">
        <v>5.3473170753817563</v>
      </c>
      <c r="K31">
        <v>5.0616923701549936</v>
      </c>
    </row>
    <row r="32" spans="1:11">
      <c r="A32" s="5" t="s">
        <v>36</v>
      </c>
      <c r="B32">
        <v>16.468714000000006</v>
      </c>
      <c r="C32">
        <v>21.566602144219786</v>
      </c>
      <c r="D32">
        <v>27.290895435290629</v>
      </c>
      <c r="E32">
        <v>33.13461865054996</v>
      </c>
      <c r="F32">
        <v>38.601849381534592</v>
      </c>
      <c r="G32">
        <v>43.419771706053361</v>
      </c>
      <c r="H32">
        <v>47.467633382725758</v>
      </c>
      <c r="I32">
        <v>50.807262345786143</v>
      </c>
      <c r="J32">
        <v>53.431393517469751</v>
      </c>
      <c r="K32">
        <v>55.324615441172142</v>
      </c>
    </row>
    <row r="33" spans="1:11">
      <c r="A33" s="5" t="s">
        <v>37</v>
      </c>
      <c r="B33">
        <v>8.3822444656684443</v>
      </c>
      <c r="C33">
        <v>10.892053801763858</v>
      </c>
      <c r="D33">
        <v>13.085823707944781</v>
      </c>
      <c r="E33">
        <v>15.05635209375119</v>
      </c>
      <c r="F33">
        <v>16.810184008020943</v>
      </c>
      <c r="G33">
        <v>18.125847227057122</v>
      </c>
      <c r="H33">
        <v>18.937831393144794</v>
      </c>
      <c r="I33">
        <v>19.323813873682326</v>
      </c>
      <c r="J33">
        <v>19.289082427618524</v>
      </c>
      <c r="K33">
        <v>18.917912861009825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14.138255000114109</v>
      </c>
      <c r="C35">
        <v>15.606885619439399</v>
      </c>
      <c r="D35">
        <v>16.659982101329458</v>
      </c>
      <c r="E35">
        <v>17.288656222231413</v>
      </c>
      <c r="F35">
        <v>17.615270893458536</v>
      </c>
      <c r="G35">
        <v>17.540092408390397</v>
      </c>
      <c r="H35">
        <v>17.197262188591637</v>
      </c>
      <c r="I35">
        <v>16.718821785168096</v>
      </c>
      <c r="J35">
        <v>16.19176484981552</v>
      </c>
      <c r="K35">
        <v>15.719884626473547</v>
      </c>
    </row>
    <row r="36" spans="1:11">
      <c r="A36" s="5" t="s">
        <v>40</v>
      </c>
      <c r="B36">
        <v>19.598888999999993</v>
      </c>
      <c r="C36">
        <v>23.654488854466397</v>
      </c>
      <c r="D36">
        <v>27.31549022582972</v>
      </c>
      <c r="E36">
        <v>30.620556245749583</v>
      </c>
      <c r="F36">
        <v>33.155573116931322</v>
      </c>
      <c r="G36">
        <v>34.970778231517855</v>
      </c>
      <c r="H36">
        <v>36.069479214804673</v>
      </c>
      <c r="I36">
        <v>36.583164453113362</v>
      </c>
      <c r="J36">
        <v>36.470288976513949</v>
      </c>
      <c r="K36">
        <v>35.924727800145305</v>
      </c>
    </row>
    <row r="37" spans="1:11">
      <c r="A37" s="5" t="s">
        <v>41</v>
      </c>
      <c r="B37">
        <v>34.016593000000007</v>
      </c>
      <c r="C37">
        <v>37.764200456353656</v>
      </c>
      <c r="D37">
        <v>41.383591043044994</v>
      </c>
      <c r="E37">
        <v>44.540266870321972</v>
      </c>
      <c r="F37">
        <v>47.584804488954916</v>
      </c>
      <c r="G37">
        <v>50.464904997803345</v>
      </c>
      <c r="H37">
        <v>52.761670639423272</v>
      </c>
      <c r="I37">
        <v>54.321871545539771</v>
      </c>
      <c r="J37">
        <v>54.945280529027443</v>
      </c>
      <c r="K37">
        <v>54.423553847839699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4.4010510000000016</v>
      </c>
      <c r="C39">
        <v>5.2585287993710015</v>
      </c>
      <c r="D39">
        <v>6.0971625570643599</v>
      </c>
      <c r="E39">
        <v>6.8342814748862102</v>
      </c>
      <c r="F39">
        <v>7.4138949227471223</v>
      </c>
      <c r="G39">
        <v>7.8249892748944587</v>
      </c>
      <c r="H39">
        <v>8.051555150647836</v>
      </c>
      <c r="I39">
        <v>8.111391457449777</v>
      </c>
      <c r="J39">
        <v>8.0424103891921082</v>
      </c>
      <c r="K39">
        <v>7.8859028087744596</v>
      </c>
    </row>
    <row r="40" spans="1:11">
      <c r="A40" s="5" t="s">
        <v>44</v>
      </c>
      <c r="B40">
        <v>11.227207999999999</v>
      </c>
      <c r="C40">
        <v>14.53216054181212</v>
      </c>
      <c r="D40">
        <v>18.254623334758243</v>
      </c>
      <c r="E40">
        <v>21.911751386030065</v>
      </c>
      <c r="F40">
        <v>25.238420237456598</v>
      </c>
      <c r="G40">
        <v>28.11835985065807</v>
      </c>
      <c r="H40">
        <v>30.396420900048053</v>
      </c>
      <c r="I40">
        <v>32.206055737912656</v>
      </c>
      <c r="J40">
        <v>33.481251050390917</v>
      </c>
      <c r="K40">
        <v>34.197283653665579</v>
      </c>
    </row>
    <row r="41" spans="1:11">
      <c r="A41" s="5" t="s">
        <v>45</v>
      </c>
      <c r="B41">
        <v>17.113687999999975</v>
      </c>
      <c r="C41">
        <v>18.566889664780913</v>
      </c>
      <c r="D41">
        <v>19.68561869991434</v>
      </c>
      <c r="E41">
        <v>20.337542474148144</v>
      </c>
      <c r="F41">
        <v>20.534311589490635</v>
      </c>
      <c r="G41">
        <v>20.368913575952874</v>
      </c>
      <c r="H41">
        <v>19.91658179572612</v>
      </c>
      <c r="I41">
        <v>19.231870584642142</v>
      </c>
      <c r="J41">
        <v>18.354492960360876</v>
      </c>
      <c r="K41">
        <v>17.371084702813675</v>
      </c>
    </row>
    <row r="42" spans="1:11">
      <c r="A42" s="5" t="s">
        <v>46</v>
      </c>
      <c r="B42">
        <v>1341.3351520000015</v>
      </c>
      <c r="C42">
        <v>1379.229024463034</v>
      </c>
      <c r="D42">
        <v>1380.6512443516096</v>
      </c>
      <c r="E42">
        <v>1339.5869528115707</v>
      </c>
      <c r="F42">
        <v>1263.1380949470326</v>
      </c>
      <c r="G42">
        <v>1163.794407581448</v>
      </c>
      <c r="H42">
        <v>1057.1462445679922</v>
      </c>
      <c r="I42">
        <v>951.82769871737889</v>
      </c>
      <c r="J42">
        <v>852.31854420257343</v>
      </c>
      <c r="K42">
        <v>767.27482039296024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46.294840999999963</v>
      </c>
      <c r="C45">
        <v>52.233092843136561</v>
      </c>
      <c r="D45">
        <v>57.327768626984643</v>
      </c>
      <c r="E45">
        <v>61.224502280976729</v>
      </c>
      <c r="F45">
        <v>63.900053222018656</v>
      </c>
      <c r="G45">
        <v>65.296837283498803</v>
      </c>
      <c r="H45">
        <v>65.587527871320106</v>
      </c>
      <c r="I45">
        <v>64.911657601088791</v>
      </c>
      <c r="J45">
        <v>63.408043574912639</v>
      </c>
      <c r="K45">
        <v>61.43586609569283</v>
      </c>
    </row>
    <row r="46" spans="1:11">
      <c r="A46" s="5" t="s">
        <v>50</v>
      </c>
      <c r="B46">
        <v>0.73475000000000024</v>
      </c>
      <c r="C46">
        <v>0.9010720530055758</v>
      </c>
      <c r="D46">
        <v>1.0483259538842191</v>
      </c>
      <c r="E46">
        <v>1.1870171155197271</v>
      </c>
      <c r="F46">
        <v>1.2868763263195322</v>
      </c>
      <c r="G46">
        <v>1.3528887744034848</v>
      </c>
      <c r="H46">
        <v>1.4004715219943007</v>
      </c>
      <c r="I46">
        <v>1.4239674493200012</v>
      </c>
      <c r="J46">
        <v>1.4247575643898924</v>
      </c>
      <c r="K46">
        <v>1.4124133281564748</v>
      </c>
    </row>
    <row r="47" spans="1:11">
      <c r="A47" s="5" t="s">
        <v>51</v>
      </c>
      <c r="B47">
        <v>4.0428990000000011</v>
      </c>
      <c r="C47">
        <v>5.0774704249734759</v>
      </c>
      <c r="D47">
        <v>6.0800405927405876</v>
      </c>
      <c r="E47">
        <v>7.0323113615613</v>
      </c>
      <c r="F47">
        <v>7.8233325313651907</v>
      </c>
      <c r="G47">
        <v>8.4543783134622359</v>
      </c>
      <c r="H47">
        <v>8.9024277558938234</v>
      </c>
      <c r="I47">
        <v>9.1715371032792117</v>
      </c>
      <c r="J47">
        <v>9.2421700777296643</v>
      </c>
      <c r="K47">
        <v>9.1528648117762401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4.658887</v>
      </c>
      <c r="C49">
        <v>5.3261615890815808</v>
      </c>
      <c r="D49">
        <v>5.9105262114558812</v>
      </c>
      <c r="E49">
        <v>6.3866269907041424</v>
      </c>
      <c r="F49">
        <v>6.7359718721069584</v>
      </c>
      <c r="G49">
        <v>6.9652957760758758</v>
      </c>
      <c r="H49">
        <v>7.0376452160954246</v>
      </c>
      <c r="I49">
        <v>6.9488139921664258</v>
      </c>
      <c r="J49">
        <v>6.7392753761763426</v>
      </c>
      <c r="K49">
        <v>6.4554974557656557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4.4033300000000031</v>
      </c>
      <c r="C51">
        <v>4.3391813687262939</v>
      </c>
      <c r="D51">
        <v>4.2593378453529853</v>
      </c>
      <c r="E51">
        <v>4.1668101801883148</v>
      </c>
      <c r="F51">
        <v>4.0632903857405784</v>
      </c>
      <c r="G51">
        <v>3.9498711750788282</v>
      </c>
      <c r="H51">
        <v>3.8022842307267655</v>
      </c>
      <c r="I51">
        <v>3.6211912260426402</v>
      </c>
      <c r="J51">
        <v>3.423224232986926</v>
      </c>
      <c r="K51">
        <v>3.2199876024233607</v>
      </c>
    </row>
    <row r="52" spans="1:11">
      <c r="A52" s="5" t="s">
        <v>56</v>
      </c>
      <c r="B52">
        <v>11.257979000000001</v>
      </c>
      <c r="C52">
        <v>11.083457375302032</v>
      </c>
      <c r="D52">
        <v>10.694774644429593</v>
      </c>
      <c r="E52">
        <v>10.056124162174612</v>
      </c>
      <c r="F52">
        <v>9.1922334848242571</v>
      </c>
      <c r="G52">
        <v>8.1566533723304655</v>
      </c>
      <c r="H52">
        <v>7.1377850389653439</v>
      </c>
      <c r="I52">
        <v>6.2861428547001923</v>
      </c>
      <c r="J52">
        <v>5.5684751808232651</v>
      </c>
      <c r="K52">
        <v>4.9595760520911689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1.1036469999999994</v>
      </c>
      <c r="C54">
        <v>1.2477744118889029</v>
      </c>
      <c r="D54">
        <v>1.3774049663643659</v>
      </c>
      <c r="E54">
        <v>1.4843141858573938</v>
      </c>
      <c r="F54">
        <v>1.5786693477859499</v>
      </c>
      <c r="G54">
        <v>1.6496417397803611</v>
      </c>
      <c r="H54">
        <v>1.6739836586745773</v>
      </c>
      <c r="I54">
        <v>1.6532170391728573</v>
      </c>
      <c r="J54">
        <v>1.6013270072314263</v>
      </c>
      <c r="K54">
        <v>1.5329233376250584</v>
      </c>
    </row>
    <row r="55" spans="1:11">
      <c r="A55" s="5" t="s">
        <v>59</v>
      </c>
      <c r="B55">
        <v>10.492959999999997</v>
      </c>
      <c r="C55">
        <v>10.97191833215026</v>
      </c>
      <c r="D55">
        <v>11.291831824828975</v>
      </c>
      <c r="E55">
        <v>11.477775165859001</v>
      </c>
      <c r="F55">
        <v>11.703701006759818</v>
      </c>
      <c r="G55">
        <v>11.841114013168072</v>
      </c>
      <c r="H55">
        <v>11.719134908129865</v>
      </c>
      <c r="I55">
        <v>11.460357768435042</v>
      </c>
      <c r="J55">
        <v>11.182947725303197</v>
      </c>
      <c r="K55">
        <v>10.8557928840247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65.965795</v>
      </c>
      <c r="C57">
        <v>85.77145183598337</v>
      </c>
      <c r="D57">
        <v>107.35036108601895</v>
      </c>
      <c r="E57">
        <v>127.42735711281061</v>
      </c>
      <c r="F57">
        <v>145.71888671523425</v>
      </c>
      <c r="G57">
        <v>160.92875948146815</v>
      </c>
      <c r="H57">
        <v>172.53966200100353</v>
      </c>
      <c r="I57">
        <v>180.71085684566228</v>
      </c>
      <c r="J57">
        <v>185.38672918985492</v>
      </c>
      <c r="K57">
        <v>187.01452286609148</v>
      </c>
    </row>
    <row r="58" spans="1:11">
      <c r="A58" s="5" t="s">
        <v>62</v>
      </c>
      <c r="B58">
        <v>5.5501420000000037</v>
      </c>
      <c r="C58">
        <v>5.8062019315971085</v>
      </c>
      <c r="D58">
        <v>6.0869395813835352</v>
      </c>
      <c r="E58">
        <v>6.3376502404338959</v>
      </c>
      <c r="F58">
        <v>6.5739731854420418</v>
      </c>
      <c r="G58">
        <v>6.8246603907245653</v>
      </c>
      <c r="H58">
        <v>7.046937164271255</v>
      </c>
      <c r="I58">
        <v>7.2246113643258685</v>
      </c>
      <c r="J58">
        <v>7.3541930821793429</v>
      </c>
      <c r="K58">
        <v>7.4255353930004713</v>
      </c>
    </row>
    <row r="59" spans="1:11">
      <c r="A59" s="5" t="s">
        <v>63</v>
      </c>
      <c r="B59">
        <v>0.88871600000000039</v>
      </c>
      <c r="C59">
        <v>1.0446004478125814</v>
      </c>
      <c r="D59">
        <v>1.181745206435393</v>
      </c>
      <c r="E59">
        <v>1.2940320562902274</v>
      </c>
      <c r="F59">
        <v>1.3778034193060322</v>
      </c>
      <c r="G59">
        <v>1.4266505846358339</v>
      </c>
      <c r="H59">
        <v>1.4467680337959368</v>
      </c>
      <c r="I59">
        <v>1.4441588313056872</v>
      </c>
      <c r="J59">
        <v>1.4254602634384661</v>
      </c>
      <c r="K59">
        <v>1.3949705211690189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9.9273199999999999</v>
      </c>
      <c r="C61">
        <v>11.065859218035234</v>
      </c>
      <c r="D61">
        <v>12.005697510814658</v>
      </c>
      <c r="E61">
        <v>12.696150890709417</v>
      </c>
      <c r="F61">
        <v>13.13217999797422</v>
      </c>
      <c r="G61">
        <v>13.295183299090741</v>
      </c>
      <c r="H61">
        <v>13.262963421902374</v>
      </c>
      <c r="I61">
        <v>13.082088379296268</v>
      </c>
      <c r="J61">
        <v>12.771943663374039</v>
      </c>
      <c r="K61">
        <v>12.394762295738818</v>
      </c>
    </row>
    <row r="62" spans="1:11">
      <c r="A62" s="5" t="s">
        <v>66</v>
      </c>
      <c r="B62">
        <v>14.464739000000003</v>
      </c>
      <c r="C62">
        <v>16.347294371584738</v>
      </c>
      <c r="D62">
        <v>17.973798848148824</v>
      </c>
      <c r="E62">
        <v>19.239644132517142</v>
      </c>
      <c r="F62">
        <v>20.089108184346504</v>
      </c>
      <c r="G62">
        <v>20.507654368993006</v>
      </c>
      <c r="H62">
        <v>20.610577741087262</v>
      </c>
      <c r="I62">
        <v>20.44651581897833</v>
      </c>
      <c r="J62">
        <v>20.031637657623321</v>
      </c>
      <c r="K62">
        <v>19.45192789331816</v>
      </c>
    </row>
    <row r="63" spans="1:11">
      <c r="A63" s="5" t="s">
        <v>67</v>
      </c>
      <c r="B63">
        <v>81.121077</v>
      </c>
      <c r="C63">
        <v>94.749853113281631</v>
      </c>
      <c r="D63">
        <v>106.68540214631008</v>
      </c>
      <c r="E63">
        <v>116.86777679496507</v>
      </c>
      <c r="F63">
        <v>124.86079053769875</v>
      </c>
      <c r="G63">
        <v>130.52937376084162</v>
      </c>
      <c r="H63">
        <v>133.77807424323919</v>
      </c>
      <c r="I63">
        <v>134.51924710082722</v>
      </c>
      <c r="J63">
        <v>133.57724925393518</v>
      </c>
      <c r="K63">
        <v>131.23885688054332</v>
      </c>
    </row>
    <row r="64" spans="1:11">
      <c r="A64" s="5" t="s">
        <v>68</v>
      </c>
      <c r="B64">
        <v>6.1929930000000022</v>
      </c>
      <c r="C64">
        <v>6.3831333887108475</v>
      </c>
      <c r="D64">
        <v>6.3955932963181432</v>
      </c>
      <c r="E64">
        <v>6.2905931945302633</v>
      </c>
      <c r="F64">
        <v>6.080510875695623</v>
      </c>
      <c r="G64">
        <v>5.7701994627182946</v>
      </c>
      <c r="H64">
        <v>5.4649272274352567</v>
      </c>
      <c r="I64">
        <v>5.1873271150156599</v>
      </c>
      <c r="J64">
        <v>4.9481892713171431</v>
      </c>
      <c r="K64">
        <v>4.7570241203418213</v>
      </c>
    </row>
    <row r="65" spans="1:11">
      <c r="A65" s="5" t="s">
        <v>69</v>
      </c>
      <c r="B65">
        <v>0.70040099999999994</v>
      </c>
      <c r="C65">
        <v>0.90107912445843574</v>
      </c>
      <c r="D65">
        <v>1.0972546383004569</v>
      </c>
      <c r="E65">
        <v>1.2801242688167336</v>
      </c>
      <c r="F65">
        <v>1.4429445208967318</v>
      </c>
      <c r="G65">
        <v>1.5828847356161244</v>
      </c>
      <c r="H65">
        <v>1.6894282632555544</v>
      </c>
      <c r="I65">
        <v>1.7572697574078397</v>
      </c>
      <c r="J65">
        <v>1.7850930230544211</v>
      </c>
      <c r="K65">
        <v>1.7736769760692399</v>
      </c>
    </row>
    <row r="66" spans="1:11">
      <c r="A66" s="5" t="s">
        <v>70</v>
      </c>
      <c r="B66">
        <v>5.253676000000004</v>
      </c>
      <c r="C66">
        <v>6.9255143244424282</v>
      </c>
      <c r="D66">
        <v>8.5393539752563843</v>
      </c>
      <c r="E66">
        <v>10.193225190345009</v>
      </c>
      <c r="F66">
        <v>11.633838982100757</v>
      </c>
      <c r="G66">
        <v>12.7912305577678</v>
      </c>
      <c r="H66">
        <v>13.686174713868855</v>
      </c>
      <c r="I66">
        <v>14.252320893306649</v>
      </c>
      <c r="J66">
        <v>14.471915998636623</v>
      </c>
      <c r="K66">
        <v>14.393395482675738</v>
      </c>
    </row>
    <row r="67" spans="1:11">
      <c r="A67" s="5" t="s">
        <v>71</v>
      </c>
      <c r="B67">
        <v>1.3411400000000007</v>
      </c>
      <c r="C67">
        <v>1.3246253364823608</v>
      </c>
      <c r="D67">
        <v>1.296963575171431</v>
      </c>
      <c r="E67">
        <v>1.2729217452272594</v>
      </c>
      <c r="F67">
        <v>1.2594064252776471</v>
      </c>
      <c r="G67">
        <v>1.2406944664434931</v>
      </c>
      <c r="H67">
        <v>1.2157527905059557</v>
      </c>
      <c r="I67">
        <v>1.1898828246421347</v>
      </c>
      <c r="J67">
        <v>1.1620672832406247</v>
      </c>
      <c r="K67">
        <v>1.132906918875735</v>
      </c>
    </row>
    <row r="68" spans="1:11">
      <c r="A68" s="5" t="s">
        <v>72</v>
      </c>
      <c r="B68">
        <v>82.949539735610387</v>
      </c>
      <c r="C68">
        <v>103.02141057538952</v>
      </c>
      <c r="D68">
        <v>123.97137834947179</v>
      </c>
      <c r="E68">
        <v>142.60996583917702</v>
      </c>
      <c r="F68">
        <v>158.82881589732995</v>
      </c>
      <c r="G68">
        <v>172.12988597476848</v>
      </c>
      <c r="H68">
        <v>181.72849481732266</v>
      </c>
      <c r="I68">
        <v>187.82178786964474</v>
      </c>
      <c r="J68">
        <v>190.75973710571421</v>
      </c>
      <c r="K68">
        <v>191.00647736151743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0.86062299999999936</v>
      </c>
      <c r="C71">
        <v>0.92458053042039701</v>
      </c>
      <c r="D71">
        <v>0.96006829672197869</v>
      </c>
      <c r="E71">
        <v>0.97517229869673416</v>
      </c>
      <c r="F71">
        <v>0.96950541009025804</v>
      </c>
      <c r="G71">
        <v>0.94732856270556776</v>
      </c>
      <c r="H71">
        <v>0.9198736601807399</v>
      </c>
      <c r="I71">
        <v>0.89091562261905877</v>
      </c>
      <c r="J71">
        <v>0.85987334372499968</v>
      </c>
      <c r="K71">
        <v>0.82849755270488401</v>
      </c>
    </row>
    <row r="72" spans="1:11">
      <c r="A72" s="5" t="s">
        <v>76</v>
      </c>
      <c r="B72">
        <v>5.364545106066303</v>
      </c>
      <c r="C72">
        <v>5.6170402058607172</v>
      </c>
      <c r="D72">
        <v>5.8446957971043974</v>
      </c>
      <c r="E72">
        <v>6.0119266681851196</v>
      </c>
      <c r="F72">
        <v>6.1755740537153896</v>
      </c>
      <c r="G72">
        <v>6.365928708322409</v>
      </c>
      <c r="H72">
        <v>6.5410941787537595</v>
      </c>
      <c r="I72">
        <v>6.6838652787231725</v>
      </c>
      <c r="J72">
        <v>6.7855295582321293</v>
      </c>
      <c r="K72">
        <v>6.8240869069693639</v>
      </c>
    </row>
    <row r="73" spans="1:11">
      <c r="A73" s="5" t="s">
        <v>77</v>
      </c>
      <c r="B73">
        <v>62.787416551732129</v>
      </c>
      <c r="C73">
        <v>66.609124730259865</v>
      </c>
      <c r="D73">
        <v>70.324320081952322</v>
      </c>
      <c r="E73">
        <v>73.707429413755463</v>
      </c>
      <c r="F73">
        <v>76.503876523580658</v>
      </c>
      <c r="G73">
        <v>78.866247771773544</v>
      </c>
      <c r="H73">
        <v>80.865224286379856</v>
      </c>
      <c r="I73">
        <v>82.44049282125053</v>
      </c>
      <c r="J73">
        <v>83.226046791429184</v>
      </c>
      <c r="K73">
        <v>82.969660294997567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0.27076399999999984</v>
      </c>
      <c r="C75">
        <v>0.30062478852500962</v>
      </c>
      <c r="D75">
        <v>0.32594279113919933</v>
      </c>
      <c r="E75">
        <v>0.34437982801998457</v>
      </c>
      <c r="F75">
        <v>0.35746063215619961</v>
      </c>
      <c r="G75">
        <v>0.36524518150718438</v>
      </c>
      <c r="H75">
        <v>0.3691199690320473</v>
      </c>
      <c r="I75">
        <v>0.37020344502894176</v>
      </c>
      <c r="J75">
        <v>0.36905793562751704</v>
      </c>
      <c r="K75">
        <v>0.36720629334634203</v>
      </c>
    </row>
    <row r="76" spans="1:11">
      <c r="A76" s="5" t="s">
        <v>80</v>
      </c>
      <c r="B76">
        <v>1.5054630000000013</v>
      </c>
      <c r="C76">
        <v>1.7594568300968225</v>
      </c>
      <c r="D76">
        <v>1.981841286586314</v>
      </c>
      <c r="E76">
        <v>2.1580957361470627</v>
      </c>
      <c r="F76">
        <v>2.2875280525660946</v>
      </c>
      <c r="G76">
        <v>2.3754295838595962</v>
      </c>
      <c r="H76">
        <v>2.4153092506114526</v>
      </c>
      <c r="I76">
        <v>2.4096617128626407</v>
      </c>
      <c r="J76">
        <v>2.3698358945809805</v>
      </c>
      <c r="K76">
        <v>2.3043497004414752</v>
      </c>
    </row>
    <row r="77" spans="1:11">
      <c r="A77" s="5" t="s">
        <v>81</v>
      </c>
      <c r="B77">
        <v>1.7283939999999993</v>
      </c>
      <c r="C77">
        <v>2.1847249097273647</v>
      </c>
      <c r="D77">
        <v>2.6013887183860924</v>
      </c>
      <c r="E77">
        <v>2.9759001268922702</v>
      </c>
      <c r="F77">
        <v>3.2730757061978544</v>
      </c>
      <c r="G77">
        <v>3.4816683783401499</v>
      </c>
      <c r="H77">
        <v>3.640153206335508</v>
      </c>
      <c r="I77">
        <v>3.7486986401041507</v>
      </c>
      <c r="J77">
        <v>3.8137824684051536</v>
      </c>
      <c r="K77">
        <v>3.8384637675822231</v>
      </c>
    </row>
    <row r="78" spans="1:11">
      <c r="A78" s="5" t="s">
        <v>82</v>
      </c>
      <c r="B78">
        <v>4.3522440000000007</v>
      </c>
      <c r="C78">
        <v>4.1339457844747116</v>
      </c>
      <c r="D78">
        <v>3.8419593961619651</v>
      </c>
      <c r="E78">
        <v>3.543430838331656</v>
      </c>
      <c r="F78">
        <v>3.2261503271409753</v>
      </c>
      <c r="G78">
        <v>2.9115562831855688</v>
      </c>
      <c r="H78">
        <v>2.6448111474350129</v>
      </c>
      <c r="I78">
        <v>2.4193887000047605</v>
      </c>
      <c r="J78">
        <v>2.2383081622701306</v>
      </c>
      <c r="K78">
        <v>2.1103148011267905</v>
      </c>
    </row>
    <row r="79" spans="1:11">
      <c r="A79" s="5" t="s">
        <v>83</v>
      </c>
      <c r="B79">
        <v>82.302463161787216</v>
      </c>
      <c r="C79">
        <v>81.910202842727102</v>
      </c>
      <c r="D79">
        <v>81.357388618524112</v>
      </c>
      <c r="E79">
        <v>80.366927335579831</v>
      </c>
      <c r="F79">
        <v>78.932245186994365</v>
      </c>
      <c r="G79">
        <v>77.06852852420441</v>
      </c>
      <c r="H79">
        <v>74.934380184460153</v>
      </c>
      <c r="I79">
        <v>72.604195826598769</v>
      </c>
      <c r="J79">
        <v>69.82726880569686</v>
      </c>
      <c r="K79">
        <v>66.527605049117952</v>
      </c>
    </row>
    <row r="80" spans="1:11">
      <c r="A80" s="5" t="s">
        <v>84</v>
      </c>
      <c r="B80">
        <v>24.391822999999977</v>
      </c>
      <c r="C80">
        <v>30.161433746855742</v>
      </c>
      <c r="D80">
        <v>35.931403966465304</v>
      </c>
      <c r="E80">
        <v>41.499936692870314</v>
      </c>
      <c r="F80">
        <v>46.376231423164704</v>
      </c>
      <c r="G80">
        <v>50.259840307937928</v>
      </c>
      <c r="H80">
        <v>53.388554494576482</v>
      </c>
      <c r="I80">
        <v>55.682133121821003</v>
      </c>
      <c r="J80">
        <v>57.046305216951019</v>
      </c>
      <c r="K80">
        <v>57.597333864022616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11.359346000000007</v>
      </c>
      <c r="C82">
        <v>11.430203399537843</v>
      </c>
      <c r="D82">
        <v>11.379357628952262</v>
      </c>
      <c r="E82">
        <v>11.350582207681386</v>
      </c>
      <c r="F82">
        <v>11.248470075763871</v>
      </c>
      <c r="G82">
        <v>11.022191549579377</v>
      </c>
      <c r="H82">
        <v>10.685899344677672</v>
      </c>
      <c r="I82">
        <v>10.295575716485759</v>
      </c>
      <c r="J82">
        <v>9.8907442753719863</v>
      </c>
      <c r="K82">
        <v>9.4415259310027437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0.46066599998197877</v>
      </c>
      <c r="C85">
        <v>0.48395281237459092</v>
      </c>
      <c r="D85">
        <v>0.50262447764643126</v>
      </c>
      <c r="E85">
        <v>0.51478274665677304</v>
      </c>
      <c r="F85">
        <v>0.51821417277700366</v>
      </c>
      <c r="G85">
        <v>0.51569709361349225</v>
      </c>
      <c r="H85">
        <v>0.51157159641840733</v>
      </c>
      <c r="I85">
        <v>0.5086693438227079</v>
      </c>
      <c r="J85">
        <v>0.50623079369587709</v>
      </c>
      <c r="K85">
        <v>0.50118642518891987</v>
      </c>
    </row>
    <row r="86" spans="1:11">
      <c r="A86" s="5" t="s">
        <v>90</v>
      </c>
      <c r="B86">
        <v>14.388928999999996</v>
      </c>
      <c r="C86">
        <v>17.505236235747528</v>
      </c>
      <c r="D86">
        <v>20.401386591499229</v>
      </c>
      <c r="E86">
        <v>22.910961828870107</v>
      </c>
      <c r="F86">
        <v>24.965488480710267</v>
      </c>
      <c r="G86">
        <v>26.51227739228267</v>
      </c>
      <c r="H86">
        <v>27.699048231514485</v>
      </c>
      <c r="I86">
        <v>28.486238369795103</v>
      </c>
      <c r="J86">
        <v>28.865767822850945</v>
      </c>
      <c r="K86">
        <v>28.893196543177993</v>
      </c>
    </row>
    <row r="87" spans="1:11">
      <c r="A87" s="5" t="s">
        <v>91</v>
      </c>
      <c r="B87">
        <v>9.9815900000000006</v>
      </c>
      <c r="C87">
        <v>11.778123606621946</v>
      </c>
      <c r="D87">
        <v>13.35554589655694</v>
      </c>
      <c r="E87">
        <v>14.612658656203649</v>
      </c>
      <c r="F87">
        <v>15.47977171844934</v>
      </c>
      <c r="G87">
        <v>15.937345568294775</v>
      </c>
      <c r="H87">
        <v>16.254645797386996</v>
      </c>
      <c r="I87">
        <v>16.470379879853208</v>
      </c>
      <c r="J87">
        <v>16.555786117158309</v>
      </c>
      <c r="K87">
        <v>16.575956614257866</v>
      </c>
    </row>
    <row r="88" spans="1:11">
      <c r="A88" s="5" t="s">
        <v>92</v>
      </c>
      <c r="B88">
        <v>1.5152239999999997</v>
      </c>
      <c r="C88">
        <v>1.8112080213916197</v>
      </c>
      <c r="D88">
        <v>2.0744575190999353</v>
      </c>
      <c r="E88">
        <v>2.3066022420041601</v>
      </c>
      <c r="F88">
        <v>2.4884374205896025</v>
      </c>
      <c r="G88">
        <v>2.6102509349233287</v>
      </c>
      <c r="H88">
        <v>2.6837506488171536</v>
      </c>
      <c r="I88">
        <v>2.7126764070772218</v>
      </c>
      <c r="J88">
        <v>2.6926855129398342</v>
      </c>
      <c r="K88">
        <v>2.6485803867014153</v>
      </c>
    </row>
    <row r="89" spans="1:11">
      <c r="A89" s="5" t="s">
        <v>93</v>
      </c>
      <c r="B89">
        <v>0.75449299999999986</v>
      </c>
      <c r="C89">
        <v>0.77428693314012531</v>
      </c>
      <c r="D89">
        <v>0.78222327233800271</v>
      </c>
      <c r="E89">
        <v>0.76585424530772084</v>
      </c>
      <c r="F89">
        <v>0.73221029883548205</v>
      </c>
      <c r="G89">
        <v>0.68848401823612415</v>
      </c>
      <c r="H89">
        <v>0.64549747677939218</v>
      </c>
      <c r="I89">
        <v>0.60664715205150987</v>
      </c>
      <c r="J89">
        <v>0.57254063159855761</v>
      </c>
      <c r="K89">
        <v>0.545719022813834</v>
      </c>
    </row>
    <row r="90" spans="1:11">
      <c r="A90" s="5" t="s">
        <v>94</v>
      </c>
      <c r="B90">
        <v>9.993247000000002</v>
      </c>
      <c r="C90">
        <v>11.066898174178565</v>
      </c>
      <c r="D90">
        <v>11.900742584918122</v>
      </c>
      <c r="E90">
        <v>12.462039629510191</v>
      </c>
      <c r="F90">
        <v>12.747289171016122</v>
      </c>
      <c r="G90">
        <v>12.73064352996963</v>
      </c>
      <c r="H90">
        <v>12.493376938874162</v>
      </c>
      <c r="I90">
        <v>12.109033843636597</v>
      </c>
      <c r="J90">
        <v>11.642797461978025</v>
      </c>
      <c r="K90">
        <v>11.193161797639076</v>
      </c>
    </row>
    <row r="91" spans="1:11">
      <c r="A91" s="5" t="s">
        <v>95</v>
      </c>
      <c r="B91">
        <v>7.6005240000000027</v>
      </c>
      <c r="C91">
        <v>8.9237849452330043</v>
      </c>
      <c r="D91">
        <v>10.061399209597301</v>
      </c>
      <c r="E91">
        <v>10.987393505568381</v>
      </c>
      <c r="F91">
        <v>11.658606994172384</v>
      </c>
      <c r="G91">
        <v>12.096324899279601</v>
      </c>
      <c r="H91">
        <v>12.330850381951668</v>
      </c>
      <c r="I91">
        <v>12.389007971592862</v>
      </c>
      <c r="J91">
        <v>12.306498748423071</v>
      </c>
      <c r="K91">
        <v>12.122441038450239</v>
      </c>
    </row>
    <row r="92" spans="1:11">
      <c r="A92" s="5" t="s">
        <v>96</v>
      </c>
      <c r="B92">
        <v>9.9836450000000116</v>
      </c>
      <c r="C92">
        <v>9.7288854181318456</v>
      </c>
      <c r="D92">
        <v>9.4882597943448186</v>
      </c>
      <c r="E92">
        <v>9.2017970635118829</v>
      </c>
      <c r="F92">
        <v>8.8994462888385115</v>
      </c>
      <c r="G92">
        <v>8.5735159245860579</v>
      </c>
      <c r="H92">
        <v>8.1636673713950998</v>
      </c>
      <c r="I92">
        <v>7.7214265701691271</v>
      </c>
      <c r="J92">
        <v>7.3117596701152907</v>
      </c>
      <c r="K92">
        <v>6.9262422196956814</v>
      </c>
    </row>
    <row r="93" spans="1:11">
      <c r="A93" s="5" t="s">
        <v>97</v>
      </c>
      <c r="B93">
        <v>0.32013594562136782</v>
      </c>
      <c r="C93">
        <v>0.36874457310521086</v>
      </c>
      <c r="D93">
        <v>0.41321283402991826</v>
      </c>
      <c r="E93">
        <v>0.45351548623782473</v>
      </c>
      <c r="F93">
        <v>0.49226541807375734</v>
      </c>
      <c r="G93">
        <v>0.52601435398572993</v>
      </c>
      <c r="H93">
        <v>0.55244622814578004</v>
      </c>
      <c r="I93">
        <v>0.57272440110996059</v>
      </c>
      <c r="J93">
        <v>0.58541082732893002</v>
      </c>
      <c r="K93">
        <v>0.58868292101018693</v>
      </c>
    </row>
    <row r="94" spans="1:11">
      <c r="A94" s="5" t="s">
        <v>98</v>
      </c>
      <c r="B94">
        <v>1224.6143269999998</v>
      </c>
      <c r="C94">
        <v>1388.0894570184828</v>
      </c>
      <c r="D94">
        <v>1528.5951937746031</v>
      </c>
      <c r="E94">
        <v>1645.8845545354418</v>
      </c>
      <c r="F94">
        <v>1733.7954781103126</v>
      </c>
      <c r="G94">
        <v>1779.2948409599628</v>
      </c>
      <c r="H94">
        <v>1781.2522653935691</v>
      </c>
      <c r="I94">
        <v>1747.7968638506754</v>
      </c>
      <c r="J94">
        <v>1684.433530535953</v>
      </c>
      <c r="K94">
        <v>1602.9362278121123</v>
      </c>
    </row>
    <row r="95" spans="1:11">
      <c r="A95" s="5" t="s">
        <v>99</v>
      </c>
      <c r="B95">
        <v>239.8709370151422</v>
      </c>
      <c r="C95">
        <v>261.70485457582919</v>
      </c>
      <c r="D95">
        <v>277.36384735771713</v>
      </c>
      <c r="E95">
        <v>286.31396614888257</v>
      </c>
      <c r="F95">
        <v>287.52219567413624</v>
      </c>
      <c r="G95">
        <v>282.01016556111165</v>
      </c>
      <c r="H95">
        <v>271.45644688234165</v>
      </c>
      <c r="I95">
        <v>257.84437834259779</v>
      </c>
      <c r="J95">
        <v>242.86699846835378</v>
      </c>
      <c r="K95">
        <v>227.51762828901153</v>
      </c>
    </row>
    <row r="96" spans="1:11">
      <c r="A96" s="5" t="s">
        <v>100</v>
      </c>
      <c r="B96">
        <v>73.973629999999943</v>
      </c>
      <c r="C96">
        <v>82.338654712930776</v>
      </c>
      <c r="D96">
        <v>87.94997884103438</v>
      </c>
      <c r="E96">
        <v>91.658285913371003</v>
      </c>
      <c r="F96">
        <v>93.465235306518636</v>
      </c>
      <c r="G96">
        <v>92.471361201431975</v>
      </c>
      <c r="H96">
        <v>89.152064563592063</v>
      </c>
      <c r="I96">
        <v>84.178124697513155</v>
      </c>
      <c r="J96">
        <v>79.020682039887205</v>
      </c>
      <c r="K96">
        <v>74.815278896076663</v>
      </c>
    </row>
    <row r="97" spans="1:11">
      <c r="A97" s="5" t="s">
        <v>101</v>
      </c>
      <c r="B97">
        <v>31.671590999999989</v>
      </c>
      <c r="C97">
        <v>40.772303404590922</v>
      </c>
      <c r="D97">
        <v>50.174474162113832</v>
      </c>
      <c r="E97">
        <v>59.534563695980601</v>
      </c>
      <c r="F97">
        <v>67.757489978450735</v>
      </c>
      <c r="G97">
        <v>74.670558681094889</v>
      </c>
      <c r="H97">
        <v>80.386553295485385</v>
      </c>
      <c r="I97">
        <v>84.64887319132923</v>
      </c>
      <c r="J97">
        <v>87.253844744728895</v>
      </c>
      <c r="K97">
        <v>88.494137691526902</v>
      </c>
    </row>
    <row r="98" spans="1:11">
      <c r="A98" s="5" t="s">
        <v>102</v>
      </c>
      <c r="B98">
        <v>4.4698999999999991</v>
      </c>
      <c r="C98">
        <v>5.0367434649217193</v>
      </c>
      <c r="D98">
        <v>5.5133675997684133</v>
      </c>
      <c r="E98">
        <v>5.955771444998625</v>
      </c>
      <c r="F98">
        <v>6.3579590106120136</v>
      </c>
      <c r="G98">
        <v>6.6652205766911328</v>
      </c>
      <c r="H98">
        <v>6.8697109521446817</v>
      </c>
      <c r="I98">
        <v>7.0028600639381597</v>
      </c>
      <c r="J98">
        <v>7.0748079644789534</v>
      </c>
      <c r="K98">
        <v>7.0757822839417432</v>
      </c>
    </row>
    <row r="99" spans="1:11">
      <c r="A99" s="5" t="s">
        <v>103</v>
      </c>
      <c r="B99">
        <v>7.4184000000000028</v>
      </c>
      <c r="C99">
        <v>9.2366171591722885</v>
      </c>
      <c r="D99">
        <v>11.05026102719251</v>
      </c>
      <c r="E99">
        <v>12.85953375338298</v>
      </c>
      <c r="F99">
        <v>14.648657512143226</v>
      </c>
      <c r="G99">
        <v>16.314768390091348</v>
      </c>
      <c r="H99">
        <v>17.994841438411381</v>
      </c>
      <c r="I99">
        <v>19.707658949090945</v>
      </c>
      <c r="J99">
        <v>21.417178329544928</v>
      </c>
      <c r="K99">
        <v>23.143948821035774</v>
      </c>
    </row>
    <row r="100" spans="1:11">
      <c r="A100" s="5" t="s">
        <v>104</v>
      </c>
      <c r="B100">
        <v>60.550847999999974</v>
      </c>
      <c r="C100">
        <v>61.701741030934244</v>
      </c>
      <c r="D100">
        <v>61.953927715205616</v>
      </c>
      <c r="E100">
        <v>62.022483076367443</v>
      </c>
      <c r="F100">
        <v>61.475817592359384</v>
      </c>
      <c r="G100">
        <v>60.170599066694919</v>
      </c>
      <c r="H100">
        <v>58.304545674827111</v>
      </c>
      <c r="I100">
        <v>56.36085347699489</v>
      </c>
      <c r="J100">
        <v>54.378336535562219</v>
      </c>
      <c r="K100">
        <v>51.885154191202908</v>
      </c>
    </row>
    <row r="101" spans="1:11">
      <c r="A101" s="5" t="s">
        <v>105</v>
      </c>
      <c r="B101">
        <v>2.7410520000000003</v>
      </c>
      <c r="C101">
        <v>2.8362905176539366</v>
      </c>
      <c r="D101">
        <v>2.8797228442462086</v>
      </c>
      <c r="E101">
        <v>2.8590322847895573</v>
      </c>
      <c r="F101">
        <v>2.7858279351783359</v>
      </c>
      <c r="G101">
        <v>2.6595729504789269</v>
      </c>
      <c r="H101">
        <v>2.5352939267245755</v>
      </c>
      <c r="I101">
        <v>2.4284348416463959</v>
      </c>
      <c r="J101">
        <v>2.3274191638059198</v>
      </c>
      <c r="K101">
        <v>2.2415372306774883</v>
      </c>
    </row>
    <row r="102" spans="1:11">
      <c r="A102" s="5" t="s">
        <v>106</v>
      </c>
      <c r="B102">
        <v>126.53592001621917</v>
      </c>
      <c r="C102">
        <v>124.81254802065374</v>
      </c>
      <c r="D102">
        <v>120.40981332343114</v>
      </c>
      <c r="E102">
        <v>114.75440985661928</v>
      </c>
      <c r="F102">
        <v>108.60869980126017</v>
      </c>
      <c r="G102">
        <v>102.41474177057235</v>
      </c>
      <c r="H102">
        <v>95.619122187541691</v>
      </c>
      <c r="I102">
        <v>88.690439973261434</v>
      </c>
      <c r="J102">
        <v>81.686361139724497</v>
      </c>
      <c r="K102">
        <v>74.941346345531954</v>
      </c>
    </row>
    <row r="103" spans="1:11">
      <c r="A103" s="5" t="s">
        <v>107</v>
      </c>
      <c r="B103">
        <v>6.1872270000000009</v>
      </c>
      <c r="C103">
        <v>7.9930647538320532</v>
      </c>
      <c r="D103">
        <v>9.8554137943136819</v>
      </c>
      <c r="E103">
        <v>11.63331206163039</v>
      </c>
      <c r="F103">
        <v>13.253365428355732</v>
      </c>
      <c r="G103">
        <v>14.629250036416481</v>
      </c>
      <c r="H103">
        <v>15.590891249602821</v>
      </c>
      <c r="I103">
        <v>16.079761705692981</v>
      </c>
      <c r="J103">
        <v>16.172854975341323</v>
      </c>
      <c r="K103">
        <v>15.934880156694293</v>
      </c>
    </row>
    <row r="104" spans="1:11">
      <c r="A104" s="5" t="s">
        <v>108</v>
      </c>
      <c r="B104">
        <v>16.026367000456602</v>
      </c>
      <c r="C104">
        <v>17.590496440663181</v>
      </c>
      <c r="D104">
        <v>18.694465370067</v>
      </c>
      <c r="E104">
        <v>19.580723460077493</v>
      </c>
      <c r="F104">
        <v>20.177791035800229</v>
      </c>
      <c r="G104">
        <v>20.410380970915853</v>
      </c>
      <c r="H104">
        <v>20.389978595740665</v>
      </c>
      <c r="I104">
        <v>20.055106882873737</v>
      </c>
      <c r="J104">
        <v>19.498546943503943</v>
      </c>
      <c r="K104">
        <v>18.793894205139573</v>
      </c>
    </row>
    <row r="105" spans="1:11">
      <c r="A105" s="5" t="s">
        <v>109</v>
      </c>
      <c r="B105">
        <v>40.512681999999984</v>
      </c>
      <c r="C105">
        <v>50.657551371489831</v>
      </c>
      <c r="D105">
        <v>60.593313790536854</v>
      </c>
      <c r="E105">
        <v>70.035351749307296</v>
      </c>
      <c r="F105">
        <v>78.055622340083289</v>
      </c>
      <c r="G105">
        <v>84.165309816364243</v>
      </c>
      <c r="H105">
        <v>89.022040424692506</v>
      </c>
      <c r="I105">
        <v>92.594233110720452</v>
      </c>
      <c r="J105">
        <v>94.732493648785521</v>
      </c>
      <c r="K105">
        <v>95.540581285799419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2.7367319999999995</v>
      </c>
      <c r="C107">
        <v>3.5842673931447937</v>
      </c>
      <c r="D107">
        <v>4.3862130140959286</v>
      </c>
      <c r="E107">
        <v>5.165719135917918</v>
      </c>
      <c r="F107">
        <v>5.8202691693359636</v>
      </c>
      <c r="G107">
        <v>6.3144860191873988</v>
      </c>
      <c r="H107">
        <v>6.6214438925253329</v>
      </c>
      <c r="I107">
        <v>6.7283680427135106</v>
      </c>
      <c r="J107">
        <v>6.6768057000148611</v>
      </c>
      <c r="K107">
        <v>6.4877138580819036</v>
      </c>
    </row>
    <row r="108" spans="1:11">
      <c r="A108" s="5" t="s">
        <v>112</v>
      </c>
      <c r="B108">
        <v>5.3342229999999979</v>
      </c>
      <c r="C108">
        <v>5.8394755487416639</v>
      </c>
      <c r="D108">
        <v>6.160790627237704</v>
      </c>
      <c r="E108">
        <v>6.3670486701005187</v>
      </c>
      <c r="F108">
        <v>6.4096160755133091</v>
      </c>
      <c r="G108">
        <v>6.3201755741370329</v>
      </c>
      <c r="H108">
        <v>6.1816891643884766</v>
      </c>
      <c r="I108">
        <v>5.9927139492968857</v>
      </c>
      <c r="J108">
        <v>5.7794949219993645</v>
      </c>
      <c r="K108">
        <v>5.5838709062131562</v>
      </c>
    </row>
    <row r="109" spans="1:11">
      <c r="A109" s="5" t="s">
        <v>113</v>
      </c>
      <c r="B109">
        <v>6.2008939999999972</v>
      </c>
      <c r="C109">
        <v>7.0664417472112762</v>
      </c>
      <c r="D109">
        <v>7.8021303491184346</v>
      </c>
      <c r="E109">
        <v>8.3037028132149171</v>
      </c>
      <c r="F109">
        <v>8.6312191890752814</v>
      </c>
      <c r="G109">
        <v>8.7645121719091836</v>
      </c>
      <c r="H109">
        <v>8.6979202152039825</v>
      </c>
      <c r="I109">
        <v>8.540396553729698</v>
      </c>
      <c r="J109">
        <v>8.3521434043866396</v>
      </c>
      <c r="K109">
        <v>8.1335883936347404</v>
      </c>
    </row>
    <row r="110" spans="1:11">
      <c r="A110" s="5" t="s">
        <v>114</v>
      </c>
      <c r="B110">
        <v>2.2520600000000011</v>
      </c>
      <c r="C110">
        <v>2.1237831028683822</v>
      </c>
      <c r="D110">
        <v>2.0199161254955849</v>
      </c>
      <c r="E110">
        <v>1.9250162051537951</v>
      </c>
      <c r="F110">
        <v>1.8353195084782756</v>
      </c>
      <c r="G110">
        <v>1.7433482531998166</v>
      </c>
      <c r="H110">
        <v>1.6430835422936476</v>
      </c>
      <c r="I110">
        <v>1.5382960556220076</v>
      </c>
      <c r="J110">
        <v>1.4419026266476569</v>
      </c>
      <c r="K110">
        <v>1.3592650511977138</v>
      </c>
    </row>
    <row r="111" spans="1:11">
      <c r="A111" s="5" t="s">
        <v>115</v>
      </c>
      <c r="B111">
        <v>4.2275969999999949</v>
      </c>
      <c r="C111">
        <v>4.540407112595819</v>
      </c>
      <c r="D111">
        <v>4.7996823519796381</v>
      </c>
      <c r="E111">
        <v>4.9412002048312464</v>
      </c>
      <c r="F111">
        <v>4.9725097653210675</v>
      </c>
      <c r="G111">
        <v>4.9158082754981933</v>
      </c>
      <c r="H111">
        <v>4.7656188546837779</v>
      </c>
      <c r="I111">
        <v>4.5539970790177025</v>
      </c>
      <c r="J111">
        <v>4.3202076461594334</v>
      </c>
      <c r="K111">
        <v>4.0856625890433795</v>
      </c>
    </row>
    <row r="112" spans="1:11">
      <c r="A112" s="5" t="s">
        <v>116</v>
      </c>
      <c r="B112">
        <v>2.1713179664549038</v>
      </c>
      <c r="C112">
        <v>2.3692256058305814</v>
      </c>
      <c r="D112">
        <v>2.5206732052075829</v>
      </c>
      <c r="E112">
        <v>2.6119239814309481</v>
      </c>
      <c r="F112">
        <v>2.6664532538623336</v>
      </c>
      <c r="G112">
        <v>2.6789774858751279</v>
      </c>
      <c r="H112">
        <v>2.6575746586826337</v>
      </c>
      <c r="I112">
        <v>2.6050566642994144</v>
      </c>
      <c r="J112">
        <v>2.531631819702358</v>
      </c>
      <c r="K112">
        <v>2.4454703127711532</v>
      </c>
    </row>
    <row r="113" spans="1:11">
      <c r="A113" s="5" t="s">
        <v>117</v>
      </c>
      <c r="B113">
        <v>3.9941220000000008</v>
      </c>
      <c r="C113">
        <v>5.751968711994941</v>
      </c>
      <c r="D113">
        <v>7.5853417672094361</v>
      </c>
      <c r="E113">
        <v>9.3933774547421525</v>
      </c>
      <c r="F113">
        <v>11.093544159260187</v>
      </c>
      <c r="G113">
        <v>12.548074378330984</v>
      </c>
      <c r="H113">
        <v>13.691978541789501</v>
      </c>
      <c r="I113">
        <v>14.480052415570217</v>
      </c>
      <c r="J113">
        <v>14.854266429735182</v>
      </c>
      <c r="K113">
        <v>14.859593653177965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3.3236110000000001</v>
      </c>
      <c r="C116">
        <v>3.189557826854676</v>
      </c>
      <c r="D116">
        <v>3.0507056215417596</v>
      </c>
      <c r="E116">
        <v>2.8794623614090384</v>
      </c>
      <c r="F116">
        <v>2.7127306347891067</v>
      </c>
      <c r="G116">
        <v>2.5369720260369255</v>
      </c>
      <c r="H116">
        <v>2.3605999646985998</v>
      </c>
      <c r="I116">
        <v>2.2087065544848454</v>
      </c>
      <c r="J116">
        <v>2.0886371535871917</v>
      </c>
      <c r="K116">
        <v>2.0002222844646069</v>
      </c>
    </row>
    <row r="117" spans="1:11">
      <c r="A117" s="5" t="s">
        <v>121</v>
      </c>
      <c r="B117">
        <v>0.50744800000000001</v>
      </c>
      <c r="C117">
        <v>0.59304174040488145</v>
      </c>
      <c r="D117">
        <v>0.67589101582928035</v>
      </c>
      <c r="E117">
        <v>0.75665495408391792</v>
      </c>
      <c r="F117">
        <v>0.830756822489919</v>
      </c>
      <c r="G117">
        <v>0.89471516943859941</v>
      </c>
      <c r="H117">
        <v>0.94020223522967106</v>
      </c>
      <c r="I117">
        <v>0.96417091929090937</v>
      </c>
      <c r="J117">
        <v>0.9679528144649594</v>
      </c>
      <c r="K117">
        <v>0.95207216492801694</v>
      </c>
    </row>
    <row r="118" spans="1:11">
      <c r="A118" s="5" t="s">
        <v>122</v>
      </c>
      <c r="B118">
        <v>20.713818996419008</v>
      </c>
      <c r="C118">
        <v>26.868546260415236</v>
      </c>
      <c r="D118">
        <v>33.269899375118897</v>
      </c>
      <c r="E118">
        <v>39.502478194972397</v>
      </c>
      <c r="F118">
        <v>45.111481760093866</v>
      </c>
      <c r="G118">
        <v>49.985862863999728</v>
      </c>
      <c r="H118">
        <v>53.956405404081835</v>
      </c>
      <c r="I118">
        <v>56.895895106196527</v>
      </c>
      <c r="J118">
        <v>58.533128022150365</v>
      </c>
      <c r="K118">
        <v>59.053891009054787</v>
      </c>
    </row>
    <row r="119" spans="1:11">
      <c r="A119" s="5" t="s">
        <v>123</v>
      </c>
      <c r="B119">
        <v>14.900841000012559</v>
      </c>
      <c r="C119">
        <v>20.019576446314549</v>
      </c>
      <c r="D119">
        <v>26.227701102866035</v>
      </c>
      <c r="E119">
        <v>33.268858113109012</v>
      </c>
      <c r="F119">
        <v>40.541033398003847</v>
      </c>
      <c r="G119">
        <v>47.382589102729348</v>
      </c>
      <c r="H119">
        <v>53.576886277459323</v>
      </c>
      <c r="I119">
        <v>58.948021354035838</v>
      </c>
      <c r="J119">
        <v>63.344446709161765</v>
      </c>
      <c r="K119">
        <v>66.731269837436898</v>
      </c>
    </row>
    <row r="120" spans="1:11">
      <c r="A120" s="5" t="s">
        <v>124</v>
      </c>
      <c r="B120">
        <v>28.401016999999996</v>
      </c>
      <c r="C120">
        <v>32.945113544536909</v>
      </c>
      <c r="D120">
        <v>37.160913237316414</v>
      </c>
      <c r="E120">
        <v>40.657599019744417</v>
      </c>
      <c r="F120">
        <v>43.265018959584033</v>
      </c>
      <c r="G120">
        <v>45.126625949397003</v>
      </c>
      <c r="H120">
        <v>46.216009781720885</v>
      </c>
      <c r="I120">
        <v>46.483652291154733</v>
      </c>
      <c r="J120">
        <v>45.95992944510585</v>
      </c>
      <c r="K120">
        <v>44.935652158224961</v>
      </c>
    </row>
    <row r="121" spans="1:11">
      <c r="A121" s="5" t="s">
        <v>125</v>
      </c>
      <c r="B121">
        <v>0.31588499999999992</v>
      </c>
      <c r="C121">
        <v>0.36232810551928218</v>
      </c>
      <c r="D121">
        <v>0.40295512255116334</v>
      </c>
      <c r="E121">
        <v>0.43329090566627965</v>
      </c>
      <c r="F121">
        <v>0.4573884352682635</v>
      </c>
      <c r="G121">
        <v>0.47094881330257143</v>
      </c>
      <c r="H121">
        <v>0.47183305249618418</v>
      </c>
      <c r="I121">
        <v>0.46107753748395885</v>
      </c>
      <c r="J121">
        <v>0.43920432023458905</v>
      </c>
      <c r="K121">
        <v>0.41232781795960882</v>
      </c>
    </row>
    <row r="122" spans="1:11">
      <c r="A122" s="5" t="s">
        <v>126</v>
      </c>
      <c r="B122">
        <v>15.369808999999993</v>
      </c>
      <c r="C122">
        <v>20.344089306765568</v>
      </c>
      <c r="D122">
        <v>25.780815001911357</v>
      </c>
      <c r="E122">
        <v>31.117610097807738</v>
      </c>
      <c r="F122">
        <v>35.910201167956863</v>
      </c>
      <c r="G122">
        <v>39.878586395506304</v>
      </c>
      <c r="H122">
        <v>43.121773584976729</v>
      </c>
      <c r="I122">
        <v>45.539712591631194</v>
      </c>
      <c r="J122">
        <v>47.212761315655861</v>
      </c>
      <c r="K122">
        <v>48.140589816698103</v>
      </c>
    </row>
    <row r="123" spans="1:11">
      <c r="A123" s="5" t="s">
        <v>127</v>
      </c>
      <c r="B123">
        <v>0.41651499991321611</v>
      </c>
      <c r="C123">
        <v>0.43318433914872606</v>
      </c>
      <c r="D123">
        <v>0.44438894289040354</v>
      </c>
      <c r="E123">
        <v>0.44614424727360058</v>
      </c>
      <c r="F123">
        <v>0.44307551693234126</v>
      </c>
      <c r="G123">
        <v>0.43889002648563125</v>
      </c>
      <c r="H123">
        <v>0.42919015633309776</v>
      </c>
      <c r="I123">
        <v>0.41224120569166284</v>
      </c>
      <c r="J123">
        <v>0.39202490388822353</v>
      </c>
      <c r="K123">
        <v>0.372437549723098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0.4058139999203928</v>
      </c>
      <c r="C125">
        <v>0.42033484748475552</v>
      </c>
      <c r="D125">
        <v>0.43195990834328696</v>
      </c>
      <c r="E125">
        <v>0.43835808272702098</v>
      </c>
      <c r="F125">
        <v>0.43839884452291716</v>
      </c>
      <c r="G125">
        <v>0.43472559761437934</v>
      </c>
      <c r="H125">
        <v>0.43011298947029009</v>
      </c>
      <c r="I125">
        <v>0.42570228521846748</v>
      </c>
      <c r="J125">
        <v>0.41988437700509773</v>
      </c>
      <c r="K125">
        <v>0.41241338101319763</v>
      </c>
    </row>
    <row r="126" spans="1:11">
      <c r="A126" s="5" t="s">
        <v>130</v>
      </c>
      <c r="B126">
        <v>3.4597730000000007</v>
      </c>
      <c r="C126">
        <v>4.2694272343963799</v>
      </c>
      <c r="D126">
        <v>5.0263678507334149</v>
      </c>
      <c r="E126">
        <v>5.7215481572476827</v>
      </c>
      <c r="F126">
        <v>6.2710983299014886</v>
      </c>
      <c r="G126">
        <v>6.7011518410372748</v>
      </c>
      <c r="H126">
        <v>7.0151710214442424</v>
      </c>
      <c r="I126">
        <v>7.2193468545048782</v>
      </c>
      <c r="J126">
        <v>7.3189977476921237</v>
      </c>
      <c r="K126">
        <v>7.3223455482049404</v>
      </c>
    </row>
    <row r="127" spans="1:11">
      <c r="A127" s="5" t="s">
        <v>131</v>
      </c>
      <c r="B127">
        <v>1.2991719999999995</v>
      </c>
      <c r="C127">
        <v>1.3665424828965727</v>
      </c>
      <c r="D127">
        <v>1.426049006237845</v>
      </c>
      <c r="E127">
        <v>1.4605081927604102</v>
      </c>
      <c r="F127">
        <v>1.4693895522396594</v>
      </c>
      <c r="G127">
        <v>1.4612152352118268</v>
      </c>
      <c r="H127">
        <v>1.4371003926398507</v>
      </c>
      <c r="I127">
        <v>1.39859073557499</v>
      </c>
      <c r="J127">
        <v>1.3518440490971757</v>
      </c>
      <c r="K127">
        <v>1.3023406501631867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113.42304699249158</v>
      </c>
      <c r="C129">
        <v>126.18275401562276</v>
      </c>
      <c r="D129">
        <v>136.74726416228918</v>
      </c>
      <c r="E129">
        <v>144.29812002860899</v>
      </c>
      <c r="F129">
        <v>148.71903431749936</v>
      </c>
      <c r="G129">
        <v>150.03304595576444</v>
      </c>
      <c r="H129">
        <v>149.68508002180118</v>
      </c>
      <c r="I129">
        <v>148.4206259685576</v>
      </c>
      <c r="J129">
        <v>145.99848844540747</v>
      </c>
      <c r="K129">
        <v>143.06579872679831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2.7560010000000004</v>
      </c>
      <c r="C131">
        <v>3.1423584030064569</v>
      </c>
      <c r="D131">
        <v>3.4105633723036157</v>
      </c>
      <c r="E131">
        <v>3.6117671379496277</v>
      </c>
      <c r="F131">
        <v>3.7648119211491662</v>
      </c>
      <c r="G131">
        <v>3.8117093641761275</v>
      </c>
      <c r="H131">
        <v>3.8031653134840488</v>
      </c>
      <c r="I131">
        <v>3.7709878483983812</v>
      </c>
      <c r="J131">
        <v>3.7039612387647436</v>
      </c>
      <c r="K131">
        <v>3.6150639504086222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31.951411999999991</v>
      </c>
      <c r="C134">
        <v>34.600523890469923</v>
      </c>
      <c r="D134">
        <v>36.366715080015368</v>
      </c>
      <c r="E134">
        <v>37.131839690440842</v>
      </c>
      <c r="F134">
        <v>37.07636416848942</v>
      </c>
      <c r="G134">
        <v>36.290533657784792</v>
      </c>
      <c r="H134">
        <v>35.014139138500035</v>
      </c>
      <c r="I134">
        <v>33.512499567100228</v>
      </c>
      <c r="J134">
        <v>32.109353636363664</v>
      </c>
      <c r="K134">
        <v>30.878879750305433</v>
      </c>
    </row>
    <row r="135" spans="1:11">
      <c r="A135" s="5" t="s">
        <v>139</v>
      </c>
      <c r="B135">
        <v>23.390765000000002</v>
      </c>
      <c r="C135">
        <v>28.638302987510293</v>
      </c>
      <c r="D135">
        <v>33.801492661376798</v>
      </c>
      <c r="E135">
        <v>38.469358144894485</v>
      </c>
      <c r="F135">
        <v>42.29313848944826</v>
      </c>
      <c r="G135">
        <v>45.386533422864993</v>
      </c>
      <c r="H135">
        <v>47.773630043023594</v>
      </c>
      <c r="I135">
        <v>49.385144249249365</v>
      </c>
      <c r="J135">
        <v>50.161387846712927</v>
      </c>
      <c r="K135">
        <v>50.194101341673324</v>
      </c>
    </row>
    <row r="136" spans="1:11">
      <c r="A136" s="5" t="s">
        <v>140</v>
      </c>
      <c r="B136">
        <v>47.963012000000028</v>
      </c>
      <c r="C136">
        <v>50.163415476526318</v>
      </c>
      <c r="D136">
        <v>51.096301939674703</v>
      </c>
      <c r="E136">
        <v>50.515334198581201</v>
      </c>
      <c r="F136">
        <v>48.628276471300296</v>
      </c>
      <c r="G136">
        <v>46.031436041539344</v>
      </c>
      <c r="H136">
        <v>43.242156952555554</v>
      </c>
      <c r="I136">
        <v>40.599038085584738</v>
      </c>
      <c r="J136">
        <v>38.334457939335209</v>
      </c>
      <c r="K136">
        <v>36.467084039460374</v>
      </c>
    </row>
    <row r="137" spans="1:11">
      <c r="A137" s="5" t="s">
        <v>141</v>
      </c>
      <c r="B137">
        <v>2.2832890000000017</v>
      </c>
      <c r="C137">
        <v>2.6407172239478918</v>
      </c>
      <c r="D137">
        <v>2.9463660492236596</v>
      </c>
      <c r="E137">
        <v>3.1814840709707974</v>
      </c>
      <c r="F137">
        <v>3.342717585089686</v>
      </c>
      <c r="G137">
        <v>3.4481823932214484</v>
      </c>
      <c r="H137">
        <v>3.4938015546066841</v>
      </c>
      <c r="I137">
        <v>3.4813980484620255</v>
      </c>
      <c r="J137">
        <v>3.4145024019200787</v>
      </c>
      <c r="K137">
        <v>3.3088525549636834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29.959364000000008</v>
      </c>
      <c r="C139">
        <v>35.755926438585234</v>
      </c>
      <c r="D139">
        <v>41.272413065969026</v>
      </c>
      <c r="E139">
        <v>46.104691832752351</v>
      </c>
      <c r="F139">
        <v>50.141832695609608</v>
      </c>
      <c r="G139">
        <v>53.000005520624669</v>
      </c>
      <c r="H139">
        <v>54.485267656366204</v>
      </c>
      <c r="I139">
        <v>54.756631261790744</v>
      </c>
      <c r="J139">
        <v>53.901663924019367</v>
      </c>
      <c r="K139">
        <v>52.406969430067861</v>
      </c>
    </row>
    <row r="140" spans="1:11">
      <c r="A140" s="5" t="s">
        <v>144</v>
      </c>
      <c r="B140">
        <v>16.612988000000001</v>
      </c>
      <c r="C140">
        <v>17.263575942261316</v>
      </c>
      <c r="D140">
        <v>17.88425108267095</v>
      </c>
      <c r="E140">
        <v>18.309552982525435</v>
      </c>
      <c r="F140">
        <v>18.575119657036968</v>
      </c>
      <c r="G140">
        <v>18.812996799649056</v>
      </c>
      <c r="H140">
        <v>19.02972547110469</v>
      </c>
      <c r="I140">
        <v>19.188942621648646</v>
      </c>
      <c r="J140">
        <v>19.21954490004406</v>
      </c>
      <c r="K140">
        <v>19.065211138132543</v>
      </c>
    </row>
    <row r="141" spans="1:11">
      <c r="A141" s="5" t="s">
        <v>145</v>
      </c>
      <c r="B141">
        <v>0.25087000025581613</v>
      </c>
      <c r="C141">
        <v>0.29034362201607</v>
      </c>
      <c r="D141">
        <v>0.32664708794395031</v>
      </c>
      <c r="E141">
        <v>0.35845705215905038</v>
      </c>
      <c r="F141">
        <v>0.38627533913837064</v>
      </c>
      <c r="G141">
        <v>0.40891045539847959</v>
      </c>
      <c r="H141">
        <v>0.42333612256724429</v>
      </c>
      <c r="I141">
        <v>0.42954791102787371</v>
      </c>
      <c r="J141">
        <v>0.42860907369158474</v>
      </c>
      <c r="K141">
        <v>0.42164166418973381</v>
      </c>
    </row>
    <row r="142" spans="1:11">
      <c r="A142" s="5" t="s">
        <v>146</v>
      </c>
      <c r="B142">
        <v>4.3681360000000016</v>
      </c>
      <c r="C142">
        <v>4.8515298619647096</v>
      </c>
      <c r="D142">
        <v>5.2795691375743425</v>
      </c>
      <c r="E142">
        <v>5.6327789131491164</v>
      </c>
      <c r="F142">
        <v>5.9395938663699628</v>
      </c>
      <c r="G142">
        <v>6.1858704927642343</v>
      </c>
      <c r="H142">
        <v>6.369261802661371</v>
      </c>
      <c r="I142">
        <v>6.4967755859942029</v>
      </c>
      <c r="J142">
        <v>6.5434538718451787</v>
      </c>
      <c r="K142">
        <v>6.5092681429375121</v>
      </c>
    </row>
    <row r="143" spans="1:11">
      <c r="A143" s="5" t="s">
        <v>147</v>
      </c>
      <c r="B143">
        <v>5.7881629999999964</v>
      </c>
      <c r="C143">
        <v>6.3655397056803764</v>
      </c>
      <c r="D143">
        <v>6.7540505276974523</v>
      </c>
      <c r="E143">
        <v>6.9690188157664732</v>
      </c>
      <c r="F143">
        <v>7.0136681718433413</v>
      </c>
      <c r="G143">
        <v>6.9029827590386779</v>
      </c>
      <c r="H143">
        <v>6.7504187822942541</v>
      </c>
      <c r="I143">
        <v>6.5881605022161409</v>
      </c>
      <c r="J143">
        <v>6.4107855733496431</v>
      </c>
      <c r="K143">
        <v>6.2437381637084988</v>
      </c>
    </row>
    <row r="144" spans="1:11">
      <c r="A144" s="5" t="s">
        <v>148</v>
      </c>
      <c r="B144">
        <v>15.511953000000004</v>
      </c>
      <c r="C144">
        <v>21.816136409888767</v>
      </c>
      <c r="D144">
        <v>29.816214529144588</v>
      </c>
      <c r="E144">
        <v>39.68069411713288</v>
      </c>
      <c r="F144">
        <v>50.943358667762695</v>
      </c>
      <c r="G144">
        <v>62.026959040034434</v>
      </c>
      <c r="H144">
        <v>72.789276819025474</v>
      </c>
      <c r="I144">
        <v>82.672158368543634</v>
      </c>
      <c r="J144">
        <v>91.055040403701923</v>
      </c>
      <c r="K144">
        <v>97.906437246275885</v>
      </c>
    </row>
    <row r="145" spans="1:11">
      <c r="A145" s="5" t="s">
        <v>149</v>
      </c>
      <c r="B145">
        <v>158.42318189322182</v>
      </c>
      <c r="C145">
        <v>201.52907037179196</v>
      </c>
      <c r="D145">
        <v>252.72417359070479</v>
      </c>
      <c r="E145">
        <v>310.62169065844921</v>
      </c>
      <c r="F145">
        <v>371.69500001795848</v>
      </c>
      <c r="G145">
        <v>427.38921857060012</v>
      </c>
      <c r="H145">
        <v>477.96536022100099</v>
      </c>
      <c r="I145">
        <v>521.27826124614921</v>
      </c>
      <c r="J145">
        <v>555.75342452100824</v>
      </c>
      <c r="K145">
        <v>582.38002920481267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4.8831109336728682</v>
      </c>
      <c r="C149">
        <v>5.4258879676979994</v>
      </c>
      <c r="D149">
        <v>6.0035195643178652</v>
      </c>
      <c r="E149">
        <v>6.5427437179471717</v>
      </c>
      <c r="F149">
        <v>7.063307025923133</v>
      </c>
      <c r="G149">
        <v>7.5770508057389749</v>
      </c>
      <c r="H149">
        <v>8.0075581928225201</v>
      </c>
      <c r="I149">
        <v>8.3437926706506342</v>
      </c>
      <c r="J149">
        <v>8.5776448050059511</v>
      </c>
      <c r="K149">
        <v>8.669935829492502</v>
      </c>
    </row>
    <row r="150" spans="1:11">
      <c r="A150" s="5" t="s">
        <v>154</v>
      </c>
      <c r="B150">
        <v>2.7824349999999982</v>
      </c>
      <c r="C150">
        <v>3.3827456484672851</v>
      </c>
      <c r="D150">
        <v>3.9884836588085721</v>
      </c>
      <c r="E150">
        <v>4.5437286651417486</v>
      </c>
      <c r="F150">
        <v>5.0113662888310957</v>
      </c>
      <c r="G150">
        <v>5.3654840357952978</v>
      </c>
      <c r="H150">
        <v>5.5834187029206443</v>
      </c>
      <c r="I150">
        <v>5.6749104424072829</v>
      </c>
      <c r="J150">
        <v>5.6908864671551465</v>
      </c>
      <c r="K150">
        <v>5.6508065966969641</v>
      </c>
    </row>
    <row r="151" spans="1:11">
      <c r="A151" s="5" t="s">
        <v>155</v>
      </c>
      <c r="B151">
        <v>173.59338299999985</v>
      </c>
      <c r="C151">
        <v>207.34063657159723</v>
      </c>
      <c r="D151">
        <v>239.68426082135801</v>
      </c>
      <c r="E151">
        <v>267.97877033125269</v>
      </c>
      <c r="F151">
        <v>292.5767471607474</v>
      </c>
      <c r="G151">
        <v>310.04775535103528</v>
      </c>
      <c r="H151">
        <v>320.89671382333989</v>
      </c>
      <c r="I151">
        <v>326.98542699396</v>
      </c>
      <c r="J151">
        <v>328.65957205891186</v>
      </c>
      <c r="K151">
        <v>326.37396956532223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3.5168199998645111</v>
      </c>
      <c r="C153">
        <v>4.0219789752741582</v>
      </c>
      <c r="D153">
        <v>4.4767258494699114</v>
      </c>
      <c r="E153">
        <v>4.8456351487322165</v>
      </c>
      <c r="F153">
        <v>5.1081671952467014</v>
      </c>
      <c r="G153">
        <v>5.2631443780648937</v>
      </c>
      <c r="H153">
        <v>5.324157993392058</v>
      </c>
      <c r="I153">
        <v>5.2937917971918473</v>
      </c>
      <c r="J153">
        <v>5.186576285215974</v>
      </c>
      <c r="K153">
        <v>5.0246973048459447</v>
      </c>
    </row>
    <row r="154" spans="1:11">
      <c r="A154" s="5" t="s">
        <v>158</v>
      </c>
      <c r="B154">
        <v>6.8582660000000004</v>
      </c>
      <c r="C154">
        <v>8.2398501982430084</v>
      </c>
      <c r="D154">
        <v>9.5426037360889389</v>
      </c>
      <c r="E154">
        <v>10.661335005195452</v>
      </c>
      <c r="F154">
        <v>11.504402312055914</v>
      </c>
      <c r="G154">
        <v>12.086723693778035</v>
      </c>
      <c r="H154">
        <v>12.390858945334362</v>
      </c>
      <c r="I154">
        <v>12.43332632225273</v>
      </c>
      <c r="J154">
        <v>12.26526898107479</v>
      </c>
      <c r="K154">
        <v>11.917152130245482</v>
      </c>
    </row>
    <row r="155" spans="1:11">
      <c r="A155" s="5" t="s">
        <v>159</v>
      </c>
      <c r="B155">
        <v>6.4545479999999991</v>
      </c>
      <c r="C155">
        <v>7.5017933270823942</v>
      </c>
      <c r="D155">
        <v>8.4267857480275534</v>
      </c>
      <c r="E155">
        <v>9.1895784225192081</v>
      </c>
      <c r="F155">
        <v>9.7567926433700816</v>
      </c>
      <c r="G155">
        <v>10.12242398227005</v>
      </c>
      <c r="H155">
        <v>10.300605223759518</v>
      </c>
      <c r="I155">
        <v>10.320850927413989</v>
      </c>
      <c r="J155">
        <v>10.194626373157607</v>
      </c>
      <c r="K155">
        <v>9.9535181088403242</v>
      </c>
    </row>
    <row r="156" spans="1:11">
      <c r="A156" s="5" t="s">
        <v>160</v>
      </c>
      <c r="B156">
        <v>29.076511999999994</v>
      </c>
      <c r="C156">
        <v>31.438969186758037</v>
      </c>
      <c r="D156">
        <v>33.041402479747653</v>
      </c>
      <c r="E156">
        <v>33.849050677139843</v>
      </c>
      <c r="F156">
        <v>33.86233123495731</v>
      </c>
      <c r="G156">
        <v>33.116258654631132</v>
      </c>
      <c r="H156">
        <v>32.106094520473619</v>
      </c>
      <c r="I156">
        <v>30.99355110227091</v>
      </c>
      <c r="J156">
        <v>29.802793819479874</v>
      </c>
      <c r="K156">
        <v>28.71300970108873</v>
      </c>
    </row>
    <row r="157" spans="1:11">
      <c r="A157" s="5" t="s">
        <v>161</v>
      </c>
      <c r="B157">
        <v>93.260798000000065</v>
      </c>
      <c r="C157">
        <v>109.70510970985893</v>
      </c>
      <c r="D157">
        <v>125.3555615215774</v>
      </c>
      <c r="E157">
        <v>138.61746525711428</v>
      </c>
      <c r="F157">
        <v>149.04005805640713</v>
      </c>
      <c r="G157">
        <v>156.74210664399894</v>
      </c>
      <c r="H157">
        <v>161.59249438211629</v>
      </c>
      <c r="I157">
        <v>163.48532462679333</v>
      </c>
      <c r="J157">
        <v>162.87592403164189</v>
      </c>
      <c r="K157">
        <v>160.17859244766385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38.27666</v>
      </c>
      <c r="C159">
        <v>38.409532047572021</v>
      </c>
      <c r="D159">
        <v>37.888693868409852</v>
      </c>
      <c r="E159">
        <v>36.58571847165382</v>
      </c>
      <c r="F159">
        <v>35.162884108218982</v>
      </c>
      <c r="G159">
        <v>33.637284665183437</v>
      </c>
      <c r="H159">
        <v>31.68562545670046</v>
      </c>
      <c r="I159">
        <v>29.576523709420321</v>
      </c>
      <c r="J159">
        <v>27.751744215229582</v>
      </c>
      <c r="K159">
        <v>26.229385066658487</v>
      </c>
    </row>
    <row r="160" spans="1:11">
      <c r="A160" s="5" t="s">
        <v>164</v>
      </c>
      <c r="B160">
        <v>10.675571999999985</v>
      </c>
      <c r="C160">
        <v>10.909987403763745</v>
      </c>
      <c r="D160">
        <v>11.082360814288215</v>
      </c>
      <c r="E160">
        <v>11.233772006577132</v>
      </c>
      <c r="F160">
        <v>11.309672162376204</v>
      </c>
      <c r="G160">
        <v>11.27692900834297</v>
      </c>
      <c r="H160">
        <v>11.114894021448162</v>
      </c>
      <c r="I160">
        <v>10.862868786492159</v>
      </c>
      <c r="J160">
        <v>10.572341331012286</v>
      </c>
      <c r="K160">
        <v>10.216792409719638</v>
      </c>
    </row>
    <row r="161" spans="1:11">
      <c r="A161" s="5" t="s">
        <v>165</v>
      </c>
      <c r="B161">
        <v>1.7587930002989842</v>
      </c>
      <c r="C161">
        <v>2.5623701516984183</v>
      </c>
      <c r="D161">
        <v>3.0446737282968535</v>
      </c>
      <c r="E161">
        <v>3.4749796327201197</v>
      </c>
      <c r="F161">
        <v>3.7973171715500071</v>
      </c>
      <c r="G161">
        <v>3.9936059479845811</v>
      </c>
      <c r="H161">
        <v>4.0441998558970651</v>
      </c>
      <c r="I161">
        <v>3.9540148356678664</v>
      </c>
      <c r="J161">
        <v>3.7967053920473068</v>
      </c>
      <c r="K161">
        <v>3.6060494962204683</v>
      </c>
    </row>
    <row r="162" spans="1:11">
      <c r="A162" s="5" t="s">
        <v>166</v>
      </c>
      <c r="B162">
        <v>48.183584001943508</v>
      </c>
      <c r="C162">
        <v>49.377555055456213</v>
      </c>
      <c r="D162">
        <v>49.660647219802627</v>
      </c>
      <c r="E162">
        <v>48.630185782313106</v>
      </c>
      <c r="F162">
        <v>46.183250951548644</v>
      </c>
      <c r="G162">
        <v>42.90645890601305</v>
      </c>
      <c r="H162">
        <v>39.391814795499506</v>
      </c>
      <c r="I162">
        <v>35.974645168071667</v>
      </c>
      <c r="J162">
        <v>32.8546870608833</v>
      </c>
      <c r="K162">
        <v>30.044472590361266</v>
      </c>
    </row>
    <row r="163" spans="1:11">
      <c r="A163" s="5" t="s">
        <v>167</v>
      </c>
      <c r="B163">
        <v>3.572884999999999</v>
      </c>
      <c r="C163">
        <v>3.196966589310732</v>
      </c>
      <c r="D163">
        <v>2.8495380104710799</v>
      </c>
      <c r="E163">
        <v>2.5105963268221334</v>
      </c>
      <c r="F163">
        <v>2.181205341718162</v>
      </c>
      <c r="G163">
        <v>1.8768124060140468</v>
      </c>
      <c r="H163">
        <v>1.6158301318712793</v>
      </c>
      <c r="I163">
        <v>1.3942682112926479</v>
      </c>
      <c r="J163">
        <v>1.2234565883369897</v>
      </c>
      <c r="K163">
        <v>1.1064240786692159</v>
      </c>
    </row>
    <row r="164" spans="1:11">
      <c r="A164" s="5" t="s">
        <v>168</v>
      </c>
      <c r="B164">
        <v>21.486370999999998</v>
      </c>
      <c r="C164">
        <v>20.765849199529068</v>
      </c>
      <c r="D164">
        <v>19.91520321677395</v>
      </c>
      <c r="E164">
        <v>18.934698348649</v>
      </c>
      <c r="F164">
        <v>17.757120180607881</v>
      </c>
      <c r="G164">
        <v>16.356182165209031</v>
      </c>
      <c r="H164">
        <v>14.832063460366902</v>
      </c>
      <c r="I164">
        <v>13.41497619245226</v>
      </c>
      <c r="J164">
        <v>12.25549957250611</v>
      </c>
      <c r="K164">
        <v>11.323482328155565</v>
      </c>
    </row>
    <row r="165" spans="1:11">
      <c r="A165" s="5" t="s">
        <v>169</v>
      </c>
      <c r="B165">
        <v>142.95816400000007</v>
      </c>
      <c r="C165">
        <v>141.96855974814343</v>
      </c>
      <c r="D165">
        <v>139.63219685644319</v>
      </c>
      <c r="E165">
        <v>137.79226949101138</v>
      </c>
      <c r="F165">
        <v>136.71471880613512</v>
      </c>
      <c r="G165">
        <v>135.42364175003488</v>
      </c>
      <c r="H165">
        <v>133.42737808664904</v>
      </c>
      <c r="I165">
        <v>130.63621233056406</v>
      </c>
      <c r="J165">
        <v>126.96753231392195</v>
      </c>
      <c r="K165">
        <v>122.62221216561277</v>
      </c>
    </row>
    <row r="166" spans="1:11">
      <c r="A166" s="5" t="s">
        <v>170</v>
      </c>
      <c r="B166">
        <v>10.624005</v>
      </c>
      <c r="C166">
        <v>13.74940916246447</v>
      </c>
      <c r="D166">
        <v>16.826639383713971</v>
      </c>
      <c r="E166">
        <v>19.980493977925857</v>
      </c>
      <c r="F166">
        <v>22.953347249540993</v>
      </c>
      <c r="G166">
        <v>25.345242226655767</v>
      </c>
      <c r="H166">
        <v>27.37437289597311</v>
      </c>
      <c r="I166">
        <v>29.026789871449758</v>
      </c>
      <c r="J166">
        <v>30.186358195458673</v>
      </c>
      <c r="K166">
        <v>30.884251772368177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0.18308100000000002</v>
      </c>
      <c r="C173">
        <v>0.18664992998858318</v>
      </c>
      <c r="D173">
        <v>0.18642007909934472</v>
      </c>
      <c r="E173">
        <v>0.18097708302033652</v>
      </c>
      <c r="F173">
        <v>0.17102360288723978</v>
      </c>
      <c r="G173">
        <v>0.15859596936260553</v>
      </c>
      <c r="H173">
        <v>0.14885699980192402</v>
      </c>
      <c r="I173">
        <v>0.14217373917927525</v>
      </c>
      <c r="J173">
        <v>0.13766013242836458</v>
      </c>
      <c r="K173">
        <v>0.13507950568030794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27.448085999999993</v>
      </c>
      <c r="C175">
        <v>34.746409697069858</v>
      </c>
      <c r="D175">
        <v>41.861299855768699</v>
      </c>
      <c r="E175">
        <v>48.610702698778731</v>
      </c>
      <c r="F175">
        <v>54.414247834163135</v>
      </c>
      <c r="G175">
        <v>59.026015213152462</v>
      </c>
      <c r="H175">
        <v>62.069187937248273</v>
      </c>
      <c r="I175">
        <v>63.607502947222059</v>
      </c>
      <c r="J175">
        <v>63.753216967113275</v>
      </c>
      <c r="K175">
        <v>62.663548561911391</v>
      </c>
    </row>
    <row r="176" spans="1:11">
      <c r="A176" s="5" t="s">
        <v>180</v>
      </c>
      <c r="B176">
        <v>12.433727999999993</v>
      </c>
      <c r="C176">
        <v>15.651291275135263</v>
      </c>
      <c r="D176">
        <v>18.790814287116397</v>
      </c>
      <c r="E176">
        <v>21.75996169950276</v>
      </c>
      <c r="F176">
        <v>24.251973788883827</v>
      </c>
      <c r="G176">
        <v>26.194105104084514</v>
      </c>
      <c r="H176">
        <v>27.868629215087509</v>
      </c>
      <c r="I176">
        <v>29.26376811597866</v>
      </c>
      <c r="J176">
        <v>30.361199205137726</v>
      </c>
      <c r="K176">
        <v>31.150013740819269</v>
      </c>
    </row>
    <row r="177" spans="1:11">
      <c r="A177" s="5" t="s">
        <v>181</v>
      </c>
      <c r="B177">
        <v>9.8562219999999918</v>
      </c>
      <c r="C177">
        <v>9.7317646488820362</v>
      </c>
      <c r="D177">
        <v>9.7302543996305175</v>
      </c>
      <c r="E177">
        <v>9.7266213388302134</v>
      </c>
      <c r="F177">
        <v>9.6688408459109763</v>
      </c>
      <c r="G177">
        <v>9.5733471392040137</v>
      </c>
      <c r="H177">
        <v>9.2996957119355041</v>
      </c>
      <c r="I177">
        <v>8.8463092360988647</v>
      </c>
      <c r="J177">
        <v>8.3105414057592313</v>
      </c>
      <c r="K177">
        <v>7.7275183687695828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5.8675359999999968</v>
      </c>
      <c r="C179">
        <v>7.3234222550757115</v>
      </c>
      <c r="D179">
        <v>8.7549741051504757</v>
      </c>
      <c r="E179">
        <v>10.117651865126968</v>
      </c>
      <c r="F179">
        <v>11.279032337540052</v>
      </c>
      <c r="G179">
        <v>12.197186895536987</v>
      </c>
      <c r="H179">
        <v>12.832985164716568</v>
      </c>
      <c r="I179">
        <v>13.174378752666366</v>
      </c>
      <c r="J179">
        <v>13.248359194920491</v>
      </c>
      <c r="K179">
        <v>13.145352233433051</v>
      </c>
    </row>
    <row r="180" spans="1:11">
      <c r="A180" s="5" t="s">
        <v>184</v>
      </c>
      <c r="B180">
        <v>5.0864179997320571</v>
      </c>
      <c r="C180">
        <v>5.719274785584302</v>
      </c>
      <c r="D180">
        <v>6.0876375295728904</v>
      </c>
      <c r="E180">
        <v>6.3733285992527193</v>
      </c>
      <c r="F180">
        <v>6.5295513494459936</v>
      </c>
      <c r="G180">
        <v>6.5909360099546763</v>
      </c>
      <c r="H180">
        <v>6.5098495247891153</v>
      </c>
      <c r="I180">
        <v>6.2759654284369457</v>
      </c>
      <c r="J180">
        <v>5.9406477767397492</v>
      </c>
      <c r="K180">
        <v>5.5379977538115366</v>
      </c>
    </row>
    <row r="181" spans="1:11">
      <c r="A181" s="5" t="s">
        <v>185</v>
      </c>
      <c r="B181">
        <v>5.4621190000000022</v>
      </c>
      <c r="C181">
        <v>5.6067958338845285</v>
      </c>
      <c r="D181">
        <v>5.6687246342534499</v>
      </c>
      <c r="E181">
        <v>5.6127336136081265</v>
      </c>
      <c r="F181">
        <v>5.529569697078478</v>
      </c>
      <c r="G181">
        <v>5.4042226884157101</v>
      </c>
      <c r="H181">
        <v>5.1778910550358983</v>
      </c>
      <c r="I181">
        <v>4.9091318002108197</v>
      </c>
      <c r="J181">
        <v>4.6610842612157581</v>
      </c>
      <c r="K181">
        <v>4.4271674156452967</v>
      </c>
    </row>
    <row r="182" spans="1:11">
      <c r="A182" s="5" t="s">
        <v>186</v>
      </c>
      <c r="B182">
        <v>2.0296799999999999</v>
      </c>
      <c r="C182">
        <v>2.0940622330633181</v>
      </c>
      <c r="D182">
        <v>2.134662138856112</v>
      </c>
      <c r="E182">
        <v>2.1672108801280929</v>
      </c>
      <c r="F182">
        <v>2.1990544596758816</v>
      </c>
      <c r="G182">
        <v>2.220036482136623</v>
      </c>
      <c r="H182">
        <v>2.2221896413849116</v>
      </c>
      <c r="I182">
        <v>2.2088927543111794</v>
      </c>
      <c r="J182">
        <v>2.1775363318309058</v>
      </c>
      <c r="K182">
        <v>2.1284448660343842</v>
      </c>
    </row>
    <row r="183" spans="1:11">
      <c r="A183" s="5" t="s">
        <v>187</v>
      </c>
      <c r="B183">
        <v>0.53814799999999985</v>
      </c>
      <c r="C183">
        <v>0.66382658585791365</v>
      </c>
      <c r="D183">
        <v>0.78044742313809823</v>
      </c>
      <c r="E183">
        <v>0.8873108250009818</v>
      </c>
      <c r="F183">
        <v>0.97128335207539718</v>
      </c>
      <c r="G183">
        <v>1.034258735496332</v>
      </c>
      <c r="H183">
        <v>1.07628448859722</v>
      </c>
      <c r="I183">
        <v>1.0950722640575687</v>
      </c>
      <c r="J183">
        <v>1.0934099464931042</v>
      </c>
      <c r="K183">
        <v>1.0770124269295027</v>
      </c>
    </row>
    <row r="184" spans="1:11">
      <c r="A184" s="5" t="s">
        <v>188</v>
      </c>
      <c r="B184">
        <v>9.3308719999999994</v>
      </c>
      <c r="C184">
        <v>11.234552046434155</v>
      </c>
      <c r="D184">
        <v>13.184417992566919</v>
      </c>
      <c r="E184">
        <v>14.933842262194764</v>
      </c>
      <c r="F184">
        <v>16.16246268295308</v>
      </c>
      <c r="G184">
        <v>17.051617829602758</v>
      </c>
      <c r="H184">
        <v>17.764696436090595</v>
      </c>
      <c r="I184">
        <v>18.357796572536216</v>
      </c>
      <c r="J184">
        <v>18.841728103462216</v>
      </c>
      <c r="K184">
        <v>19.228836637055359</v>
      </c>
    </row>
    <row r="185" spans="1:11">
      <c r="A185" s="5" t="s">
        <v>189</v>
      </c>
      <c r="B185">
        <v>50.132816999999989</v>
      </c>
      <c r="C185">
        <v>54.796995814042553</v>
      </c>
      <c r="D185">
        <v>58.585418394650659</v>
      </c>
      <c r="E185">
        <v>61.253914083285601</v>
      </c>
      <c r="F185">
        <v>63.044910086328436</v>
      </c>
      <c r="G185">
        <v>64.041843066103056</v>
      </c>
      <c r="H185">
        <v>64.027959288669038</v>
      </c>
      <c r="I185">
        <v>62.883682891567894</v>
      </c>
      <c r="J185">
        <v>60.999520241528415</v>
      </c>
      <c r="K185">
        <v>58.483543296057377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46.076988999999962</v>
      </c>
      <c r="C187">
        <v>48.769021098036511</v>
      </c>
      <c r="D187">
        <v>50.207779574928352</v>
      </c>
      <c r="E187">
        <v>51.674639907281126</v>
      </c>
      <c r="F187">
        <v>52.760370111587036</v>
      </c>
      <c r="G187">
        <v>52.84495802826978</v>
      </c>
      <c r="H187">
        <v>52.081470355839016</v>
      </c>
      <c r="I187">
        <v>50.96452200531165</v>
      </c>
      <c r="J187">
        <v>49.601791419765505</v>
      </c>
      <c r="K187">
        <v>47.758903834015939</v>
      </c>
    </row>
    <row r="188" spans="1:11">
      <c r="A188" s="5" t="s">
        <v>192</v>
      </c>
      <c r="B188">
        <v>20.859948999999983</v>
      </c>
      <c r="C188">
        <v>22.438420767131287</v>
      </c>
      <c r="D188">
        <v>23.435678707138869</v>
      </c>
      <c r="E188">
        <v>24.075519302823391</v>
      </c>
      <c r="F188">
        <v>24.188050096181026</v>
      </c>
      <c r="G188">
        <v>23.869868486558694</v>
      </c>
      <c r="H188">
        <v>23.320985430681986</v>
      </c>
      <c r="I188">
        <v>22.630182240414022</v>
      </c>
      <c r="J188">
        <v>21.87345909724306</v>
      </c>
      <c r="K188">
        <v>21.044745557715981</v>
      </c>
    </row>
    <row r="189" spans="1:11">
      <c r="A189" s="5" t="s">
        <v>193</v>
      </c>
      <c r="B189">
        <v>43.551941000711366</v>
      </c>
      <c r="C189">
        <v>54.185253821248551</v>
      </c>
      <c r="D189">
        <v>64.511551069877171</v>
      </c>
      <c r="E189">
        <v>73.969119363670913</v>
      </c>
      <c r="F189">
        <v>81.625127333577169</v>
      </c>
      <c r="G189">
        <v>87.420030204604529</v>
      </c>
      <c r="H189">
        <v>91.213869959422652</v>
      </c>
      <c r="I189">
        <v>93.128460885649417</v>
      </c>
      <c r="J189">
        <v>93.06281669996531</v>
      </c>
      <c r="K189">
        <v>91.592991077940368</v>
      </c>
    </row>
    <row r="190" spans="1:11">
      <c r="A190" s="5" t="s">
        <v>194</v>
      </c>
      <c r="B190">
        <v>0.52463600000000088</v>
      </c>
      <c r="C190">
        <v>0.57191609266474763</v>
      </c>
      <c r="D190">
        <v>0.61265725774909652</v>
      </c>
      <c r="E190">
        <v>0.64174521573331278</v>
      </c>
      <c r="F190">
        <v>0.65939163605833895</v>
      </c>
      <c r="G190">
        <v>0.66733030423464113</v>
      </c>
      <c r="H190">
        <v>0.66615490494814222</v>
      </c>
      <c r="I190">
        <v>0.65810666492005443</v>
      </c>
      <c r="J190">
        <v>0.64483360029004844</v>
      </c>
      <c r="K190">
        <v>0.62565894990587423</v>
      </c>
    </row>
    <row r="191" spans="1:11">
      <c r="A191" s="5" t="s">
        <v>195</v>
      </c>
      <c r="B191">
        <v>1.1860559999999987</v>
      </c>
      <c r="C191">
        <v>1.3253160494911014</v>
      </c>
      <c r="D191">
        <v>1.426757314449191</v>
      </c>
      <c r="E191">
        <v>1.4957626534780353</v>
      </c>
      <c r="F191">
        <v>1.5460189767226475</v>
      </c>
      <c r="G191">
        <v>1.5785878552087187</v>
      </c>
      <c r="H191">
        <v>1.5904179294653227</v>
      </c>
      <c r="I191">
        <v>1.5814178394899541</v>
      </c>
      <c r="J191">
        <v>1.5566287326623853</v>
      </c>
      <c r="K191">
        <v>1.5164913211648396</v>
      </c>
    </row>
    <row r="192" spans="1:11">
      <c r="A192" s="5" t="s">
        <v>196</v>
      </c>
      <c r="B192">
        <v>9.3796846498169781</v>
      </c>
      <c r="C192">
        <v>10.185543144583884</v>
      </c>
      <c r="D192">
        <v>10.98627760377085</v>
      </c>
      <c r="E192">
        <v>11.705101767715073</v>
      </c>
      <c r="F192">
        <v>12.51171590136336</v>
      </c>
      <c r="G192">
        <v>13.323853246221857</v>
      </c>
      <c r="H192">
        <v>13.994171718426976</v>
      </c>
      <c r="I192">
        <v>14.558659379545476</v>
      </c>
      <c r="J192">
        <v>14.958359861669361</v>
      </c>
      <c r="K192">
        <v>15.133217903192394</v>
      </c>
    </row>
    <row r="193" spans="1:11">
      <c r="A193" s="5" t="s">
        <v>197</v>
      </c>
      <c r="B193">
        <v>7.6643180000000006</v>
      </c>
      <c r="C193">
        <v>8.1009752626614446</v>
      </c>
      <c r="D193">
        <v>8.5193781504349797</v>
      </c>
      <c r="E193">
        <v>8.8792917191928566</v>
      </c>
      <c r="F193">
        <v>9.1717189230944722</v>
      </c>
      <c r="G193">
        <v>9.3837690105756852</v>
      </c>
      <c r="H193">
        <v>9.4671080314665961</v>
      </c>
      <c r="I193">
        <v>9.4502728946950221</v>
      </c>
      <c r="J193">
        <v>9.3215988830387904</v>
      </c>
      <c r="K193">
        <v>9.0411572776834834</v>
      </c>
    </row>
    <row r="194" spans="1:11">
      <c r="A194" s="5" t="s">
        <v>198</v>
      </c>
      <c r="B194">
        <v>20.410606000000033</v>
      </c>
      <c r="C194">
        <v>24.177231975637607</v>
      </c>
      <c r="D194">
        <v>27.930171004324674</v>
      </c>
      <c r="E194">
        <v>31.134212348694465</v>
      </c>
      <c r="F194">
        <v>33.570491320304015</v>
      </c>
      <c r="G194">
        <v>35.421695333332607</v>
      </c>
      <c r="H194">
        <v>36.563477046999552</v>
      </c>
      <c r="I194">
        <v>37.031692968841213</v>
      </c>
      <c r="J194">
        <v>36.841494297407301</v>
      </c>
      <c r="K194">
        <v>36.105381598339449</v>
      </c>
    </row>
    <row r="195" spans="1:11">
      <c r="A195" s="5" t="s">
        <v>199</v>
      </c>
      <c r="B195">
        <v>6.8786369850144027</v>
      </c>
      <c r="C195">
        <v>7.5437654246880133</v>
      </c>
      <c r="D195">
        <v>7.9430705571178057</v>
      </c>
      <c r="E195">
        <v>8.098047382907172</v>
      </c>
      <c r="F195">
        <v>8.0447708239418336</v>
      </c>
      <c r="G195">
        <v>7.8287997930950493</v>
      </c>
      <c r="H195">
        <v>7.6003062289213528</v>
      </c>
      <c r="I195">
        <v>7.3874259038296772</v>
      </c>
      <c r="J195">
        <v>7.2079750013816737</v>
      </c>
      <c r="K195">
        <v>7.0779412144015765</v>
      </c>
    </row>
    <row r="196" spans="1:11">
      <c r="A196" s="5" t="s">
        <v>200</v>
      </c>
      <c r="B196">
        <v>69.12223400000002</v>
      </c>
      <c r="C196">
        <v>72.845743726125406</v>
      </c>
      <c r="D196">
        <v>75.017720660772355</v>
      </c>
      <c r="E196">
        <v>75.219282569042221</v>
      </c>
      <c r="F196">
        <v>73.551671435500552</v>
      </c>
      <c r="G196">
        <v>70.862914463337475</v>
      </c>
      <c r="H196">
        <v>67.347724991548219</v>
      </c>
      <c r="I196">
        <v>63.271048500329826</v>
      </c>
      <c r="J196">
        <v>58.972001257412259</v>
      </c>
      <c r="K196">
        <v>54.662499616212344</v>
      </c>
    </row>
    <row r="197" spans="1:11">
      <c r="A197" s="5" t="s">
        <v>201</v>
      </c>
      <c r="B197">
        <v>2.0601556966805812</v>
      </c>
      <c r="C197">
        <v>2.1267409096017862</v>
      </c>
      <c r="D197">
        <v>2.1960535683217763</v>
      </c>
      <c r="E197">
        <v>2.2586264534340073</v>
      </c>
      <c r="F197">
        <v>2.3106937981867444</v>
      </c>
      <c r="G197">
        <v>2.3417696740638276</v>
      </c>
      <c r="H197">
        <v>2.3148826195230758</v>
      </c>
      <c r="I197">
        <v>2.2334202051548258</v>
      </c>
      <c r="J197">
        <v>2.1176415523041872</v>
      </c>
      <c r="K197">
        <v>1.9803749555744128</v>
      </c>
    </row>
    <row r="198" spans="1:11">
      <c r="A198" s="5" t="s">
        <v>202</v>
      </c>
      <c r="B198">
        <v>1.1243550000014155</v>
      </c>
      <c r="C198">
        <v>1.3766484983658627</v>
      </c>
      <c r="D198">
        <v>1.6508029837196225</v>
      </c>
      <c r="E198">
        <v>1.8826084704836539</v>
      </c>
      <c r="F198">
        <v>2.0591611164560875</v>
      </c>
      <c r="G198">
        <v>2.1821252762114698</v>
      </c>
      <c r="H198">
        <v>2.2797936372019834</v>
      </c>
      <c r="I198">
        <v>2.3830314830381485</v>
      </c>
      <c r="J198">
        <v>2.4918919721850332</v>
      </c>
      <c r="K198">
        <v>2.6084156912881458</v>
      </c>
    </row>
    <row r="199" spans="1:11">
      <c r="A199" s="5" t="s">
        <v>203</v>
      </c>
      <c r="B199">
        <v>6.0277980000000007</v>
      </c>
      <c r="C199">
        <v>7.277196116061436</v>
      </c>
      <c r="D199">
        <v>8.4698131256021085</v>
      </c>
      <c r="E199">
        <v>9.5230629511240554</v>
      </c>
      <c r="F199">
        <v>10.349349250514281</v>
      </c>
      <c r="G199">
        <v>10.956780001627704</v>
      </c>
      <c r="H199">
        <v>11.33718126414619</v>
      </c>
      <c r="I199">
        <v>11.506428673386724</v>
      </c>
      <c r="J199">
        <v>11.522683293840659</v>
      </c>
      <c r="K199">
        <v>11.416263634573145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1.341464999999999</v>
      </c>
      <c r="C202">
        <v>1.371520092291975</v>
      </c>
      <c r="D202">
        <v>1.3603744272343268</v>
      </c>
      <c r="E202">
        <v>1.3189994355027224</v>
      </c>
      <c r="F202">
        <v>1.2465509375150046</v>
      </c>
      <c r="G202">
        <v>1.1510468121998494</v>
      </c>
      <c r="H202">
        <v>1.0492579931894817</v>
      </c>
      <c r="I202">
        <v>0.94809523130208884</v>
      </c>
      <c r="J202">
        <v>0.85884511042597589</v>
      </c>
      <c r="K202">
        <v>0.78519600708497206</v>
      </c>
    </row>
    <row r="203" spans="1:11">
      <c r="A203" s="5" t="s">
        <v>207</v>
      </c>
      <c r="B203">
        <v>10.480934000088313</v>
      </c>
      <c r="C203">
        <v>11.474561856864185</v>
      </c>
      <c r="D203">
        <v>12.205566452791574</v>
      </c>
      <c r="E203">
        <v>12.595842138284768</v>
      </c>
      <c r="F203">
        <v>12.742657987393583</v>
      </c>
      <c r="G203">
        <v>12.6160965643836</v>
      </c>
      <c r="H203">
        <v>12.204144224799792</v>
      </c>
      <c r="I203">
        <v>11.662610205179002</v>
      </c>
      <c r="J203">
        <v>11.137868250295558</v>
      </c>
      <c r="K203">
        <v>10.644597971169073</v>
      </c>
    </row>
    <row r="204" spans="1:11">
      <c r="A204" s="5" t="s">
        <v>208</v>
      </c>
      <c r="B204">
        <v>72.752324999999971</v>
      </c>
      <c r="C204">
        <v>81.012191846605148</v>
      </c>
      <c r="D204">
        <v>87.768595840835033</v>
      </c>
      <c r="E204">
        <v>92.749417365799218</v>
      </c>
      <c r="F204">
        <v>95.879900579573501</v>
      </c>
      <c r="G204">
        <v>97.027879727758105</v>
      </c>
      <c r="H204">
        <v>96.681683413956634</v>
      </c>
      <c r="I204">
        <v>95.029795733182453</v>
      </c>
      <c r="J204">
        <v>92.526985684976154</v>
      </c>
      <c r="K204">
        <v>89.679428684777463</v>
      </c>
    </row>
    <row r="205" spans="1:11">
      <c r="A205" s="5" t="s">
        <v>209</v>
      </c>
      <c r="B205">
        <v>5.041995</v>
      </c>
      <c r="C205">
        <v>5.5946217213970382</v>
      </c>
      <c r="D205">
        <v>6.0087888396961056</v>
      </c>
      <c r="E205">
        <v>6.2596352856847677</v>
      </c>
      <c r="F205">
        <v>6.3739258035861557</v>
      </c>
      <c r="G205">
        <v>6.3405706079869075</v>
      </c>
      <c r="H205">
        <v>6.2034525922810202</v>
      </c>
      <c r="I205">
        <v>6.0017725915699733</v>
      </c>
      <c r="J205">
        <v>5.7775126602705598</v>
      </c>
      <c r="K205">
        <v>5.5465613959920379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33.424683000000002</v>
      </c>
      <c r="C208">
        <v>45.461320463175241</v>
      </c>
      <c r="D208">
        <v>59.961030677930054</v>
      </c>
      <c r="E208">
        <v>76.344580191708815</v>
      </c>
      <c r="F208">
        <v>93.253351067585982</v>
      </c>
      <c r="G208">
        <v>109.33903656765661</v>
      </c>
      <c r="H208">
        <v>124.03908066447258</v>
      </c>
      <c r="I208">
        <v>136.9618591055777</v>
      </c>
      <c r="J208">
        <v>147.60601599108128</v>
      </c>
      <c r="K208">
        <v>155.66087869961117</v>
      </c>
    </row>
    <row r="209" spans="1:11">
      <c r="A209" s="5" t="s">
        <v>213</v>
      </c>
      <c r="B209">
        <v>45.448328999999973</v>
      </c>
      <c r="C209">
        <v>42.939167757125752</v>
      </c>
      <c r="D209">
        <v>41.093939318448626</v>
      </c>
      <c r="E209">
        <v>39.814330533333255</v>
      </c>
      <c r="F209">
        <v>38.882033118113128</v>
      </c>
      <c r="G209">
        <v>38.118662557867324</v>
      </c>
      <c r="H209">
        <v>37.152638717140583</v>
      </c>
      <c r="I209">
        <v>35.905943659954737</v>
      </c>
      <c r="J209">
        <v>34.453803367618498</v>
      </c>
      <c r="K209">
        <v>32.83594118732276</v>
      </c>
    </row>
    <row r="210" spans="1:11">
      <c r="A210" s="5" t="s">
        <v>214</v>
      </c>
      <c r="B210">
        <v>7.5116899999999953</v>
      </c>
      <c r="C210">
        <v>11.042871561364855</v>
      </c>
      <c r="D210">
        <v>13.358531750281477</v>
      </c>
      <c r="E210">
        <v>15.357001924180997</v>
      </c>
      <c r="F210">
        <v>16.915151159386742</v>
      </c>
      <c r="G210">
        <v>17.963078930436563</v>
      </c>
      <c r="H210">
        <v>18.298885748845937</v>
      </c>
      <c r="I210">
        <v>17.969521300944344</v>
      </c>
      <c r="J210">
        <v>17.281760522366746</v>
      </c>
      <c r="K210">
        <v>16.326898940467764</v>
      </c>
    </row>
    <row r="211" spans="1:11">
      <c r="A211" s="5" t="s">
        <v>215</v>
      </c>
      <c r="B211">
        <v>62.035570000000028</v>
      </c>
      <c r="C211">
        <v>66.208604732314839</v>
      </c>
      <c r="D211">
        <v>70.036712951342381</v>
      </c>
      <c r="E211">
        <v>73.395802336654441</v>
      </c>
      <c r="F211">
        <v>76.591518514816926</v>
      </c>
      <c r="G211">
        <v>79.367193782438491</v>
      </c>
      <c r="H211">
        <v>81.528212704894656</v>
      </c>
      <c r="I211">
        <v>83.235162614191125</v>
      </c>
      <c r="J211">
        <v>84.307637054067726</v>
      </c>
      <c r="K211">
        <v>84.72390449877382</v>
      </c>
    </row>
    <row r="212" spans="1:11">
      <c r="A212" s="5" t="s">
        <v>216</v>
      </c>
      <c r="B212">
        <v>44.841225999999963</v>
      </c>
      <c r="C212">
        <v>58.362081127380641</v>
      </c>
      <c r="D212">
        <v>73.026228780735636</v>
      </c>
      <c r="E212">
        <v>88.102899790400244</v>
      </c>
      <c r="F212">
        <v>102.25393550971781</v>
      </c>
      <c r="G212">
        <v>114.3405140167422</v>
      </c>
      <c r="H212">
        <v>124.6809572012984</v>
      </c>
      <c r="I212">
        <v>133.08416288813041</v>
      </c>
      <c r="J212">
        <v>139.63591927217411</v>
      </c>
      <c r="K212">
        <v>143.78737234608263</v>
      </c>
    </row>
    <row r="213" spans="1:11">
      <c r="A213" s="5" t="s">
        <v>217</v>
      </c>
      <c r="B213">
        <v>3.3687859999999983</v>
      </c>
      <c r="C213">
        <v>3.4260189508376242</v>
      </c>
      <c r="D213">
        <v>3.4493231055829874</v>
      </c>
      <c r="E213">
        <v>3.4182007075226424</v>
      </c>
      <c r="F213">
        <v>3.3324421106720257</v>
      </c>
      <c r="G213">
        <v>3.2022580637383391</v>
      </c>
      <c r="H213">
        <v>3.0588303349823147</v>
      </c>
      <c r="I213">
        <v>2.912149721838349</v>
      </c>
      <c r="J213">
        <v>2.7674336672596795</v>
      </c>
      <c r="K213">
        <v>2.6299321106402123</v>
      </c>
    </row>
    <row r="214" spans="1:11">
      <c r="A214" s="5" t="s">
        <v>218</v>
      </c>
      <c r="B214">
        <v>27.44470200000001</v>
      </c>
      <c r="C214">
        <v>30.163439421637065</v>
      </c>
      <c r="D214">
        <v>32.083900216034053</v>
      </c>
      <c r="E214">
        <v>33.089446649689485</v>
      </c>
      <c r="F214">
        <v>33.475246933068838</v>
      </c>
      <c r="G214">
        <v>33.039080338799863</v>
      </c>
      <c r="H214">
        <v>32.156640314126491</v>
      </c>
      <c r="I214">
        <v>31.023299267937993</v>
      </c>
      <c r="J214">
        <v>29.754997849148566</v>
      </c>
      <c r="K214">
        <v>28.603811219342198</v>
      </c>
    </row>
    <row r="215" spans="1:11">
      <c r="A215" s="5" t="s">
        <v>219</v>
      </c>
      <c r="B215">
        <v>0.23965099999113207</v>
      </c>
      <c r="C215">
        <v>0.29377737370023649</v>
      </c>
      <c r="D215">
        <v>0.34590340398486419</v>
      </c>
      <c r="E215">
        <v>0.39337455856383541</v>
      </c>
      <c r="F215">
        <v>0.43259052804778925</v>
      </c>
      <c r="G215">
        <v>0.46305905961901106</v>
      </c>
      <c r="H215">
        <v>0.48328849223219716</v>
      </c>
      <c r="I215">
        <v>0.49235063313617716</v>
      </c>
      <c r="J215">
        <v>0.49138910742376357</v>
      </c>
      <c r="K215">
        <v>0.48211027079702107</v>
      </c>
    </row>
    <row r="216" spans="1:11">
      <c r="A216" s="5" t="s">
        <v>220</v>
      </c>
      <c r="B216">
        <v>28.979856999999996</v>
      </c>
      <c r="C216">
        <v>33.203313314125623</v>
      </c>
      <c r="D216">
        <v>36.864141593796809</v>
      </c>
      <c r="E216">
        <v>39.728686260890292</v>
      </c>
      <c r="F216">
        <v>41.713847619182609</v>
      </c>
      <c r="G216">
        <v>42.832755277263807</v>
      </c>
      <c r="H216">
        <v>43.080870309271738</v>
      </c>
      <c r="I216">
        <v>42.519772592150922</v>
      </c>
      <c r="J216">
        <v>41.380725821232382</v>
      </c>
      <c r="K216">
        <v>39.817276905996209</v>
      </c>
    </row>
    <row r="217" spans="1:11">
      <c r="A217" s="5" t="s">
        <v>221</v>
      </c>
      <c r="B217">
        <v>87.848444994377459</v>
      </c>
      <c r="C217">
        <v>96.40842798250786</v>
      </c>
      <c r="D217">
        <v>101.95779457330782</v>
      </c>
      <c r="E217">
        <v>104.65038507902713</v>
      </c>
      <c r="F217">
        <v>104.375860447524</v>
      </c>
      <c r="G217">
        <v>101.3288018591488</v>
      </c>
      <c r="H217">
        <v>96.536562582371403</v>
      </c>
      <c r="I217">
        <v>90.540291247852437</v>
      </c>
      <c r="J217">
        <v>84.12769969319622</v>
      </c>
      <c r="K217">
        <v>78.266801186785912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24.052513999999999</v>
      </c>
      <c r="C220">
        <v>31.975717349167883</v>
      </c>
      <c r="D220">
        <v>40.189423784390144</v>
      </c>
      <c r="E220">
        <v>48.512074374181481</v>
      </c>
      <c r="F220">
        <v>56.60373125509043</v>
      </c>
      <c r="G220">
        <v>63.355834830711103</v>
      </c>
      <c r="H220">
        <v>68.828304769214242</v>
      </c>
      <c r="I220">
        <v>73.037578358264412</v>
      </c>
      <c r="J220">
        <v>75.813051173134482</v>
      </c>
      <c r="K220">
        <v>77.28097989170071</v>
      </c>
    </row>
    <row r="221" spans="1:11">
      <c r="A221" s="5" t="s">
        <v>225</v>
      </c>
      <c r="B221">
        <v>13.088569999999994</v>
      </c>
      <c r="C221">
        <v>16.968309038939328</v>
      </c>
      <c r="D221">
        <v>21.367767593080909</v>
      </c>
      <c r="E221">
        <v>25.905627837638924</v>
      </c>
      <c r="F221">
        <v>30.104185266538334</v>
      </c>
      <c r="G221">
        <v>33.860442824050203</v>
      </c>
      <c r="H221">
        <v>37.072310175264377</v>
      </c>
      <c r="I221">
        <v>39.76633802035964</v>
      </c>
      <c r="J221">
        <v>41.930993430447494</v>
      </c>
      <c r="K221">
        <v>43.432901623059017</v>
      </c>
    </row>
    <row r="222" spans="1:11">
      <c r="A222" s="5" t="s">
        <v>226</v>
      </c>
      <c r="B222">
        <v>12.571454000000008</v>
      </c>
      <c r="C222">
        <v>13.075044926052239</v>
      </c>
      <c r="D222">
        <v>13.326965734465627</v>
      </c>
      <c r="E222">
        <v>13.310172216937554</v>
      </c>
      <c r="F222">
        <v>13.123511604979134</v>
      </c>
      <c r="G222">
        <v>12.768654618796541</v>
      </c>
      <c r="H222">
        <v>12.421774950373113</v>
      </c>
      <c r="I222">
        <v>12.063522867574189</v>
      </c>
      <c r="J222">
        <v>11.742665978763156</v>
      </c>
      <c r="K222">
        <v>11.481153057273479</v>
      </c>
    </row>
    <row r="223" spans="1:11">
      <c r="A223" s="26" t="s">
        <v>251</v>
      </c>
      <c r="B223">
        <v>310.38394799999998</v>
      </c>
      <c r="C223">
        <v>335.75089485202022</v>
      </c>
      <c r="D223">
        <v>361.02943330020275</v>
      </c>
      <c r="E223">
        <v>383.23347817758639</v>
      </c>
      <c r="F223">
        <v>402.30522665403709</v>
      </c>
      <c r="G223">
        <v>420.93045781861832</v>
      </c>
      <c r="H223">
        <v>437.63797488365583</v>
      </c>
      <c r="I223">
        <v>449.54514578850291</v>
      </c>
      <c r="J223">
        <v>456.21227104209669</v>
      </c>
      <c r="K223">
        <v>458.56001276942197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K223"/>
  <sheetViews>
    <sheetView workbookViewId="0">
      <selection sqref="A1:K223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31.4117429</v>
      </c>
      <c r="C2">
        <v>41.886103120000001</v>
      </c>
      <c r="D2">
        <v>56.289664270000003</v>
      </c>
      <c r="E2">
        <v>72.827259699999999</v>
      </c>
      <c r="F2">
        <v>91.579161369999994</v>
      </c>
      <c r="G2">
        <v>111.26833259999999</v>
      </c>
      <c r="H2">
        <v>130.67011969999999</v>
      </c>
      <c r="I2">
        <v>149.55809769999999</v>
      </c>
      <c r="J2">
        <v>167.0537353</v>
      </c>
      <c r="K2">
        <v>181.92550969999999</v>
      </c>
    </row>
    <row r="3" spans="1:11">
      <c r="A3" s="5" t="s">
        <v>7</v>
      </c>
      <c r="B3">
        <v>3.2042839999999999</v>
      </c>
      <c r="C3">
        <v>3.3367624459999998</v>
      </c>
      <c r="D3">
        <v>3.4840763959999999</v>
      </c>
      <c r="E3">
        <v>3.5521321779999999</v>
      </c>
      <c r="F3">
        <v>3.5793700560000001</v>
      </c>
      <c r="G3">
        <v>3.5987687020000001</v>
      </c>
      <c r="H3">
        <v>3.573901883</v>
      </c>
      <c r="I3">
        <v>3.5278860179999998</v>
      </c>
      <c r="J3">
        <v>3.5127255910000001</v>
      </c>
      <c r="K3">
        <v>3.5329452099999998</v>
      </c>
    </row>
    <row r="4" spans="1:11">
      <c r="A4" s="5" t="s">
        <v>8</v>
      </c>
      <c r="B4">
        <v>35.468207999999997</v>
      </c>
      <c r="C4">
        <v>41.260005210000003</v>
      </c>
      <c r="D4">
        <v>46.828428610000003</v>
      </c>
      <c r="E4">
        <v>51.569699900000003</v>
      </c>
      <c r="F4">
        <v>56.114212360000003</v>
      </c>
      <c r="G4">
        <v>59.781336160000002</v>
      </c>
      <c r="H4">
        <v>62.662695409999998</v>
      </c>
      <c r="I4">
        <v>65.839942789999995</v>
      </c>
      <c r="J4">
        <v>69.439924939999997</v>
      </c>
      <c r="K4">
        <v>73.063877059999996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19.081911999999999</v>
      </c>
      <c r="C7">
        <v>25.491634529999999</v>
      </c>
      <c r="D7">
        <v>33.356827350000003</v>
      </c>
      <c r="E7">
        <v>41.336821389999997</v>
      </c>
      <c r="F7">
        <v>49.522750389999999</v>
      </c>
      <c r="G7">
        <v>57.250311889999999</v>
      </c>
      <c r="H7">
        <v>64.06911805</v>
      </c>
      <c r="I7">
        <v>70.116355209999995</v>
      </c>
      <c r="J7">
        <v>75.25973956</v>
      </c>
      <c r="K7">
        <v>79.305096250000005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40.412376000000002</v>
      </c>
      <c r="C9">
        <v>44.2437124</v>
      </c>
      <c r="D9">
        <v>48.337544200000004</v>
      </c>
      <c r="E9">
        <v>52.23887388</v>
      </c>
      <c r="F9">
        <v>56.052143860000001</v>
      </c>
      <c r="G9">
        <v>59.658847350000002</v>
      </c>
      <c r="H9">
        <v>63.01760007</v>
      </c>
      <c r="I9">
        <v>66.387560559999997</v>
      </c>
      <c r="J9">
        <v>69.990531959999998</v>
      </c>
      <c r="K9">
        <v>73.85400061</v>
      </c>
    </row>
    <row r="10" spans="1:11">
      <c r="A10" s="5" t="s">
        <v>14</v>
      </c>
      <c r="B10">
        <v>3.0920719999999999</v>
      </c>
      <c r="C10">
        <v>3.1015179260000001</v>
      </c>
      <c r="D10">
        <v>3.102986295</v>
      </c>
      <c r="E10">
        <v>3.0809967710000001</v>
      </c>
      <c r="F10">
        <v>3.0349067129999998</v>
      </c>
      <c r="G10">
        <v>2.9802976669999999</v>
      </c>
      <c r="H10">
        <v>2.936007042</v>
      </c>
      <c r="I10">
        <v>2.908927185</v>
      </c>
      <c r="J10">
        <v>2.9241712849999999</v>
      </c>
      <c r="K10">
        <v>2.983975966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22.268384000000001</v>
      </c>
      <c r="C12">
        <v>25.140218260000001</v>
      </c>
      <c r="D12">
        <v>26.836333339999999</v>
      </c>
      <c r="E12">
        <v>27.897569709999999</v>
      </c>
      <c r="F12">
        <v>28.461865159999999</v>
      </c>
      <c r="G12">
        <v>28.436190700000001</v>
      </c>
      <c r="H12">
        <v>27.773520690000002</v>
      </c>
      <c r="I12">
        <v>26.562323289999998</v>
      </c>
      <c r="J12">
        <v>24.89638163</v>
      </c>
      <c r="K12">
        <v>22.921306789999999</v>
      </c>
    </row>
    <row r="13" spans="1:11">
      <c r="A13" s="5" t="s">
        <v>17</v>
      </c>
      <c r="B13">
        <v>8.3936439749999998</v>
      </c>
      <c r="C13">
        <v>8.5231591760000001</v>
      </c>
      <c r="D13">
        <v>8.4023504980000006</v>
      </c>
      <c r="E13">
        <v>8.1141113629999992</v>
      </c>
      <c r="F13">
        <v>7.6806797939999996</v>
      </c>
      <c r="G13">
        <v>7.1006701769999996</v>
      </c>
      <c r="H13">
        <v>6.4498254199999998</v>
      </c>
      <c r="I13">
        <v>5.7861094529999999</v>
      </c>
      <c r="J13">
        <v>5.1184796490000002</v>
      </c>
      <c r="K13">
        <v>4.4805681049999997</v>
      </c>
    </row>
    <row r="14" spans="1:11">
      <c r="A14" s="5" t="s">
        <v>18</v>
      </c>
      <c r="B14">
        <v>9.1877829999999996</v>
      </c>
      <c r="C14">
        <v>10.189404209999999</v>
      </c>
      <c r="D14">
        <v>10.767183810000001</v>
      </c>
      <c r="E14">
        <v>11.186345429999999</v>
      </c>
      <c r="F14">
        <v>11.45329808</v>
      </c>
      <c r="G14">
        <v>11.58011366</v>
      </c>
      <c r="H14">
        <v>11.71085429</v>
      </c>
      <c r="I14">
        <v>11.876572879999999</v>
      </c>
      <c r="J14">
        <v>12.14777935</v>
      </c>
      <c r="K14">
        <v>12.4709606</v>
      </c>
    </row>
    <row r="15" spans="1:11">
      <c r="A15" s="5" t="s">
        <v>19</v>
      </c>
      <c r="B15">
        <v>0.34287699999999999</v>
      </c>
      <c r="C15">
        <v>0.38720862499999997</v>
      </c>
      <c r="D15">
        <v>0.42490912800000002</v>
      </c>
      <c r="E15">
        <v>0.45449012599999999</v>
      </c>
      <c r="F15">
        <v>0.47967701000000001</v>
      </c>
      <c r="G15">
        <v>0.50431541800000002</v>
      </c>
      <c r="H15">
        <v>0.52501434400000002</v>
      </c>
      <c r="I15">
        <v>0.54426193</v>
      </c>
      <c r="J15">
        <v>0.56610737499999997</v>
      </c>
      <c r="K15">
        <v>0.58843841900000005</v>
      </c>
    </row>
    <row r="16" spans="1:11">
      <c r="A16" s="5" t="s">
        <v>20</v>
      </c>
      <c r="B16">
        <v>1.261835</v>
      </c>
      <c r="C16">
        <v>1.8070367389999999</v>
      </c>
      <c r="D16">
        <v>2.1571558350000002</v>
      </c>
      <c r="E16">
        <v>2.4978839759999998</v>
      </c>
      <c r="F16">
        <v>2.8429123550000002</v>
      </c>
      <c r="G16">
        <v>3.1532416749999999</v>
      </c>
      <c r="H16">
        <v>3.4570655210000001</v>
      </c>
      <c r="I16">
        <v>3.782082011</v>
      </c>
      <c r="J16">
        <v>4.0882351850000003</v>
      </c>
      <c r="K16">
        <v>4.3195992680000002</v>
      </c>
    </row>
    <row r="17" spans="1:11">
      <c r="A17" s="5" t="s">
        <v>21</v>
      </c>
      <c r="B17">
        <v>148.69213099999999</v>
      </c>
      <c r="C17">
        <v>168.98883079999999</v>
      </c>
      <c r="D17">
        <v>190.25113160000001</v>
      </c>
      <c r="E17">
        <v>207.60001249999999</v>
      </c>
      <c r="F17">
        <v>221.60866609999999</v>
      </c>
      <c r="G17">
        <v>231.58469980000001</v>
      </c>
      <c r="H17">
        <v>238.6046082</v>
      </c>
      <c r="I17">
        <v>245.0846559</v>
      </c>
      <c r="J17">
        <v>252.43720490000001</v>
      </c>
      <c r="K17">
        <v>261.49619869999998</v>
      </c>
    </row>
    <row r="18" spans="1:11">
      <c r="A18" s="5" t="s">
        <v>22</v>
      </c>
      <c r="B18">
        <v>0.27333099999999999</v>
      </c>
      <c r="C18">
        <v>0.27915968600000002</v>
      </c>
      <c r="D18">
        <v>0.28303800899999998</v>
      </c>
      <c r="E18">
        <v>0.27991771100000001</v>
      </c>
      <c r="F18">
        <v>0.27150850500000001</v>
      </c>
      <c r="G18">
        <v>0.26280644600000003</v>
      </c>
      <c r="H18">
        <v>0.25551317200000001</v>
      </c>
      <c r="I18">
        <v>0.249915315</v>
      </c>
      <c r="J18">
        <v>0.24767846099999999</v>
      </c>
      <c r="K18">
        <v>0.24944077100000001</v>
      </c>
    </row>
    <row r="19" spans="1:11">
      <c r="A19" s="5" t="s">
        <v>23</v>
      </c>
      <c r="B19">
        <v>9.595421</v>
      </c>
      <c r="C19">
        <v>9.3154651170000005</v>
      </c>
      <c r="D19">
        <v>9.0215435710000005</v>
      </c>
      <c r="E19">
        <v>8.7098062009999992</v>
      </c>
      <c r="F19">
        <v>8.4636746620000007</v>
      </c>
      <c r="G19">
        <v>8.2428160439999996</v>
      </c>
      <c r="H19">
        <v>8.0844679460000002</v>
      </c>
      <c r="I19">
        <v>8.0489798009999998</v>
      </c>
      <c r="J19">
        <v>8.1038253260000008</v>
      </c>
      <c r="K19">
        <v>8.2079262400000008</v>
      </c>
    </row>
    <row r="20" spans="1:11">
      <c r="A20" s="5" t="s">
        <v>24</v>
      </c>
      <c r="B20">
        <v>10.712066</v>
      </c>
      <c r="C20">
        <v>11.024211490000001</v>
      </c>
      <c r="D20">
        <v>11.00528381</v>
      </c>
      <c r="E20">
        <v>10.81360473</v>
      </c>
      <c r="F20">
        <v>10.43388442</v>
      </c>
      <c r="G20">
        <v>9.899575574</v>
      </c>
      <c r="H20">
        <v>9.2834078279999996</v>
      </c>
      <c r="I20">
        <v>8.6196554219999992</v>
      </c>
      <c r="J20">
        <v>7.9023738579999998</v>
      </c>
      <c r="K20">
        <v>7.1348543209999997</v>
      </c>
    </row>
    <row r="21" spans="1:11">
      <c r="A21" s="5" t="s">
        <v>25</v>
      </c>
      <c r="B21">
        <v>0.31162699999999999</v>
      </c>
      <c r="C21">
        <v>0.374870645</v>
      </c>
      <c r="D21">
        <v>0.440998789</v>
      </c>
      <c r="E21">
        <v>0.50244856000000004</v>
      </c>
      <c r="F21">
        <v>0.56264347800000003</v>
      </c>
      <c r="G21">
        <v>0.62017141600000003</v>
      </c>
      <c r="H21">
        <v>0.67484006799999996</v>
      </c>
      <c r="I21">
        <v>0.73027535499999996</v>
      </c>
      <c r="J21">
        <v>0.78756045200000002</v>
      </c>
      <c r="K21">
        <v>0.84956853899999996</v>
      </c>
    </row>
    <row r="22" spans="1:11">
      <c r="A22" s="5" t="s">
        <v>26</v>
      </c>
      <c r="B22">
        <v>8.8498920000000005</v>
      </c>
      <c r="C22">
        <v>11.63240951</v>
      </c>
      <c r="D22">
        <v>14.672639370000001</v>
      </c>
      <c r="E22">
        <v>17.736148929999999</v>
      </c>
      <c r="F22">
        <v>20.683299510000001</v>
      </c>
      <c r="G22">
        <v>23.38201978</v>
      </c>
      <c r="H22">
        <v>25.737182829999998</v>
      </c>
      <c r="I22">
        <v>27.746555260000001</v>
      </c>
      <c r="J22">
        <v>29.33735626</v>
      </c>
      <c r="K22">
        <v>30.58567588</v>
      </c>
    </row>
    <row r="23" spans="1:11">
      <c r="A23" s="5" t="s">
        <v>27</v>
      </c>
      <c r="B23">
        <v>0.72594000000000003</v>
      </c>
      <c r="C23">
        <v>0.86989290399999997</v>
      </c>
      <c r="D23">
        <v>1.01095713</v>
      </c>
      <c r="E23">
        <v>1.146149576</v>
      </c>
      <c r="F23">
        <v>1.285110803</v>
      </c>
      <c r="G23">
        <v>1.415009757</v>
      </c>
      <c r="H23">
        <v>1.5279271729999999</v>
      </c>
      <c r="I23">
        <v>1.6328736559999999</v>
      </c>
      <c r="J23">
        <v>1.733648445</v>
      </c>
      <c r="K23">
        <v>1.8302887139999999</v>
      </c>
    </row>
    <row r="24" spans="1:11">
      <c r="A24" s="5" t="s">
        <v>28</v>
      </c>
      <c r="B24">
        <v>9.9298490000000008</v>
      </c>
      <c r="C24">
        <v>11.78400837</v>
      </c>
      <c r="D24">
        <v>13.99832147</v>
      </c>
      <c r="E24">
        <v>16.211021240000001</v>
      </c>
      <c r="F24">
        <v>18.433811330000001</v>
      </c>
      <c r="G24">
        <v>20.568905220000001</v>
      </c>
      <c r="H24">
        <v>22.608423169999998</v>
      </c>
      <c r="I24">
        <v>24.589962759999999</v>
      </c>
      <c r="J24">
        <v>26.595360849999999</v>
      </c>
      <c r="K24">
        <v>28.640163749999999</v>
      </c>
    </row>
    <row r="25" spans="1:11">
      <c r="A25" s="5" t="s">
        <v>29</v>
      </c>
      <c r="B25">
        <v>3.7601490000000002</v>
      </c>
      <c r="C25">
        <v>3.7304737569999999</v>
      </c>
      <c r="D25">
        <v>3.6558982050000002</v>
      </c>
      <c r="E25">
        <v>3.5143774990000001</v>
      </c>
      <c r="F25">
        <v>3.3463550180000001</v>
      </c>
      <c r="G25">
        <v>3.1798263119999999</v>
      </c>
      <c r="H25">
        <v>3.016459384</v>
      </c>
      <c r="I25">
        <v>2.888422297</v>
      </c>
      <c r="J25">
        <v>2.8132278209999999</v>
      </c>
      <c r="K25">
        <v>2.7722581559999999</v>
      </c>
    </row>
    <row r="26" spans="1:11">
      <c r="A26" s="5" t="s">
        <v>30</v>
      </c>
      <c r="B26">
        <v>2.006945</v>
      </c>
      <c r="C26">
        <v>2.185740097</v>
      </c>
      <c r="D26">
        <v>2.301504993</v>
      </c>
      <c r="E26">
        <v>2.3870586340000002</v>
      </c>
      <c r="F26">
        <v>2.4664780730000002</v>
      </c>
      <c r="G26">
        <v>2.532414685</v>
      </c>
      <c r="H26">
        <v>2.5887778990000001</v>
      </c>
      <c r="I26">
        <v>2.6491097309999998</v>
      </c>
      <c r="J26">
        <v>2.7255317909999999</v>
      </c>
      <c r="K26">
        <v>2.808543791</v>
      </c>
    </row>
    <row r="27" spans="1:11">
      <c r="A27" s="5" t="s">
        <v>31</v>
      </c>
      <c r="B27">
        <v>194.94647000000001</v>
      </c>
      <c r="C27">
        <v>213.25158099999999</v>
      </c>
      <c r="D27">
        <v>230.452257</v>
      </c>
      <c r="E27">
        <v>243.65448029999999</v>
      </c>
      <c r="F27">
        <v>253.6544696</v>
      </c>
      <c r="G27">
        <v>259.95807230000003</v>
      </c>
      <c r="H27">
        <v>263.73082090000003</v>
      </c>
      <c r="I27">
        <v>266.80566479999999</v>
      </c>
      <c r="J27">
        <v>270.69211150000001</v>
      </c>
      <c r="K27">
        <v>276.2857424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0.39892</v>
      </c>
      <c r="C30">
        <v>0.46203703099999999</v>
      </c>
      <c r="D30">
        <v>0.517499932</v>
      </c>
      <c r="E30">
        <v>0.56770752599999996</v>
      </c>
      <c r="F30">
        <v>0.61237634600000002</v>
      </c>
      <c r="G30">
        <v>0.65175554199999997</v>
      </c>
      <c r="H30">
        <v>0.68502072599999997</v>
      </c>
      <c r="I30">
        <v>0.71466722500000002</v>
      </c>
      <c r="J30">
        <v>0.74468486099999998</v>
      </c>
      <c r="K30">
        <v>0.77487775299999995</v>
      </c>
    </row>
    <row r="31" spans="1:11">
      <c r="A31" s="5" t="s">
        <v>35</v>
      </c>
      <c r="B31">
        <v>7.494332</v>
      </c>
      <c r="C31">
        <v>7.0998395270000003</v>
      </c>
      <c r="D31">
        <v>6.7820839289999997</v>
      </c>
      <c r="E31">
        <v>6.5282043139999999</v>
      </c>
      <c r="F31">
        <v>6.3807254469999997</v>
      </c>
      <c r="G31">
        <v>6.2977432249999996</v>
      </c>
      <c r="H31">
        <v>6.2742047550000004</v>
      </c>
      <c r="I31">
        <v>6.3468561040000004</v>
      </c>
      <c r="J31">
        <v>6.4774324940000003</v>
      </c>
      <c r="K31">
        <v>6.6124390120000003</v>
      </c>
    </row>
    <row r="32" spans="1:11">
      <c r="A32" s="5" t="s">
        <v>36</v>
      </c>
      <c r="B32">
        <v>16.468713999999999</v>
      </c>
      <c r="C32">
        <v>22.243514090000001</v>
      </c>
      <c r="D32">
        <v>29.58535049</v>
      </c>
      <c r="E32">
        <v>38.010751689999999</v>
      </c>
      <c r="F32">
        <v>47.054468219999997</v>
      </c>
      <c r="G32">
        <v>56.104539729999999</v>
      </c>
      <c r="H32">
        <v>64.725151139999994</v>
      </c>
      <c r="I32">
        <v>72.793702030000006</v>
      </c>
      <c r="J32">
        <v>80.157027990000003</v>
      </c>
      <c r="K32">
        <v>86.730881920000002</v>
      </c>
    </row>
    <row r="33" spans="1:11">
      <c r="A33" s="5" t="s">
        <v>37</v>
      </c>
      <c r="B33">
        <v>8.3822444659999995</v>
      </c>
      <c r="C33">
        <v>10.82644565</v>
      </c>
      <c r="D33">
        <v>12.929589719999999</v>
      </c>
      <c r="E33">
        <v>14.8465851</v>
      </c>
      <c r="F33">
        <v>16.742290350000001</v>
      </c>
      <c r="G33">
        <v>18.29517749</v>
      </c>
      <c r="H33">
        <v>19.49183227</v>
      </c>
      <c r="I33">
        <v>20.499962060000001</v>
      </c>
      <c r="J33">
        <v>21.149096350000001</v>
      </c>
      <c r="K33">
        <v>21.46129981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14.138254999999999</v>
      </c>
      <c r="C35">
        <v>15.94144315</v>
      </c>
      <c r="D35">
        <v>17.84263275</v>
      </c>
      <c r="E35">
        <v>19.352482980000001</v>
      </c>
      <c r="F35">
        <v>20.7849936</v>
      </c>
      <c r="G35">
        <v>22.00308274</v>
      </c>
      <c r="H35">
        <v>22.919658680000001</v>
      </c>
      <c r="I35">
        <v>23.864013050000001</v>
      </c>
      <c r="J35">
        <v>24.930605440000001</v>
      </c>
      <c r="K35">
        <v>26.116639490000001</v>
      </c>
    </row>
    <row r="36" spans="1:11">
      <c r="A36" s="5" t="s">
        <v>40</v>
      </c>
      <c r="B36">
        <v>19.598889</v>
      </c>
      <c r="C36">
        <v>24.176377479999999</v>
      </c>
      <c r="D36">
        <v>28.84894839</v>
      </c>
      <c r="E36">
        <v>33.319196470000001</v>
      </c>
      <c r="F36">
        <v>37.386581219999997</v>
      </c>
      <c r="G36">
        <v>40.849550100000002</v>
      </c>
      <c r="H36">
        <v>43.763035330000001</v>
      </c>
      <c r="I36">
        <v>46.216647610000003</v>
      </c>
      <c r="J36">
        <v>48.27521368</v>
      </c>
      <c r="K36">
        <v>50.030961429999998</v>
      </c>
    </row>
    <row r="37" spans="1:11">
      <c r="A37" s="5" t="s">
        <v>41</v>
      </c>
      <c r="B37">
        <v>34.016593</v>
      </c>
      <c r="C37">
        <v>36.668724619999999</v>
      </c>
      <c r="D37">
        <v>37.811764400000001</v>
      </c>
      <c r="E37">
        <v>37.963301190000003</v>
      </c>
      <c r="F37">
        <v>37.455997889999999</v>
      </c>
      <c r="G37">
        <v>36.44486174</v>
      </c>
      <c r="H37">
        <v>34.945220519999999</v>
      </c>
      <c r="I37">
        <v>32.94057402</v>
      </c>
      <c r="J37">
        <v>30.51073684</v>
      </c>
      <c r="K37">
        <v>27.84576178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4.4010509999999998</v>
      </c>
      <c r="C39">
        <v>5.3286314470000002</v>
      </c>
      <c r="D39">
        <v>6.3185068470000001</v>
      </c>
      <c r="E39">
        <v>7.2318509300000002</v>
      </c>
      <c r="F39">
        <v>8.0738970430000006</v>
      </c>
      <c r="G39">
        <v>8.7802120890000008</v>
      </c>
      <c r="H39">
        <v>9.3390460799999993</v>
      </c>
      <c r="I39">
        <v>9.7753287400000008</v>
      </c>
      <c r="J39">
        <v>10.11031633</v>
      </c>
      <c r="K39">
        <v>10.33345067</v>
      </c>
    </row>
    <row r="40" spans="1:11">
      <c r="A40" s="5" t="s">
        <v>44</v>
      </c>
      <c r="B40">
        <v>11.227207999999999</v>
      </c>
      <c r="C40">
        <v>14.782417260000001</v>
      </c>
      <c r="D40">
        <v>19.092461530000001</v>
      </c>
      <c r="E40">
        <v>23.683007010000001</v>
      </c>
      <c r="F40">
        <v>28.27112674</v>
      </c>
      <c r="G40">
        <v>32.55383621</v>
      </c>
      <c r="H40">
        <v>36.368816590000002</v>
      </c>
      <c r="I40">
        <v>39.745038190000002</v>
      </c>
      <c r="J40">
        <v>42.60901999</v>
      </c>
      <c r="K40">
        <v>44.904183719999999</v>
      </c>
    </row>
    <row r="41" spans="1:11">
      <c r="A41" s="5" t="s">
        <v>45</v>
      </c>
      <c r="B41">
        <v>17.113688</v>
      </c>
      <c r="C41">
        <v>18.74294308</v>
      </c>
      <c r="D41">
        <v>20.19944834</v>
      </c>
      <c r="E41">
        <v>21.23133052</v>
      </c>
      <c r="F41">
        <v>21.970612160000002</v>
      </c>
      <c r="G41">
        <v>22.51385883</v>
      </c>
      <c r="H41">
        <v>22.94122024</v>
      </c>
      <c r="I41">
        <v>23.33365946</v>
      </c>
      <c r="J41">
        <v>23.76812748</v>
      </c>
      <c r="K41">
        <v>24.329616829999999</v>
      </c>
    </row>
    <row r="42" spans="1:11">
      <c r="A42" s="5" t="s">
        <v>46</v>
      </c>
      <c r="B42">
        <v>1341.3351520000001</v>
      </c>
      <c r="C42">
        <v>1385.6892969999999</v>
      </c>
      <c r="D42">
        <v>1398.878559</v>
      </c>
      <c r="E42">
        <v>1368.545423</v>
      </c>
      <c r="F42">
        <v>1307.4648749999999</v>
      </c>
      <c r="G42">
        <v>1231.333883</v>
      </c>
      <c r="H42">
        <v>1157.4542839999999</v>
      </c>
      <c r="I42">
        <v>1094.0304080000001</v>
      </c>
      <c r="J42">
        <v>1050.2661459999999</v>
      </c>
      <c r="K42">
        <v>1027.983837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46.294840999999998</v>
      </c>
      <c r="C45">
        <v>53.12304615</v>
      </c>
      <c r="D45">
        <v>60.051405950000003</v>
      </c>
      <c r="E45">
        <v>66.346144350000003</v>
      </c>
      <c r="F45">
        <v>72.164472129999993</v>
      </c>
      <c r="G45">
        <v>77.408224689999997</v>
      </c>
      <c r="H45">
        <v>82.097240400000004</v>
      </c>
      <c r="I45">
        <v>86.361483399999997</v>
      </c>
      <c r="J45">
        <v>90.438361569999998</v>
      </c>
      <c r="K45">
        <v>94.553384750000006</v>
      </c>
    </row>
    <row r="46" spans="1:11">
      <c r="A46" s="5" t="s">
        <v>50</v>
      </c>
      <c r="B46">
        <v>0.73475000000000001</v>
      </c>
      <c r="C46">
        <v>0.94264484400000004</v>
      </c>
      <c r="D46">
        <v>1.1851811480000001</v>
      </c>
      <c r="E46">
        <v>1.445494431</v>
      </c>
      <c r="F46">
        <v>1.703344478</v>
      </c>
      <c r="G46">
        <v>1.950141624</v>
      </c>
      <c r="H46">
        <v>2.1899025769999998</v>
      </c>
      <c r="I46">
        <v>2.4130319550000001</v>
      </c>
      <c r="J46">
        <v>2.6199032170000001</v>
      </c>
      <c r="K46">
        <v>2.815733292</v>
      </c>
    </row>
    <row r="47" spans="1:11">
      <c r="A47" s="5" t="s">
        <v>51</v>
      </c>
      <c r="B47">
        <v>4.0428990000000002</v>
      </c>
      <c r="C47">
        <v>5.1414871690000004</v>
      </c>
      <c r="D47">
        <v>6.2872355129999997</v>
      </c>
      <c r="E47">
        <v>7.43013893</v>
      </c>
      <c r="F47">
        <v>8.5379852150000008</v>
      </c>
      <c r="G47">
        <v>9.5798979519999996</v>
      </c>
      <c r="H47">
        <v>10.52280032</v>
      </c>
      <c r="I47">
        <v>11.362825129999999</v>
      </c>
      <c r="J47">
        <v>12.075343549999999</v>
      </c>
      <c r="K47">
        <v>12.665005839999999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4.658887</v>
      </c>
      <c r="C49">
        <v>5.3622793639999999</v>
      </c>
      <c r="D49">
        <v>6.0101823630000002</v>
      </c>
      <c r="E49">
        <v>6.5737122990000003</v>
      </c>
      <c r="F49">
        <v>7.0931804879999998</v>
      </c>
      <c r="G49">
        <v>7.5760529080000003</v>
      </c>
      <c r="H49">
        <v>7.9997300539999996</v>
      </c>
      <c r="I49">
        <v>8.3852486860000006</v>
      </c>
      <c r="J49">
        <v>8.7802512190000002</v>
      </c>
      <c r="K49">
        <v>9.1990586420000007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4.4033300000000004</v>
      </c>
      <c r="C51">
        <v>4.3357209010000002</v>
      </c>
      <c r="D51">
        <v>4.2432333680000003</v>
      </c>
      <c r="E51">
        <v>4.1323963130000001</v>
      </c>
      <c r="F51">
        <v>4.0421532859999996</v>
      </c>
      <c r="G51">
        <v>3.9830383440000001</v>
      </c>
      <c r="H51">
        <v>3.9351915750000002</v>
      </c>
      <c r="I51">
        <v>3.917345928</v>
      </c>
      <c r="J51">
        <v>3.9330545309999998</v>
      </c>
      <c r="K51">
        <v>3.9620282279999999</v>
      </c>
    </row>
    <row r="52" spans="1:11">
      <c r="A52" s="5" t="s">
        <v>56</v>
      </c>
      <c r="B52">
        <v>11.257979000000001</v>
      </c>
      <c r="C52">
        <v>11.256539679999999</v>
      </c>
      <c r="D52">
        <v>11.17599933</v>
      </c>
      <c r="E52">
        <v>10.812268359999999</v>
      </c>
      <c r="F52">
        <v>10.242475840000001</v>
      </c>
      <c r="G52">
        <v>9.5493485160000002</v>
      </c>
      <c r="H52">
        <v>8.9426733499999997</v>
      </c>
      <c r="I52">
        <v>8.5317511499999998</v>
      </c>
      <c r="J52">
        <v>8.2578261489999996</v>
      </c>
      <c r="K52">
        <v>8.1158867650000008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1.103647</v>
      </c>
      <c r="C54">
        <v>1.2345008879999999</v>
      </c>
      <c r="D54">
        <v>1.334740775</v>
      </c>
      <c r="E54">
        <v>1.4100336570000001</v>
      </c>
      <c r="F54">
        <v>1.485905772</v>
      </c>
      <c r="G54">
        <v>1.5531482299999999</v>
      </c>
      <c r="H54">
        <v>1.5941778550000001</v>
      </c>
      <c r="I54">
        <v>1.6307074619999999</v>
      </c>
      <c r="J54">
        <v>1.6727327380000001</v>
      </c>
      <c r="K54">
        <v>1.707448434</v>
      </c>
    </row>
    <row r="55" spans="1:11">
      <c r="A55" s="5" t="s">
        <v>59</v>
      </c>
      <c r="B55">
        <v>10.49296</v>
      </c>
      <c r="C55">
        <v>10.73377333</v>
      </c>
      <c r="D55">
        <v>10.54630809</v>
      </c>
      <c r="E55">
        <v>10.133279959999999</v>
      </c>
      <c r="F55">
        <v>9.6760200439999995</v>
      </c>
      <c r="G55">
        <v>9.0552853930000001</v>
      </c>
      <c r="H55">
        <v>8.2215936799999998</v>
      </c>
      <c r="I55">
        <v>7.4018691409999997</v>
      </c>
      <c r="J55">
        <v>6.6784207799999997</v>
      </c>
      <c r="K55">
        <v>5.9595717339999998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65.965795</v>
      </c>
      <c r="C57">
        <v>88.115166590000001</v>
      </c>
      <c r="D57">
        <v>113.3835213</v>
      </c>
      <c r="E57">
        <v>138.74832720000001</v>
      </c>
      <c r="F57">
        <v>163.2698997</v>
      </c>
      <c r="G57">
        <v>185.0946625</v>
      </c>
      <c r="H57">
        <v>203.88289270000001</v>
      </c>
      <c r="I57">
        <v>219.8582356</v>
      </c>
      <c r="J57">
        <v>232.94947189999999</v>
      </c>
      <c r="K57">
        <v>243.260018</v>
      </c>
    </row>
    <row r="58" spans="1:11">
      <c r="A58" s="5" t="s">
        <v>62</v>
      </c>
      <c r="B58">
        <v>5.5501420000000001</v>
      </c>
      <c r="C58">
        <v>5.6855681799999997</v>
      </c>
      <c r="D58">
        <v>5.6938215689999998</v>
      </c>
      <c r="E58">
        <v>5.60791971</v>
      </c>
      <c r="F58">
        <v>5.4541554290000001</v>
      </c>
      <c r="G58">
        <v>5.2578350619999998</v>
      </c>
      <c r="H58">
        <v>5.027092111</v>
      </c>
      <c r="I58">
        <v>4.7555090829999997</v>
      </c>
      <c r="J58">
        <v>4.4357187329999999</v>
      </c>
      <c r="K58">
        <v>4.090700397</v>
      </c>
    </row>
    <row r="59" spans="1:11">
      <c r="A59" s="5" t="s">
        <v>63</v>
      </c>
      <c r="B59">
        <v>0.88871599999999995</v>
      </c>
      <c r="C59">
        <v>1.048082156</v>
      </c>
      <c r="D59">
        <v>1.2061572140000001</v>
      </c>
      <c r="E59">
        <v>1.3421054349999999</v>
      </c>
      <c r="F59">
        <v>1.462583213</v>
      </c>
      <c r="G59">
        <v>1.560249123</v>
      </c>
      <c r="H59">
        <v>1.630016551</v>
      </c>
      <c r="I59">
        <v>1.6864919279999999</v>
      </c>
      <c r="J59">
        <v>1.734318791</v>
      </c>
      <c r="K59">
        <v>1.7732959610000001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9.9273199999999999</v>
      </c>
      <c r="C61">
        <v>11.33332231</v>
      </c>
      <c r="D61">
        <v>12.86753244</v>
      </c>
      <c r="E61">
        <v>14.308174299999999</v>
      </c>
      <c r="F61">
        <v>15.699488349999999</v>
      </c>
      <c r="G61">
        <v>16.968958950000001</v>
      </c>
      <c r="H61">
        <v>18.130025100000001</v>
      </c>
      <c r="I61">
        <v>19.215145440000001</v>
      </c>
      <c r="J61">
        <v>20.24829128</v>
      </c>
      <c r="K61">
        <v>21.286258159999999</v>
      </c>
    </row>
    <row r="62" spans="1:11">
      <c r="A62" s="5" t="s">
        <v>66</v>
      </c>
      <c r="B62">
        <v>14.464739</v>
      </c>
      <c r="C62">
        <v>16.812028730000002</v>
      </c>
      <c r="D62">
        <v>19.344074930000001</v>
      </c>
      <c r="E62">
        <v>21.752473599999998</v>
      </c>
      <c r="F62">
        <v>24.062992950000002</v>
      </c>
      <c r="G62">
        <v>26.190022720000002</v>
      </c>
      <c r="H62">
        <v>28.20511475</v>
      </c>
      <c r="I62">
        <v>30.19116533</v>
      </c>
      <c r="J62">
        <v>32.167278090000003</v>
      </c>
      <c r="K62">
        <v>34.133835689999998</v>
      </c>
    </row>
    <row r="63" spans="1:11">
      <c r="A63" s="5" t="s">
        <v>67</v>
      </c>
      <c r="B63">
        <v>81.121077</v>
      </c>
      <c r="C63">
        <v>96.216209120000002</v>
      </c>
      <c r="D63">
        <v>111.6578686</v>
      </c>
      <c r="E63">
        <v>126.5790363</v>
      </c>
      <c r="F63">
        <v>141.26364100000001</v>
      </c>
      <c r="G63">
        <v>154.85811849999999</v>
      </c>
      <c r="H63">
        <v>166.93815710000001</v>
      </c>
      <c r="I63">
        <v>178.01437110000001</v>
      </c>
      <c r="J63">
        <v>188.3729663</v>
      </c>
      <c r="K63">
        <v>197.7683256</v>
      </c>
    </row>
    <row r="64" spans="1:11">
      <c r="A64" s="5" t="s">
        <v>68</v>
      </c>
      <c r="B64">
        <v>6.1929930000000004</v>
      </c>
      <c r="C64">
        <v>6.6758488600000003</v>
      </c>
      <c r="D64">
        <v>7.293206144</v>
      </c>
      <c r="E64">
        <v>7.8394341560000003</v>
      </c>
      <c r="F64">
        <v>8.3472774909999998</v>
      </c>
      <c r="G64">
        <v>8.7799097580000005</v>
      </c>
      <c r="H64">
        <v>9.1697469740000006</v>
      </c>
      <c r="I64">
        <v>9.5556620379999995</v>
      </c>
      <c r="J64">
        <v>9.9786869629999995</v>
      </c>
      <c r="K64">
        <v>10.48710679</v>
      </c>
    </row>
    <row r="65" spans="1:11">
      <c r="A65" s="5" t="s">
        <v>69</v>
      </c>
      <c r="B65">
        <v>0.70040100000000005</v>
      </c>
      <c r="C65">
        <v>0.90326300299999995</v>
      </c>
      <c r="D65">
        <v>1.104925959</v>
      </c>
      <c r="E65">
        <v>1.2988456900000001</v>
      </c>
      <c r="F65">
        <v>1.4896383129999999</v>
      </c>
      <c r="G65">
        <v>1.666597495</v>
      </c>
      <c r="H65">
        <v>1.8269412229999999</v>
      </c>
      <c r="I65">
        <v>1.96986342</v>
      </c>
      <c r="J65">
        <v>2.0885032200000002</v>
      </c>
      <c r="K65">
        <v>2.1802971950000001</v>
      </c>
    </row>
    <row r="66" spans="1:11">
      <c r="A66" s="5" t="s">
        <v>70</v>
      </c>
      <c r="B66">
        <v>5.2536759999999996</v>
      </c>
      <c r="C66">
        <v>6.8497006989999996</v>
      </c>
      <c r="D66">
        <v>8.5260385050000007</v>
      </c>
      <c r="E66">
        <v>10.289617270000001</v>
      </c>
      <c r="F66">
        <v>12.00267288</v>
      </c>
      <c r="G66">
        <v>13.60043274</v>
      </c>
      <c r="H66">
        <v>15.100673710000001</v>
      </c>
      <c r="I66">
        <v>16.43353072</v>
      </c>
      <c r="J66">
        <v>17.584738860000002</v>
      </c>
      <c r="K66">
        <v>18.562528830000002</v>
      </c>
    </row>
    <row r="67" spans="1:11">
      <c r="A67" s="5" t="s">
        <v>71</v>
      </c>
      <c r="B67">
        <v>1.34114</v>
      </c>
      <c r="C67">
        <v>1.3075277279999999</v>
      </c>
      <c r="D67">
        <v>1.2419436079999999</v>
      </c>
      <c r="E67">
        <v>1.1670318200000001</v>
      </c>
      <c r="F67">
        <v>1.0916997639999999</v>
      </c>
      <c r="G67">
        <v>1.0057879240000001</v>
      </c>
      <c r="H67">
        <v>0.91311505100000001</v>
      </c>
      <c r="I67">
        <v>0.82412852599999997</v>
      </c>
      <c r="J67">
        <v>0.74152007099999995</v>
      </c>
      <c r="K67">
        <v>0.66076711499999996</v>
      </c>
    </row>
    <row r="68" spans="1:11">
      <c r="A68" s="5" t="s">
        <v>72</v>
      </c>
      <c r="B68">
        <v>82.949539740000006</v>
      </c>
      <c r="C68">
        <v>104.8139551</v>
      </c>
      <c r="D68">
        <v>130.9898038</v>
      </c>
      <c r="E68">
        <v>157.43000799999999</v>
      </c>
      <c r="F68">
        <v>184.87020240000001</v>
      </c>
      <c r="G68">
        <v>211.66449710000001</v>
      </c>
      <c r="H68">
        <v>235.32249469999999</v>
      </c>
      <c r="I68">
        <v>256.87971240000002</v>
      </c>
      <c r="J68">
        <v>276.00453190000002</v>
      </c>
      <c r="K68">
        <v>292.71457429999998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0.86062300000000003</v>
      </c>
      <c r="C71">
        <v>0.93356341700000001</v>
      </c>
      <c r="D71">
        <v>1.0094007060000001</v>
      </c>
      <c r="E71">
        <v>1.0698746180000001</v>
      </c>
      <c r="F71">
        <v>1.1189729070000001</v>
      </c>
      <c r="G71">
        <v>1.160519756</v>
      </c>
      <c r="H71">
        <v>1.201420626</v>
      </c>
      <c r="I71">
        <v>1.244357108</v>
      </c>
      <c r="J71">
        <v>1.288554459</v>
      </c>
      <c r="K71">
        <v>1.3342007840000001</v>
      </c>
    </row>
    <row r="72" spans="1:11">
      <c r="A72" s="5" t="s">
        <v>76</v>
      </c>
      <c r="B72">
        <v>5.3645451059999996</v>
      </c>
      <c r="C72">
        <v>5.5083785479999996</v>
      </c>
      <c r="D72">
        <v>5.4910769339999996</v>
      </c>
      <c r="E72">
        <v>5.3561969950000003</v>
      </c>
      <c r="F72">
        <v>5.1681610950000003</v>
      </c>
      <c r="G72">
        <v>4.9640841919999996</v>
      </c>
      <c r="H72">
        <v>4.731659735</v>
      </c>
      <c r="I72">
        <v>4.4610747699999997</v>
      </c>
      <c r="J72">
        <v>4.1587940999999997</v>
      </c>
      <c r="K72">
        <v>3.8368675529999998</v>
      </c>
    </row>
    <row r="73" spans="1:11">
      <c r="A73" s="5" t="s">
        <v>77</v>
      </c>
      <c r="B73">
        <v>62.787416550000003</v>
      </c>
      <c r="C73">
        <v>65.446500299999997</v>
      </c>
      <c r="D73">
        <v>66.506237400000003</v>
      </c>
      <c r="E73">
        <v>66.526692299999993</v>
      </c>
      <c r="F73">
        <v>65.333938799999999</v>
      </c>
      <c r="G73">
        <v>63.195046089999998</v>
      </c>
      <c r="H73">
        <v>60.569317220000002</v>
      </c>
      <c r="I73">
        <v>57.522920620000001</v>
      </c>
      <c r="J73">
        <v>53.935317779999998</v>
      </c>
      <c r="K73">
        <v>49.989253529999999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0.270764</v>
      </c>
      <c r="C75">
        <v>0.30410804499999999</v>
      </c>
      <c r="D75">
        <v>0.33703827200000003</v>
      </c>
      <c r="E75">
        <v>0.36546057599999998</v>
      </c>
      <c r="F75">
        <v>0.393899414</v>
      </c>
      <c r="G75">
        <v>0.42197052400000001</v>
      </c>
      <c r="H75">
        <v>0.45146308800000001</v>
      </c>
      <c r="I75">
        <v>0.484872737</v>
      </c>
      <c r="J75">
        <v>0.52251860699999997</v>
      </c>
      <c r="K75">
        <v>0.56492677999999996</v>
      </c>
    </row>
    <row r="76" spans="1:11">
      <c r="A76" s="5" t="s">
        <v>80</v>
      </c>
      <c r="B76">
        <v>1.505463</v>
      </c>
      <c r="C76">
        <v>1.7838183999999999</v>
      </c>
      <c r="D76">
        <v>2.0540698879999999</v>
      </c>
      <c r="E76">
        <v>2.2873746669999999</v>
      </c>
      <c r="F76">
        <v>2.5015167869999999</v>
      </c>
      <c r="G76">
        <v>2.683622358</v>
      </c>
      <c r="H76">
        <v>2.8415176780000002</v>
      </c>
      <c r="I76">
        <v>2.976584479</v>
      </c>
      <c r="J76">
        <v>3.0983496210000001</v>
      </c>
      <c r="K76">
        <v>3.2100729299999999</v>
      </c>
    </row>
    <row r="77" spans="1:11">
      <c r="A77" s="5" t="s">
        <v>81</v>
      </c>
      <c r="B77">
        <v>1.728394</v>
      </c>
      <c r="C77">
        <v>2.2388254829999998</v>
      </c>
      <c r="D77">
        <v>2.7970343839999998</v>
      </c>
      <c r="E77">
        <v>3.3568289720000002</v>
      </c>
      <c r="F77">
        <v>3.8904907639999999</v>
      </c>
      <c r="G77">
        <v>4.3797875030000002</v>
      </c>
      <c r="H77">
        <v>4.8303213490000001</v>
      </c>
      <c r="I77">
        <v>5.246530548</v>
      </c>
      <c r="J77">
        <v>5.6322506309999998</v>
      </c>
      <c r="K77">
        <v>5.9939826429999998</v>
      </c>
    </row>
    <row r="78" spans="1:11">
      <c r="A78" s="5" t="s">
        <v>82</v>
      </c>
      <c r="B78">
        <v>4.3522439999999998</v>
      </c>
      <c r="C78">
        <v>4.2363520640000001</v>
      </c>
      <c r="D78">
        <v>4.1194041119999998</v>
      </c>
      <c r="E78">
        <v>3.98628632</v>
      </c>
      <c r="F78">
        <v>3.8674839749999999</v>
      </c>
      <c r="G78">
        <v>3.756566582</v>
      </c>
      <c r="H78">
        <v>3.6863134899999999</v>
      </c>
      <c r="I78">
        <v>3.67367847</v>
      </c>
      <c r="J78">
        <v>3.711701943</v>
      </c>
      <c r="K78">
        <v>3.7917482699999998</v>
      </c>
    </row>
    <row r="79" spans="1:11">
      <c r="A79" s="5" t="s">
        <v>83</v>
      </c>
      <c r="B79">
        <v>82.302463160000002</v>
      </c>
      <c r="C79">
        <v>80.559391539999993</v>
      </c>
      <c r="D79">
        <v>76.960551350000003</v>
      </c>
      <c r="E79">
        <v>72.287983409999995</v>
      </c>
      <c r="F79">
        <v>66.551247110000006</v>
      </c>
      <c r="G79">
        <v>60.264027599999999</v>
      </c>
      <c r="H79">
        <v>54.296680180000003</v>
      </c>
      <c r="I79">
        <v>48.534347179999997</v>
      </c>
      <c r="J79">
        <v>42.921179289999998</v>
      </c>
      <c r="K79">
        <v>37.647449940000001</v>
      </c>
    </row>
    <row r="80" spans="1:11">
      <c r="A80" s="5" t="s">
        <v>84</v>
      </c>
      <c r="B80">
        <v>24.391822999999999</v>
      </c>
      <c r="C80">
        <v>30.75713485</v>
      </c>
      <c r="D80">
        <v>38.127909889999998</v>
      </c>
      <c r="E80">
        <v>46.133670469999998</v>
      </c>
      <c r="F80">
        <v>54.504275829999997</v>
      </c>
      <c r="G80">
        <v>62.707351340000002</v>
      </c>
      <c r="H80">
        <v>70.628461920000007</v>
      </c>
      <c r="I80">
        <v>78.158613790000004</v>
      </c>
      <c r="J80">
        <v>85.094967209999993</v>
      </c>
      <c r="K80">
        <v>91.448900820000006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11.359346</v>
      </c>
      <c r="C82">
        <v>11.283651369999999</v>
      </c>
      <c r="D82">
        <v>10.898932479999999</v>
      </c>
      <c r="E82">
        <v>10.422229420000001</v>
      </c>
      <c r="F82">
        <v>9.7775716559999992</v>
      </c>
      <c r="G82">
        <v>8.9494921489999992</v>
      </c>
      <c r="H82">
        <v>8.0457989560000005</v>
      </c>
      <c r="I82">
        <v>7.1958947899999997</v>
      </c>
      <c r="J82">
        <v>6.4211785800000003</v>
      </c>
      <c r="K82">
        <v>5.6800564830000004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0.46066600000000002</v>
      </c>
      <c r="C85">
        <v>0.48960411199999998</v>
      </c>
      <c r="D85">
        <v>0.523196895</v>
      </c>
      <c r="E85">
        <v>0.55308173699999996</v>
      </c>
      <c r="F85">
        <v>0.57915100399999997</v>
      </c>
      <c r="G85">
        <v>0.60917456699999994</v>
      </c>
      <c r="H85">
        <v>0.64617285400000002</v>
      </c>
      <c r="I85">
        <v>0.69114509199999996</v>
      </c>
      <c r="J85">
        <v>0.74394535900000003</v>
      </c>
      <c r="K85">
        <v>0.80278618800000001</v>
      </c>
    </row>
    <row r="86" spans="1:11">
      <c r="A86" s="5" t="s">
        <v>90</v>
      </c>
      <c r="B86">
        <v>14.388928999999999</v>
      </c>
      <c r="C86">
        <v>18.27752564</v>
      </c>
      <c r="D86">
        <v>22.915945990000001</v>
      </c>
      <c r="E86">
        <v>27.7676905</v>
      </c>
      <c r="F86">
        <v>32.855819959999998</v>
      </c>
      <c r="G86">
        <v>37.949247730000003</v>
      </c>
      <c r="H86">
        <v>42.982959610000002</v>
      </c>
      <c r="I86">
        <v>47.887888920000002</v>
      </c>
      <c r="J86">
        <v>52.615454149999998</v>
      </c>
      <c r="K86">
        <v>57.11629198</v>
      </c>
    </row>
    <row r="87" spans="1:11">
      <c r="A87" s="5" t="s">
        <v>91</v>
      </c>
      <c r="B87">
        <v>9.9815900000000006</v>
      </c>
      <c r="C87">
        <v>12.259255209999999</v>
      </c>
      <c r="D87">
        <v>14.87453644</v>
      </c>
      <c r="E87">
        <v>17.37954921</v>
      </c>
      <c r="F87">
        <v>19.65167374</v>
      </c>
      <c r="G87">
        <v>21.58643927</v>
      </c>
      <c r="H87">
        <v>23.263611780000002</v>
      </c>
      <c r="I87">
        <v>24.702774359999999</v>
      </c>
      <c r="J87">
        <v>25.91270355</v>
      </c>
      <c r="K87">
        <v>26.96279595</v>
      </c>
    </row>
    <row r="88" spans="1:11">
      <c r="A88" s="5" t="s">
        <v>92</v>
      </c>
      <c r="B88">
        <v>1.5152239999999999</v>
      </c>
      <c r="C88">
        <v>1.847732943</v>
      </c>
      <c r="D88">
        <v>2.1903354070000001</v>
      </c>
      <c r="E88">
        <v>2.5103689519999999</v>
      </c>
      <c r="F88">
        <v>2.7939996890000001</v>
      </c>
      <c r="G88">
        <v>3.0245225260000002</v>
      </c>
      <c r="H88">
        <v>3.2019183529999999</v>
      </c>
      <c r="I88">
        <v>3.3363866889999998</v>
      </c>
      <c r="J88">
        <v>3.427865427</v>
      </c>
      <c r="K88">
        <v>3.4877284550000001</v>
      </c>
    </row>
    <row r="89" spans="1:11">
      <c r="A89" s="5" t="s">
        <v>93</v>
      </c>
      <c r="B89">
        <v>0.75449299999999997</v>
      </c>
      <c r="C89">
        <v>0.80401869999999998</v>
      </c>
      <c r="D89">
        <v>0.87969796700000003</v>
      </c>
      <c r="E89">
        <v>0.92840231299999998</v>
      </c>
      <c r="F89">
        <v>0.96255685300000005</v>
      </c>
      <c r="G89">
        <v>0.99466096100000001</v>
      </c>
      <c r="H89">
        <v>1.0171788319999999</v>
      </c>
      <c r="I89">
        <v>1.038094523</v>
      </c>
      <c r="J89">
        <v>1.065036833</v>
      </c>
      <c r="K89">
        <v>1.0993390169999999</v>
      </c>
    </row>
    <row r="90" spans="1:11">
      <c r="A90" s="5" t="s">
        <v>94</v>
      </c>
      <c r="B90">
        <v>9.9932470000000002</v>
      </c>
      <c r="C90">
        <v>11.36569546</v>
      </c>
      <c r="D90">
        <v>12.84873919</v>
      </c>
      <c r="E90">
        <v>14.18305477</v>
      </c>
      <c r="F90">
        <v>15.350477830000001</v>
      </c>
      <c r="G90">
        <v>16.281205499999999</v>
      </c>
      <c r="H90">
        <v>16.974754919999999</v>
      </c>
      <c r="I90">
        <v>17.513121170000002</v>
      </c>
      <c r="J90">
        <v>17.977028270000002</v>
      </c>
      <c r="K90">
        <v>18.393721670000001</v>
      </c>
    </row>
    <row r="91" spans="1:11">
      <c r="A91" s="5" t="s">
        <v>95</v>
      </c>
      <c r="B91">
        <v>7.6005240000000001</v>
      </c>
      <c r="C91">
        <v>9.2447077740000001</v>
      </c>
      <c r="D91">
        <v>11.06683381</v>
      </c>
      <c r="E91">
        <v>12.84252029</v>
      </c>
      <c r="F91">
        <v>14.59450511</v>
      </c>
      <c r="G91">
        <v>16.253452790000001</v>
      </c>
      <c r="H91">
        <v>17.79267424</v>
      </c>
      <c r="I91">
        <v>19.24032029</v>
      </c>
      <c r="J91">
        <v>20.635464559999999</v>
      </c>
      <c r="K91">
        <v>22.00068083</v>
      </c>
    </row>
    <row r="92" spans="1:11">
      <c r="A92" s="5" t="s">
        <v>96</v>
      </c>
      <c r="B92">
        <v>9.9836449999999992</v>
      </c>
      <c r="C92">
        <v>9.5780758499999994</v>
      </c>
      <c r="D92">
        <v>9.0090267490000002</v>
      </c>
      <c r="E92">
        <v>8.3351882079999999</v>
      </c>
      <c r="F92">
        <v>7.6114764399999997</v>
      </c>
      <c r="G92">
        <v>6.8306935449999999</v>
      </c>
      <c r="H92">
        <v>6.011379056</v>
      </c>
      <c r="I92">
        <v>5.2594623540000001</v>
      </c>
      <c r="J92">
        <v>4.5999433529999996</v>
      </c>
      <c r="K92">
        <v>4.0082966210000004</v>
      </c>
    </row>
    <row r="93" spans="1:11">
      <c r="A93" s="5" t="s">
        <v>97</v>
      </c>
      <c r="B93">
        <v>0.320135946</v>
      </c>
      <c r="C93">
        <v>0.35882889099999998</v>
      </c>
      <c r="D93">
        <v>0.382150296</v>
      </c>
      <c r="E93">
        <v>0.39625461299999998</v>
      </c>
      <c r="F93">
        <v>0.402603512</v>
      </c>
      <c r="G93">
        <v>0.39994805700000002</v>
      </c>
      <c r="H93">
        <v>0.38939204199999999</v>
      </c>
      <c r="I93">
        <v>0.37242008900000001</v>
      </c>
      <c r="J93">
        <v>0.349961464</v>
      </c>
      <c r="K93">
        <v>0.32360893899999998</v>
      </c>
    </row>
    <row r="94" spans="1:11">
      <c r="A94" s="5" t="s">
        <v>98</v>
      </c>
      <c r="B94">
        <v>1224.614327</v>
      </c>
      <c r="C94">
        <v>1412.090248</v>
      </c>
      <c r="D94">
        <v>1603.709235</v>
      </c>
      <c r="E94">
        <v>1787.9017449999999</v>
      </c>
      <c r="F94">
        <v>1970.5502750000001</v>
      </c>
      <c r="G94">
        <v>2131.4544820000001</v>
      </c>
      <c r="H94">
        <v>2268.3420599999999</v>
      </c>
      <c r="I94">
        <v>2392.6253409999999</v>
      </c>
      <c r="J94">
        <v>2504.9879660000001</v>
      </c>
      <c r="K94">
        <v>2608.6192420000002</v>
      </c>
    </row>
    <row r="95" spans="1:11">
      <c r="A95" s="5" t="s">
        <v>99</v>
      </c>
      <c r="B95">
        <v>239.870937</v>
      </c>
      <c r="C95">
        <v>264.2141201</v>
      </c>
      <c r="D95">
        <v>285.08164900000003</v>
      </c>
      <c r="E95">
        <v>299.27254420000003</v>
      </c>
      <c r="F95">
        <v>306.91327369999999</v>
      </c>
      <c r="G95">
        <v>308.45968399999998</v>
      </c>
      <c r="H95">
        <v>305.78299229999999</v>
      </c>
      <c r="I95">
        <v>301.29217399999999</v>
      </c>
      <c r="J95">
        <v>296.38207999999997</v>
      </c>
      <c r="K95">
        <v>291.62722860000002</v>
      </c>
    </row>
    <row r="96" spans="1:11">
      <c r="A96" s="5" t="s">
        <v>100</v>
      </c>
      <c r="B96">
        <v>73.97363</v>
      </c>
      <c r="C96">
        <v>83.577678349999999</v>
      </c>
      <c r="D96">
        <v>91.361185410000004</v>
      </c>
      <c r="E96">
        <v>97.502540600000003</v>
      </c>
      <c r="F96">
        <v>102.57619750000001</v>
      </c>
      <c r="G96">
        <v>105.0723808</v>
      </c>
      <c r="H96">
        <v>105.755769</v>
      </c>
      <c r="I96">
        <v>106.54403600000001</v>
      </c>
      <c r="J96">
        <v>108.8684769</v>
      </c>
      <c r="K96">
        <v>112.6042417</v>
      </c>
    </row>
    <row r="97" spans="1:11">
      <c r="A97" s="5" t="s">
        <v>101</v>
      </c>
      <c r="B97">
        <v>31.671590999999999</v>
      </c>
      <c r="C97">
        <v>42.353849240000002</v>
      </c>
      <c r="D97">
        <v>55.608407839999998</v>
      </c>
      <c r="E97">
        <v>70.304573860000005</v>
      </c>
      <c r="F97">
        <v>86.197627449999999</v>
      </c>
      <c r="G97">
        <v>102.89137409999999</v>
      </c>
      <c r="H97">
        <v>120.1475726</v>
      </c>
      <c r="I97">
        <v>137.94676939999999</v>
      </c>
      <c r="J97">
        <v>155.9788925</v>
      </c>
      <c r="K97">
        <v>174.24327310000001</v>
      </c>
    </row>
    <row r="98" spans="1:11">
      <c r="A98" s="5" t="s">
        <v>102</v>
      </c>
      <c r="B98">
        <v>4.4699</v>
      </c>
      <c r="C98">
        <v>4.9252210590000001</v>
      </c>
      <c r="D98">
        <v>5.1544945169999998</v>
      </c>
      <c r="E98">
        <v>5.2849388270000004</v>
      </c>
      <c r="F98">
        <v>5.3121026889999996</v>
      </c>
      <c r="G98">
        <v>5.1935878339999997</v>
      </c>
      <c r="H98">
        <v>4.9664338250000002</v>
      </c>
      <c r="I98">
        <v>4.7017454689999996</v>
      </c>
      <c r="J98">
        <v>4.405626142</v>
      </c>
      <c r="K98">
        <v>4.0514709880000002</v>
      </c>
    </row>
    <row r="99" spans="1:11">
      <c r="A99" s="5" t="s">
        <v>103</v>
      </c>
      <c r="B99">
        <v>7.4184000000000001</v>
      </c>
      <c r="C99">
        <v>8.9348253710000005</v>
      </c>
      <c r="D99">
        <v>10.104936439999999</v>
      </c>
      <c r="E99">
        <v>11.139672669999999</v>
      </c>
      <c r="F99">
        <v>12.006176610000001</v>
      </c>
      <c r="G99">
        <v>12.62983421</v>
      </c>
      <c r="H99">
        <v>13.09057151</v>
      </c>
      <c r="I99">
        <v>13.40236266</v>
      </c>
      <c r="J99">
        <v>13.550649760000001</v>
      </c>
      <c r="K99">
        <v>13.5617187</v>
      </c>
    </row>
    <row r="100" spans="1:11">
      <c r="A100" s="5" t="s">
        <v>104</v>
      </c>
      <c r="B100">
        <v>60.550848000000002</v>
      </c>
      <c r="C100">
        <v>60.556083630000003</v>
      </c>
      <c r="D100">
        <v>58.535685149999999</v>
      </c>
      <c r="E100">
        <v>55.866392869999999</v>
      </c>
      <c r="F100">
        <v>52.213231290000003</v>
      </c>
      <c r="G100">
        <v>47.577657649999999</v>
      </c>
      <c r="H100">
        <v>42.830227479999998</v>
      </c>
      <c r="I100">
        <v>38.650937159999998</v>
      </c>
      <c r="J100">
        <v>34.848390719999998</v>
      </c>
      <c r="K100">
        <v>31.111751569999999</v>
      </c>
    </row>
    <row r="101" spans="1:11">
      <c r="A101" s="5" t="s">
        <v>105</v>
      </c>
      <c r="B101">
        <v>2.7410519999999998</v>
      </c>
      <c r="C101">
        <v>2.925615305</v>
      </c>
      <c r="D101">
        <v>3.1737214499999999</v>
      </c>
      <c r="E101">
        <v>3.3757199249999998</v>
      </c>
      <c r="F101">
        <v>3.5630791070000001</v>
      </c>
      <c r="G101">
        <v>3.7270765699999999</v>
      </c>
      <c r="H101">
        <v>3.8878872919999998</v>
      </c>
      <c r="I101">
        <v>4.0610055469999997</v>
      </c>
      <c r="J101">
        <v>4.2404316550000001</v>
      </c>
      <c r="K101">
        <v>4.4478261339999996</v>
      </c>
    </row>
    <row r="102" spans="1:11">
      <c r="A102" s="5" t="s">
        <v>106</v>
      </c>
      <c r="B102">
        <v>126.53592</v>
      </c>
      <c r="C102">
        <v>123.2105004</v>
      </c>
      <c r="D102">
        <v>115.47437669999999</v>
      </c>
      <c r="E102">
        <v>105.8439747</v>
      </c>
      <c r="F102">
        <v>95.501652140000004</v>
      </c>
      <c r="G102">
        <v>84.810505989999996</v>
      </c>
      <c r="H102">
        <v>73.789690899999997</v>
      </c>
      <c r="I102">
        <v>63.563159630000001</v>
      </c>
      <c r="J102">
        <v>54.516016489999998</v>
      </c>
      <c r="K102">
        <v>46.331036009999998</v>
      </c>
    </row>
    <row r="103" spans="1:11">
      <c r="A103" s="5" t="s">
        <v>107</v>
      </c>
      <c r="B103">
        <v>6.187227</v>
      </c>
      <c r="C103">
        <v>7.9947654960000003</v>
      </c>
      <c r="D103">
        <v>9.9335686289999998</v>
      </c>
      <c r="E103">
        <v>11.88195054</v>
      </c>
      <c r="F103">
        <v>13.87849054</v>
      </c>
      <c r="G103">
        <v>15.84026527</v>
      </c>
      <c r="H103">
        <v>17.56143084</v>
      </c>
      <c r="I103">
        <v>19.095192520000001</v>
      </c>
      <c r="J103">
        <v>20.458613679999999</v>
      </c>
      <c r="K103">
        <v>21.57947304</v>
      </c>
    </row>
    <row r="104" spans="1:11">
      <c r="A104" s="5" t="s">
        <v>108</v>
      </c>
      <c r="B104">
        <v>16.026367</v>
      </c>
      <c r="C104">
        <v>17.739762089999999</v>
      </c>
      <c r="D104">
        <v>19.131593680000002</v>
      </c>
      <c r="E104">
        <v>20.396802189999999</v>
      </c>
      <c r="F104">
        <v>21.59713575</v>
      </c>
      <c r="G104">
        <v>22.52559175</v>
      </c>
      <c r="H104">
        <v>23.331793950000002</v>
      </c>
      <c r="I104">
        <v>24.04987131</v>
      </c>
      <c r="J104">
        <v>24.615572100000001</v>
      </c>
      <c r="K104">
        <v>25.06450276</v>
      </c>
    </row>
    <row r="105" spans="1:11">
      <c r="A105" s="5" t="s">
        <v>109</v>
      </c>
      <c r="B105">
        <v>40.512681999999998</v>
      </c>
      <c r="C105">
        <v>52.534341079999997</v>
      </c>
      <c r="D105">
        <v>66.205278320000005</v>
      </c>
      <c r="E105">
        <v>80.850384790000007</v>
      </c>
      <c r="F105">
        <v>95.946219819999996</v>
      </c>
      <c r="G105">
        <v>110.2764653</v>
      </c>
      <c r="H105">
        <v>124.05229919999999</v>
      </c>
      <c r="I105">
        <v>137.4067531</v>
      </c>
      <c r="J105">
        <v>149.7443304</v>
      </c>
      <c r="K105">
        <v>160.9803508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2.7367319999999999</v>
      </c>
      <c r="C107">
        <v>3.503069655</v>
      </c>
      <c r="D107">
        <v>4.1540270350000004</v>
      </c>
      <c r="E107">
        <v>4.8043598630000002</v>
      </c>
      <c r="F107">
        <v>5.3756482439999997</v>
      </c>
      <c r="G107">
        <v>5.887254124</v>
      </c>
      <c r="H107">
        <v>6.3635305850000004</v>
      </c>
      <c r="I107">
        <v>6.8236736039999997</v>
      </c>
      <c r="J107">
        <v>7.2438259299999999</v>
      </c>
      <c r="K107">
        <v>7.552119502</v>
      </c>
    </row>
    <row r="108" spans="1:11">
      <c r="A108" s="5" t="s">
        <v>112</v>
      </c>
      <c r="B108">
        <v>5.3342229999999997</v>
      </c>
      <c r="C108">
        <v>5.9963121429999999</v>
      </c>
      <c r="D108">
        <v>6.6573346999999998</v>
      </c>
      <c r="E108">
        <v>7.242274922</v>
      </c>
      <c r="F108">
        <v>7.7399395389999999</v>
      </c>
      <c r="G108">
        <v>8.1327401899999998</v>
      </c>
      <c r="H108">
        <v>8.4659409120000007</v>
      </c>
      <c r="I108">
        <v>8.7510888849999997</v>
      </c>
      <c r="J108">
        <v>9.0115111450000001</v>
      </c>
      <c r="K108">
        <v>9.2578621489999993</v>
      </c>
    </row>
    <row r="109" spans="1:11">
      <c r="A109" s="5" t="s">
        <v>113</v>
      </c>
      <c r="B109">
        <v>6.2008939999999999</v>
      </c>
      <c r="C109">
        <v>7.2256657449999997</v>
      </c>
      <c r="D109">
        <v>8.3346668699999995</v>
      </c>
      <c r="E109">
        <v>9.2449421740000002</v>
      </c>
      <c r="F109">
        <v>10.11072682</v>
      </c>
      <c r="G109">
        <v>10.85821503</v>
      </c>
      <c r="H109">
        <v>11.43628264</v>
      </c>
      <c r="I109">
        <v>12.03229395</v>
      </c>
      <c r="J109">
        <v>12.690294099999999</v>
      </c>
      <c r="K109">
        <v>13.35076756</v>
      </c>
    </row>
    <row r="110" spans="1:11">
      <c r="A110" s="5" t="s">
        <v>114</v>
      </c>
      <c r="B110">
        <v>2.2520600000000002</v>
      </c>
      <c r="C110">
        <v>2.1333113379999999</v>
      </c>
      <c r="D110">
        <v>2.0366653729999999</v>
      </c>
      <c r="E110">
        <v>1.943639296</v>
      </c>
      <c r="F110">
        <v>1.867471828</v>
      </c>
      <c r="G110">
        <v>1.8044331360000001</v>
      </c>
      <c r="H110">
        <v>1.7478500640000001</v>
      </c>
      <c r="I110">
        <v>1.7159479500000001</v>
      </c>
      <c r="J110">
        <v>1.7165052089999999</v>
      </c>
      <c r="K110">
        <v>1.729839736</v>
      </c>
    </row>
    <row r="111" spans="1:11">
      <c r="A111" s="5" t="s">
        <v>115</v>
      </c>
      <c r="B111">
        <v>4.2275970000000003</v>
      </c>
      <c r="C111">
        <v>4.5895691899999997</v>
      </c>
      <c r="D111">
        <v>4.9495355600000002</v>
      </c>
      <c r="E111">
        <v>5.1982555189999999</v>
      </c>
      <c r="F111">
        <v>5.372779746</v>
      </c>
      <c r="G111">
        <v>5.4986607230000004</v>
      </c>
      <c r="H111">
        <v>5.5701783450000004</v>
      </c>
      <c r="I111">
        <v>5.6531522799999996</v>
      </c>
      <c r="J111">
        <v>5.7830774419999997</v>
      </c>
      <c r="K111">
        <v>5.9490487639999996</v>
      </c>
    </row>
    <row r="112" spans="1:11">
      <c r="A112" s="5" t="s">
        <v>116</v>
      </c>
      <c r="B112">
        <v>2.1713179660000002</v>
      </c>
      <c r="C112">
        <v>2.3757666300000002</v>
      </c>
      <c r="D112">
        <v>2.5578551360000001</v>
      </c>
      <c r="E112">
        <v>2.6947686449999999</v>
      </c>
      <c r="F112">
        <v>2.8111040919999999</v>
      </c>
      <c r="G112">
        <v>2.9008780139999999</v>
      </c>
      <c r="H112">
        <v>2.9643508380000001</v>
      </c>
      <c r="I112">
        <v>3.040290368</v>
      </c>
      <c r="J112">
        <v>3.1239966680000002</v>
      </c>
      <c r="K112">
        <v>3.2176200000000001</v>
      </c>
    </row>
    <row r="113" spans="1:11">
      <c r="A113" s="5" t="s">
        <v>117</v>
      </c>
      <c r="B113">
        <v>3.994122</v>
      </c>
      <c r="C113">
        <v>5.6912425239999997</v>
      </c>
      <c r="D113">
        <v>7.476718097</v>
      </c>
      <c r="E113">
        <v>9.3410370090000008</v>
      </c>
      <c r="F113">
        <v>11.2702917</v>
      </c>
      <c r="G113">
        <v>13.144254439999999</v>
      </c>
      <c r="H113">
        <v>14.873903350000001</v>
      </c>
      <c r="I113">
        <v>16.388945110000002</v>
      </c>
      <c r="J113">
        <v>17.561029609999999</v>
      </c>
      <c r="K113">
        <v>18.37584708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3.3236110000000001</v>
      </c>
      <c r="C116">
        <v>3.2245446790000001</v>
      </c>
      <c r="D116">
        <v>3.1510368529999999</v>
      </c>
      <c r="E116">
        <v>3.0385227549999998</v>
      </c>
      <c r="F116">
        <v>2.9636474150000001</v>
      </c>
      <c r="G116">
        <v>2.910684051</v>
      </c>
      <c r="H116">
        <v>2.8595424810000001</v>
      </c>
      <c r="I116">
        <v>2.860704465</v>
      </c>
      <c r="J116">
        <v>2.9255807059999999</v>
      </c>
      <c r="K116">
        <v>3.0089448390000002</v>
      </c>
    </row>
    <row r="117" spans="1:11">
      <c r="A117" s="5" t="s">
        <v>121</v>
      </c>
      <c r="B117">
        <v>0.50744800000000001</v>
      </c>
      <c r="C117">
        <v>0.57001743599999999</v>
      </c>
      <c r="D117">
        <v>0.60300514100000002</v>
      </c>
      <c r="E117">
        <v>0.62514641699999995</v>
      </c>
      <c r="F117">
        <v>0.63248522299999999</v>
      </c>
      <c r="G117">
        <v>0.624251954</v>
      </c>
      <c r="H117">
        <v>0.60260484700000005</v>
      </c>
      <c r="I117">
        <v>0.57076496099999996</v>
      </c>
      <c r="J117">
        <v>0.53096388000000005</v>
      </c>
      <c r="K117">
        <v>0.48388813899999999</v>
      </c>
    </row>
    <row r="118" spans="1:11">
      <c r="A118" s="5" t="s">
        <v>122</v>
      </c>
      <c r="B118">
        <v>20.713819000000001</v>
      </c>
      <c r="C118">
        <v>27.38290834</v>
      </c>
      <c r="D118">
        <v>35.415277809999999</v>
      </c>
      <c r="E118">
        <v>43.813561389999997</v>
      </c>
      <c r="F118">
        <v>52.620047390000003</v>
      </c>
      <c r="G118">
        <v>61.42674255</v>
      </c>
      <c r="H118">
        <v>69.937778039999998</v>
      </c>
      <c r="I118">
        <v>78.072524290000004</v>
      </c>
      <c r="J118">
        <v>85.5246681</v>
      </c>
      <c r="K118">
        <v>92.267021920000005</v>
      </c>
    </row>
    <row r="119" spans="1:11">
      <c r="A119" s="5" t="s">
        <v>123</v>
      </c>
      <c r="B119">
        <v>14.900841</v>
      </c>
      <c r="C119">
        <v>20.358875650000002</v>
      </c>
      <c r="D119">
        <v>27.73200997</v>
      </c>
      <c r="E119">
        <v>37.018733490000002</v>
      </c>
      <c r="F119">
        <v>48.03741428</v>
      </c>
      <c r="G119">
        <v>59.906324929999997</v>
      </c>
      <c r="H119">
        <v>72.105392890000005</v>
      </c>
      <c r="I119">
        <v>84.345050749999999</v>
      </c>
      <c r="J119">
        <v>96.278446869999996</v>
      </c>
      <c r="K119">
        <v>107.7794109</v>
      </c>
    </row>
    <row r="120" spans="1:11">
      <c r="A120" s="5" t="s">
        <v>124</v>
      </c>
      <c r="B120">
        <v>28.401017</v>
      </c>
      <c r="C120">
        <v>33.326414980000003</v>
      </c>
      <c r="D120">
        <v>38.519521439999998</v>
      </c>
      <c r="E120">
        <v>43.251613460000002</v>
      </c>
      <c r="F120">
        <v>47.588171070000001</v>
      </c>
      <c r="G120">
        <v>51.834254100000003</v>
      </c>
      <c r="H120">
        <v>55.70433362</v>
      </c>
      <c r="I120">
        <v>59.202819810000001</v>
      </c>
      <c r="J120">
        <v>62.53555557</v>
      </c>
      <c r="K120">
        <v>65.711958589999995</v>
      </c>
    </row>
    <row r="121" spans="1:11">
      <c r="A121" s="5" t="s">
        <v>125</v>
      </c>
      <c r="B121">
        <v>0.31588500000000003</v>
      </c>
      <c r="C121">
        <v>0.36641349099999998</v>
      </c>
      <c r="D121">
        <v>0.41584760799999998</v>
      </c>
      <c r="E121">
        <v>0.45661354700000001</v>
      </c>
      <c r="F121">
        <v>0.49587699899999998</v>
      </c>
      <c r="G121">
        <v>0.52713260699999998</v>
      </c>
      <c r="H121">
        <v>0.54740572799999998</v>
      </c>
      <c r="I121">
        <v>0.56182998799999995</v>
      </c>
      <c r="J121">
        <v>0.57622825</v>
      </c>
      <c r="K121">
        <v>0.59919444399999999</v>
      </c>
    </row>
    <row r="122" spans="1:11">
      <c r="A122" s="5" t="s">
        <v>126</v>
      </c>
      <c r="B122">
        <v>15.369809</v>
      </c>
      <c r="C122">
        <v>20.930004140000001</v>
      </c>
      <c r="D122">
        <v>27.642910530000002</v>
      </c>
      <c r="E122">
        <v>34.847352389999998</v>
      </c>
      <c r="F122">
        <v>41.966787750000002</v>
      </c>
      <c r="G122">
        <v>48.506125169999997</v>
      </c>
      <c r="H122">
        <v>54.341225440000002</v>
      </c>
      <c r="I122">
        <v>59.433080769999997</v>
      </c>
      <c r="J122">
        <v>63.636551169999997</v>
      </c>
      <c r="K122">
        <v>66.955197279999993</v>
      </c>
    </row>
    <row r="123" spans="1:11">
      <c r="A123" s="5" t="s">
        <v>127</v>
      </c>
      <c r="B123">
        <v>0.41651500000000002</v>
      </c>
      <c r="C123">
        <v>0.43166852999999999</v>
      </c>
      <c r="D123">
        <v>0.43927541199999998</v>
      </c>
      <c r="E123">
        <v>0.43747869099999998</v>
      </c>
      <c r="F123">
        <v>0.43564918000000002</v>
      </c>
      <c r="G123">
        <v>0.43764202000000002</v>
      </c>
      <c r="H123">
        <v>0.43856852200000002</v>
      </c>
      <c r="I123">
        <v>0.44006089700000001</v>
      </c>
      <c r="J123">
        <v>0.447279025</v>
      </c>
      <c r="K123">
        <v>0.459127006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0.40581400000000001</v>
      </c>
      <c r="C125">
        <v>0.42421266699999999</v>
      </c>
      <c r="D125">
        <v>0.444076886</v>
      </c>
      <c r="E125">
        <v>0.46001360299999999</v>
      </c>
      <c r="F125">
        <v>0.473536452</v>
      </c>
      <c r="G125">
        <v>0.490358301</v>
      </c>
      <c r="H125">
        <v>0.51353469699999998</v>
      </c>
      <c r="I125">
        <v>0.542005026</v>
      </c>
      <c r="J125">
        <v>0.57424123299999996</v>
      </c>
      <c r="K125">
        <v>0.61053231100000005</v>
      </c>
    </row>
    <row r="126" spans="1:11">
      <c r="A126" s="5" t="s">
        <v>130</v>
      </c>
      <c r="B126">
        <v>3.4597730000000002</v>
      </c>
      <c r="C126">
        <v>4.3270245489999999</v>
      </c>
      <c r="D126">
        <v>5.2769940599999998</v>
      </c>
      <c r="E126">
        <v>6.2062543149999998</v>
      </c>
      <c r="F126">
        <v>7.0836267609999997</v>
      </c>
      <c r="G126">
        <v>7.9206547819999997</v>
      </c>
      <c r="H126">
        <v>8.6938283799999994</v>
      </c>
      <c r="I126">
        <v>9.4287041970000001</v>
      </c>
      <c r="J126">
        <v>10.130546470000001</v>
      </c>
      <c r="K126">
        <v>10.8149882</v>
      </c>
    </row>
    <row r="127" spans="1:11">
      <c r="A127" s="5" t="s">
        <v>131</v>
      </c>
      <c r="B127">
        <v>1.299172</v>
      </c>
      <c r="C127">
        <v>1.374720556</v>
      </c>
      <c r="D127">
        <v>1.4500050689999999</v>
      </c>
      <c r="E127">
        <v>1.5005308909999999</v>
      </c>
      <c r="F127">
        <v>1.5355224670000001</v>
      </c>
      <c r="G127">
        <v>1.5704568830000001</v>
      </c>
      <c r="H127">
        <v>1.609849914</v>
      </c>
      <c r="I127">
        <v>1.656869852</v>
      </c>
      <c r="J127">
        <v>1.7195652539999999</v>
      </c>
      <c r="K127">
        <v>1.799813329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113.423047</v>
      </c>
      <c r="C129">
        <v>128.79867189999999</v>
      </c>
      <c r="D129">
        <v>145.51788250000001</v>
      </c>
      <c r="E129">
        <v>160.857</v>
      </c>
      <c r="F129">
        <v>175.15659650000001</v>
      </c>
      <c r="G129">
        <v>188.08667260000001</v>
      </c>
      <c r="H129">
        <v>200.41837839999999</v>
      </c>
      <c r="I129">
        <v>212.7511174</v>
      </c>
      <c r="J129">
        <v>224.9843688</v>
      </c>
      <c r="K129">
        <v>237.64853410000001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2.7560009999999999</v>
      </c>
      <c r="C131">
        <v>3.2021434040000001</v>
      </c>
      <c r="D131">
        <v>3.5826367330000002</v>
      </c>
      <c r="E131">
        <v>3.918398716</v>
      </c>
      <c r="F131">
        <v>4.2631530199999998</v>
      </c>
      <c r="G131">
        <v>4.5331029279999999</v>
      </c>
      <c r="H131">
        <v>4.7742853270000003</v>
      </c>
      <c r="I131">
        <v>5.0363286059999997</v>
      </c>
      <c r="J131">
        <v>5.2742695619999997</v>
      </c>
      <c r="K131">
        <v>5.4885646509999999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31.951412000000001</v>
      </c>
      <c r="C134">
        <v>35.643688500000003</v>
      </c>
      <c r="D134">
        <v>39.545563110000003</v>
      </c>
      <c r="E134">
        <v>42.509674869999998</v>
      </c>
      <c r="F134">
        <v>45.107917360000002</v>
      </c>
      <c r="G134">
        <v>47.469266730000001</v>
      </c>
      <c r="H134">
        <v>49.336285699999998</v>
      </c>
      <c r="I134">
        <v>51.26090164</v>
      </c>
      <c r="J134">
        <v>53.833972410000001</v>
      </c>
      <c r="K134">
        <v>56.809818790000001</v>
      </c>
    </row>
    <row r="135" spans="1:11">
      <c r="A135" s="5" t="s">
        <v>139</v>
      </c>
      <c r="B135">
        <v>23.390764999999998</v>
      </c>
      <c r="C135">
        <v>28.972714499999999</v>
      </c>
      <c r="D135">
        <v>35.198861409999999</v>
      </c>
      <c r="E135">
        <v>41.193649319999999</v>
      </c>
      <c r="F135">
        <v>46.764801630000001</v>
      </c>
      <c r="G135">
        <v>52.006266510000003</v>
      </c>
      <c r="H135">
        <v>56.51454734</v>
      </c>
      <c r="I135">
        <v>60.526919730000003</v>
      </c>
      <c r="J135">
        <v>64.126225730000002</v>
      </c>
      <c r="K135">
        <v>67.369093410000005</v>
      </c>
    </row>
    <row r="136" spans="1:11">
      <c r="A136" s="5" t="s">
        <v>140</v>
      </c>
      <c r="B136">
        <v>47.963011999999999</v>
      </c>
      <c r="C136">
        <v>50.922125649999998</v>
      </c>
      <c r="D136">
        <v>53.534988730000002</v>
      </c>
      <c r="E136">
        <v>54.501353600000002</v>
      </c>
      <c r="F136">
        <v>54.438038220000003</v>
      </c>
      <c r="G136">
        <v>54.098868279999998</v>
      </c>
      <c r="H136">
        <v>53.730138259999997</v>
      </c>
      <c r="I136">
        <v>53.789401740000002</v>
      </c>
      <c r="J136">
        <v>54.745206940000003</v>
      </c>
      <c r="K136">
        <v>56.383468980000004</v>
      </c>
    </row>
    <row r="137" spans="1:11">
      <c r="A137" s="5" t="s">
        <v>141</v>
      </c>
      <c r="B137">
        <v>2.2832889999999999</v>
      </c>
      <c r="C137">
        <v>2.6582956260000001</v>
      </c>
      <c r="D137">
        <v>3.0201001760000001</v>
      </c>
      <c r="E137">
        <v>3.3244767039999998</v>
      </c>
      <c r="F137">
        <v>3.5858897089999999</v>
      </c>
      <c r="G137">
        <v>3.8189122069999999</v>
      </c>
      <c r="H137">
        <v>4.0099925780000003</v>
      </c>
      <c r="I137">
        <v>4.1739495959999999</v>
      </c>
      <c r="J137">
        <v>4.3228823519999997</v>
      </c>
      <c r="K137">
        <v>4.470564735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29.959364000000001</v>
      </c>
      <c r="C139">
        <v>36.816922890000001</v>
      </c>
      <c r="D139">
        <v>44.647556880000003</v>
      </c>
      <c r="E139">
        <v>52.561963210000002</v>
      </c>
      <c r="F139">
        <v>60.910120800000001</v>
      </c>
      <c r="G139">
        <v>68.806813689999998</v>
      </c>
      <c r="H139">
        <v>76.005272809999994</v>
      </c>
      <c r="I139">
        <v>82.753782959999995</v>
      </c>
      <c r="J139">
        <v>89.138577380000001</v>
      </c>
      <c r="K139">
        <v>95.441759919999996</v>
      </c>
    </row>
    <row r="140" spans="1:11">
      <c r="A140" s="5" t="s">
        <v>144</v>
      </c>
      <c r="B140">
        <v>16.612988000000001</v>
      </c>
      <c r="C140">
        <v>16.98987434</v>
      </c>
      <c r="D140">
        <v>16.963099329999999</v>
      </c>
      <c r="E140">
        <v>16.56090717</v>
      </c>
      <c r="F140">
        <v>15.85670509</v>
      </c>
      <c r="G140">
        <v>15.03028804</v>
      </c>
      <c r="H140">
        <v>14.200668289999999</v>
      </c>
      <c r="I140">
        <v>13.321960450000001</v>
      </c>
      <c r="J140">
        <v>12.331510959999999</v>
      </c>
      <c r="K140">
        <v>11.29517875</v>
      </c>
    </row>
    <row r="141" spans="1:11">
      <c r="A141" s="5" t="s">
        <v>145</v>
      </c>
      <c r="B141">
        <v>0.25086999999999998</v>
      </c>
      <c r="C141">
        <v>0.28893431400000003</v>
      </c>
      <c r="D141">
        <v>0.32308597300000003</v>
      </c>
      <c r="E141">
        <v>0.354099789</v>
      </c>
      <c r="F141">
        <v>0.38432483200000001</v>
      </c>
      <c r="G141">
        <v>0.41490353299999999</v>
      </c>
      <c r="H141">
        <v>0.44373515699999999</v>
      </c>
      <c r="I141">
        <v>0.47155248399999999</v>
      </c>
      <c r="J141">
        <v>0.49897941499999998</v>
      </c>
      <c r="K141">
        <v>0.52472872699999995</v>
      </c>
    </row>
    <row r="142" spans="1:11">
      <c r="A142" s="5" t="s">
        <v>146</v>
      </c>
      <c r="B142">
        <v>4.3681359999999998</v>
      </c>
      <c r="C142">
        <v>4.7500916909999997</v>
      </c>
      <c r="D142">
        <v>4.9573744700000004</v>
      </c>
      <c r="E142">
        <v>5.0364036109999999</v>
      </c>
      <c r="F142">
        <v>5.014669305</v>
      </c>
      <c r="G142">
        <v>4.8995908559999997</v>
      </c>
      <c r="H142">
        <v>4.7206605960000001</v>
      </c>
      <c r="I142">
        <v>4.4835105640000004</v>
      </c>
      <c r="J142">
        <v>4.1821364479999996</v>
      </c>
      <c r="K142">
        <v>3.8473096560000002</v>
      </c>
    </row>
    <row r="143" spans="1:11">
      <c r="A143" s="5" t="s">
        <v>147</v>
      </c>
      <c r="B143">
        <v>5.7881629999999999</v>
      </c>
      <c r="C143">
        <v>6.6392746850000002</v>
      </c>
      <c r="D143">
        <v>7.5954306039999997</v>
      </c>
      <c r="E143">
        <v>8.476148148</v>
      </c>
      <c r="F143">
        <v>9.2773613770000001</v>
      </c>
      <c r="G143">
        <v>9.9747714710000004</v>
      </c>
      <c r="H143">
        <v>10.62671366</v>
      </c>
      <c r="I143">
        <v>11.25902675</v>
      </c>
      <c r="J143">
        <v>11.881053550000001</v>
      </c>
      <c r="K143">
        <v>12.51366872</v>
      </c>
    </row>
    <row r="144" spans="1:11">
      <c r="A144" s="5" t="s">
        <v>148</v>
      </c>
      <c r="B144">
        <v>15.511953</v>
      </c>
      <c r="C144">
        <v>22.412541839999999</v>
      </c>
      <c r="D144">
        <v>32.577073759999998</v>
      </c>
      <c r="E144">
        <v>46.264629120000002</v>
      </c>
      <c r="F144">
        <v>63.82121386</v>
      </c>
      <c r="G144">
        <v>83.938819989999999</v>
      </c>
      <c r="H144">
        <v>105.1929633</v>
      </c>
      <c r="I144">
        <v>127.01306030000001</v>
      </c>
      <c r="J144">
        <v>148.3804748</v>
      </c>
      <c r="K144">
        <v>168.30757610000001</v>
      </c>
    </row>
    <row r="145" spans="1:11">
      <c r="A145" s="5" t="s">
        <v>149</v>
      </c>
      <c r="B145">
        <v>158.4231819</v>
      </c>
      <c r="C145">
        <v>205.73509390000001</v>
      </c>
      <c r="D145">
        <v>268.27572720000001</v>
      </c>
      <c r="E145">
        <v>345.29195770000001</v>
      </c>
      <c r="F145">
        <v>433.6835633</v>
      </c>
      <c r="G145">
        <v>525.148731</v>
      </c>
      <c r="H145">
        <v>614.30640930000004</v>
      </c>
      <c r="I145">
        <v>699.85654120000004</v>
      </c>
      <c r="J145">
        <v>780.00322519999997</v>
      </c>
      <c r="K145">
        <v>853.59710500000006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4.8831109340000003</v>
      </c>
      <c r="C149">
        <v>5.271931479</v>
      </c>
      <c r="D149">
        <v>5.5024287999999997</v>
      </c>
      <c r="E149">
        <v>5.6158177839999999</v>
      </c>
      <c r="F149">
        <v>5.6355836359999998</v>
      </c>
      <c r="G149">
        <v>5.5750592059999997</v>
      </c>
      <c r="H149">
        <v>5.430490635</v>
      </c>
      <c r="I149">
        <v>5.2155926709999996</v>
      </c>
      <c r="J149">
        <v>4.9242786650000001</v>
      </c>
      <c r="K149">
        <v>4.5744617830000003</v>
      </c>
    </row>
    <row r="150" spans="1:11">
      <c r="A150" s="5" t="s">
        <v>154</v>
      </c>
      <c r="B150">
        <v>2.782435</v>
      </c>
      <c r="C150">
        <v>3.330387848</v>
      </c>
      <c r="D150">
        <v>3.894598454</v>
      </c>
      <c r="E150">
        <v>4.4175398100000001</v>
      </c>
      <c r="F150">
        <v>4.9139945450000004</v>
      </c>
      <c r="G150">
        <v>5.3575392810000002</v>
      </c>
      <c r="H150">
        <v>5.760503098</v>
      </c>
      <c r="I150">
        <v>6.2083792300000002</v>
      </c>
      <c r="J150">
        <v>6.724152599</v>
      </c>
      <c r="K150">
        <v>7.2760097750000003</v>
      </c>
    </row>
    <row r="151" spans="1:11">
      <c r="A151" s="5" t="s">
        <v>155</v>
      </c>
      <c r="B151">
        <v>173.59338299999999</v>
      </c>
      <c r="C151">
        <v>212.3320713</v>
      </c>
      <c r="D151">
        <v>256.60623850000002</v>
      </c>
      <c r="E151">
        <v>300.36808439999999</v>
      </c>
      <c r="F151">
        <v>347.13787739999998</v>
      </c>
      <c r="G151">
        <v>391.96337970000002</v>
      </c>
      <c r="H151">
        <v>432.94344180000002</v>
      </c>
      <c r="I151">
        <v>473.70299269999998</v>
      </c>
      <c r="J151">
        <v>513.59173710000005</v>
      </c>
      <c r="K151">
        <v>551.06815549999999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3.5168200000000001</v>
      </c>
      <c r="C153">
        <v>4.0689588079999996</v>
      </c>
      <c r="D153">
        <v>4.6411612560000002</v>
      </c>
      <c r="E153">
        <v>5.1695897049999999</v>
      </c>
      <c r="F153">
        <v>5.6592872590000001</v>
      </c>
      <c r="G153">
        <v>6.1020580740000003</v>
      </c>
      <c r="H153">
        <v>6.503089825</v>
      </c>
      <c r="I153">
        <v>6.877775304</v>
      </c>
      <c r="J153">
        <v>7.2283719609999997</v>
      </c>
      <c r="K153">
        <v>7.5710800220000003</v>
      </c>
    </row>
    <row r="154" spans="1:11">
      <c r="A154" s="5" t="s">
        <v>158</v>
      </c>
      <c r="B154">
        <v>6.8582660000000004</v>
      </c>
      <c r="C154">
        <v>8.3553717269999996</v>
      </c>
      <c r="D154">
        <v>9.9847578559999999</v>
      </c>
      <c r="E154">
        <v>11.499566870000001</v>
      </c>
      <c r="F154">
        <v>12.859061329999999</v>
      </c>
      <c r="G154">
        <v>14.06251308</v>
      </c>
      <c r="H154">
        <v>15.07244794</v>
      </c>
      <c r="I154">
        <v>15.90639504</v>
      </c>
      <c r="J154">
        <v>16.59703949</v>
      </c>
      <c r="K154">
        <v>17.16887526</v>
      </c>
    </row>
    <row r="155" spans="1:11">
      <c r="A155" s="5" t="s">
        <v>159</v>
      </c>
      <c r="B155">
        <v>6.454548</v>
      </c>
      <c r="C155">
        <v>7.6550632900000002</v>
      </c>
      <c r="D155">
        <v>8.9420599159999998</v>
      </c>
      <c r="E155">
        <v>10.148922580000001</v>
      </c>
      <c r="F155">
        <v>11.30857058</v>
      </c>
      <c r="G155">
        <v>12.376400009999999</v>
      </c>
      <c r="H155">
        <v>13.33779257</v>
      </c>
      <c r="I155">
        <v>14.245534770000001</v>
      </c>
      <c r="J155">
        <v>15.11674481</v>
      </c>
      <c r="K155">
        <v>15.94417898</v>
      </c>
    </row>
    <row r="156" spans="1:11">
      <c r="A156" s="5" t="s">
        <v>160</v>
      </c>
      <c r="B156">
        <v>29.076512000000001</v>
      </c>
      <c r="C156">
        <v>32.363339070000002</v>
      </c>
      <c r="D156">
        <v>35.93001246</v>
      </c>
      <c r="E156">
        <v>38.997956690000002</v>
      </c>
      <c r="F156">
        <v>41.557609730000003</v>
      </c>
      <c r="G156">
        <v>43.65204774</v>
      </c>
      <c r="H156">
        <v>45.488272449999997</v>
      </c>
      <c r="I156">
        <v>47.205279009999998</v>
      </c>
      <c r="J156">
        <v>48.917555219999997</v>
      </c>
      <c r="K156">
        <v>50.741285189999999</v>
      </c>
    </row>
    <row r="157" spans="1:11">
      <c r="A157" s="5" t="s">
        <v>161</v>
      </c>
      <c r="B157">
        <v>93.260797999999994</v>
      </c>
      <c r="C157">
        <v>112.0484423</v>
      </c>
      <c r="D157">
        <v>133.16887149999999</v>
      </c>
      <c r="E157">
        <v>153.43661890000001</v>
      </c>
      <c r="F157">
        <v>173.51959590000001</v>
      </c>
      <c r="G157">
        <v>192.82909430000001</v>
      </c>
      <c r="H157">
        <v>210.5791432</v>
      </c>
      <c r="I157">
        <v>226.94504900000001</v>
      </c>
      <c r="J157">
        <v>241.9552199</v>
      </c>
      <c r="K157">
        <v>255.27738669999999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38.27666</v>
      </c>
      <c r="C159">
        <v>37.947026489999999</v>
      </c>
      <c r="D159">
        <v>36.433734370000003</v>
      </c>
      <c r="E159">
        <v>33.914828720000003</v>
      </c>
      <c r="F159">
        <v>31.079293960000001</v>
      </c>
      <c r="G159">
        <v>28.048296069999999</v>
      </c>
      <c r="H159">
        <v>24.628096750000001</v>
      </c>
      <c r="I159">
        <v>21.318304319999999</v>
      </c>
      <c r="J159">
        <v>18.56584196</v>
      </c>
      <c r="K159">
        <v>16.170984650000001</v>
      </c>
    </row>
    <row r="160" spans="1:11">
      <c r="A160" s="5" t="s">
        <v>164</v>
      </c>
      <c r="B160">
        <v>10.675572000000001</v>
      </c>
      <c r="C160">
        <v>10.70238266</v>
      </c>
      <c r="D160">
        <v>10.434123509999999</v>
      </c>
      <c r="E160">
        <v>10.050360380000001</v>
      </c>
      <c r="F160">
        <v>9.4946500569999994</v>
      </c>
      <c r="G160">
        <v>8.778897508</v>
      </c>
      <c r="H160">
        <v>7.9912593430000003</v>
      </c>
      <c r="I160">
        <v>7.2319021159999997</v>
      </c>
      <c r="J160">
        <v>6.5331935200000002</v>
      </c>
      <c r="K160">
        <v>5.8570439990000001</v>
      </c>
    </row>
    <row r="161" spans="1:11">
      <c r="A161" s="5" t="s">
        <v>165</v>
      </c>
      <c r="B161">
        <v>1.7587930000000001</v>
      </c>
      <c r="C161">
        <v>2.4495858789999998</v>
      </c>
      <c r="D161">
        <v>2.789786758</v>
      </c>
      <c r="E161">
        <v>3.0904750019999998</v>
      </c>
      <c r="F161">
        <v>3.329261936</v>
      </c>
      <c r="G161">
        <v>3.4856779879999999</v>
      </c>
      <c r="H161">
        <v>3.57724764</v>
      </c>
      <c r="I161">
        <v>3.6506075710000001</v>
      </c>
      <c r="J161">
        <v>3.7338863130000002</v>
      </c>
      <c r="K161">
        <v>3.7775398619999998</v>
      </c>
    </row>
    <row r="162" spans="1:11">
      <c r="A162" s="5" t="s">
        <v>166</v>
      </c>
      <c r="B162">
        <v>48.183584000000003</v>
      </c>
      <c r="C162">
        <v>48.907739059999997</v>
      </c>
      <c r="D162">
        <v>48.007088950000004</v>
      </c>
      <c r="E162">
        <v>45.419693199999998</v>
      </c>
      <c r="F162">
        <v>41.157767589999999</v>
      </c>
      <c r="G162">
        <v>36.029441050000003</v>
      </c>
      <c r="H162">
        <v>30.92005632</v>
      </c>
      <c r="I162">
        <v>26.20066083</v>
      </c>
      <c r="J162">
        <v>21.986263009999998</v>
      </c>
      <c r="K162">
        <v>18.452798019999999</v>
      </c>
    </row>
    <row r="163" spans="1:11">
      <c r="A163" s="5" t="s">
        <v>167</v>
      </c>
      <c r="B163">
        <v>3.5728849999999999</v>
      </c>
      <c r="C163">
        <v>3.289488355</v>
      </c>
      <c r="D163">
        <v>3.0887863580000001</v>
      </c>
      <c r="E163">
        <v>2.876597421</v>
      </c>
      <c r="F163">
        <v>2.6920298759999999</v>
      </c>
      <c r="G163">
        <v>2.5254777009999998</v>
      </c>
      <c r="H163">
        <v>2.3829950950000001</v>
      </c>
      <c r="I163">
        <v>2.288173928</v>
      </c>
      <c r="J163">
        <v>2.2463374840000001</v>
      </c>
      <c r="K163">
        <v>2.2449106859999999</v>
      </c>
    </row>
    <row r="164" spans="1:11">
      <c r="A164" s="5" t="s">
        <v>168</v>
      </c>
      <c r="B164">
        <v>21.486370999999998</v>
      </c>
      <c r="C164">
        <v>20.95578729</v>
      </c>
      <c r="D164">
        <v>20.381110209999999</v>
      </c>
      <c r="E164">
        <v>19.654875409999999</v>
      </c>
      <c r="F164">
        <v>18.874982790000001</v>
      </c>
      <c r="G164">
        <v>17.963321910000001</v>
      </c>
      <c r="H164">
        <v>17.087325190000001</v>
      </c>
      <c r="I164">
        <v>16.587965369999999</v>
      </c>
      <c r="J164">
        <v>16.459186720000002</v>
      </c>
      <c r="K164">
        <v>16.519474710000001</v>
      </c>
    </row>
    <row r="165" spans="1:11">
      <c r="A165" s="5" t="s">
        <v>169</v>
      </c>
      <c r="B165">
        <v>142.95816400000001</v>
      </c>
      <c r="C165">
        <v>141.7825709</v>
      </c>
      <c r="D165">
        <v>138.27061380000001</v>
      </c>
      <c r="E165">
        <v>135.25739050000001</v>
      </c>
      <c r="F165">
        <v>134.31518410000001</v>
      </c>
      <c r="G165">
        <v>134.62880480000001</v>
      </c>
      <c r="H165">
        <v>136.35228799999999</v>
      </c>
      <c r="I165">
        <v>140.01876590000001</v>
      </c>
      <c r="J165">
        <v>144.52420530000001</v>
      </c>
      <c r="K165">
        <v>149.03234889999999</v>
      </c>
    </row>
    <row r="166" spans="1:11">
      <c r="A166" s="5" t="s">
        <v>170</v>
      </c>
      <c r="B166">
        <v>10.624005</v>
      </c>
      <c r="C166">
        <v>14.04244447</v>
      </c>
      <c r="D166">
        <v>17.768803399999999</v>
      </c>
      <c r="E166">
        <v>21.876936839999999</v>
      </c>
      <c r="F166">
        <v>26.176891139999999</v>
      </c>
      <c r="G166">
        <v>30.18036652</v>
      </c>
      <c r="H166">
        <v>34.019662580000002</v>
      </c>
      <c r="I166">
        <v>37.64776664</v>
      </c>
      <c r="J166">
        <v>40.864179210000003</v>
      </c>
      <c r="K166">
        <v>43.675580490000002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0.18308099999999999</v>
      </c>
      <c r="C173">
        <v>0.19677750299999999</v>
      </c>
      <c r="D173">
        <v>0.221561804</v>
      </c>
      <c r="E173">
        <v>0.244446621</v>
      </c>
      <c r="F173">
        <v>0.26312659199999999</v>
      </c>
      <c r="G173">
        <v>0.282090603</v>
      </c>
      <c r="H173">
        <v>0.30298636699999998</v>
      </c>
      <c r="I173">
        <v>0.323254072</v>
      </c>
      <c r="J173">
        <v>0.344334011</v>
      </c>
      <c r="K173">
        <v>0.36817843099999997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27.448086</v>
      </c>
      <c r="C175">
        <v>34.708290089999998</v>
      </c>
      <c r="D175">
        <v>41.845445400000003</v>
      </c>
      <c r="E175">
        <v>49.058070110000003</v>
      </c>
      <c r="F175">
        <v>56.289187230000003</v>
      </c>
      <c r="G175">
        <v>63.310700859999997</v>
      </c>
      <c r="H175">
        <v>70.036590009999998</v>
      </c>
      <c r="I175">
        <v>76.671706369999995</v>
      </c>
      <c r="J175">
        <v>82.876743399999995</v>
      </c>
      <c r="K175">
        <v>88.239057700000004</v>
      </c>
    </row>
    <row r="176" spans="1:11">
      <c r="A176" s="5" t="s">
        <v>180</v>
      </c>
      <c r="B176">
        <v>12.433728</v>
      </c>
      <c r="C176">
        <v>16.355798499999999</v>
      </c>
      <c r="D176">
        <v>21.140603429999999</v>
      </c>
      <c r="E176">
        <v>26.327198129999999</v>
      </c>
      <c r="F176">
        <v>31.77928125</v>
      </c>
      <c r="G176">
        <v>37.268981220000001</v>
      </c>
      <c r="H176">
        <v>42.853452349999998</v>
      </c>
      <c r="I176">
        <v>48.585460310000002</v>
      </c>
      <c r="J176">
        <v>54.429129439999997</v>
      </c>
      <c r="K176">
        <v>60.338407859999997</v>
      </c>
    </row>
    <row r="177" spans="1:11">
      <c r="A177" s="5" t="s">
        <v>181</v>
      </c>
      <c r="B177">
        <v>9.8562220000000007</v>
      </c>
      <c r="C177">
        <v>9.7560772389999997</v>
      </c>
      <c r="D177">
        <v>9.7485411129999999</v>
      </c>
      <c r="E177">
        <v>9.7227128989999994</v>
      </c>
      <c r="F177">
        <v>9.6960654250000005</v>
      </c>
      <c r="G177">
        <v>9.7425793970000001</v>
      </c>
      <c r="H177">
        <v>9.7724833110000002</v>
      </c>
      <c r="I177">
        <v>9.8192573260000007</v>
      </c>
      <c r="J177">
        <v>9.9222578329999997</v>
      </c>
      <c r="K177">
        <v>10.010676739999999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5.8675360000000003</v>
      </c>
      <c r="C179">
        <v>7.3697231470000002</v>
      </c>
      <c r="D179">
        <v>8.9468122030000004</v>
      </c>
      <c r="E179">
        <v>10.49084938</v>
      </c>
      <c r="F179">
        <v>11.93211636</v>
      </c>
      <c r="G179">
        <v>13.22236176</v>
      </c>
      <c r="H179">
        <v>14.29615974</v>
      </c>
      <c r="I179">
        <v>15.15345503</v>
      </c>
      <c r="J179">
        <v>15.827897549999999</v>
      </c>
      <c r="K179">
        <v>16.353807499999998</v>
      </c>
    </row>
    <row r="180" spans="1:11">
      <c r="A180" s="5" t="s">
        <v>184</v>
      </c>
      <c r="B180">
        <v>5.0864180000000001</v>
      </c>
      <c r="C180">
        <v>5.6364997859999999</v>
      </c>
      <c r="D180">
        <v>5.8997865090000001</v>
      </c>
      <c r="E180">
        <v>6.0201186040000003</v>
      </c>
      <c r="F180">
        <v>6.0063671760000004</v>
      </c>
      <c r="G180">
        <v>5.9807459889999999</v>
      </c>
      <c r="H180">
        <v>5.9124765659999996</v>
      </c>
      <c r="I180">
        <v>5.7928422020000001</v>
      </c>
      <c r="J180">
        <v>5.6763129409999999</v>
      </c>
      <c r="K180">
        <v>5.5474156519999998</v>
      </c>
    </row>
    <row r="181" spans="1:11">
      <c r="A181" s="5" t="s">
        <v>185</v>
      </c>
      <c r="B181">
        <v>5.4621190000000004</v>
      </c>
      <c r="C181">
        <v>5.5189705309999999</v>
      </c>
      <c r="D181">
        <v>5.3893449499999999</v>
      </c>
      <c r="E181">
        <v>5.100068737</v>
      </c>
      <c r="F181">
        <v>4.7429109360000004</v>
      </c>
      <c r="G181">
        <v>4.3218449679999997</v>
      </c>
      <c r="H181">
        <v>3.8279434769999998</v>
      </c>
      <c r="I181">
        <v>3.3524755160000002</v>
      </c>
      <c r="J181">
        <v>2.9453269120000001</v>
      </c>
      <c r="K181">
        <v>2.5756887960000001</v>
      </c>
    </row>
    <row r="182" spans="1:11">
      <c r="A182" s="5" t="s">
        <v>186</v>
      </c>
      <c r="B182">
        <v>2.0296799999999999</v>
      </c>
      <c r="C182">
        <v>2.0533871119999998</v>
      </c>
      <c r="D182">
        <v>1.9998916950000001</v>
      </c>
      <c r="E182">
        <v>1.913505193</v>
      </c>
      <c r="F182">
        <v>1.8083824909999999</v>
      </c>
      <c r="G182">
        <v>1.6832105100000001</v>
      </c>
      <c r="H182">
        <v>1.5471934060000001</v>
      </c>
      <c r="I182">
        <v>1.4131129899999999</v>
      </c>
      <c r="J182">
        <v>1.283018277</v>
      </c>
      <c r="K182">
        <v>1.151185508</v>
      </c>
    </row>
    <row r="183" spans="1:11">
      <c r="A183" s="5" t="s">
        <v>187</v>
      </c>
      <c r="B183">
        <v>0.53814799999999996</v>
      </c>
      <c r="C183">
        <v>0.677989862</v>
      </c>
      <c r="D183">
        <v>0.82831272600000005</v>
      </c>
      <c r="E183">
        <v>0.97768282900000003</v>
      </c>
      <c r="F183">
        <v>1.1197152319999999</v>
      </c>
      <c r="G183">
        <v>1.25312132</v>
      </c>
      <c r="H183">
        <v>1.3750153679999999</v>
      </c>
      <c r="I183">
        <v>1.4831384670000001</v>
      </c>
      <c r="J183">
        <v>1.5790625890000001</v>
      </c>
      <c r="K183">
        <v>1.668323507</v>
      </c>
    </row>
    <row r="184" spans="1:11">
      <c r="A184" s="5" t="s">
        <v>188</v>
      </c>
      <c r="B184">
        <v>9.3308719999999994</v>
      </c>
      <c r="C184">
        <v>11.843933010000001</v>
      </c>
      <c r="D184">
        <v>15.270796170000001</v>
      </c>
      <c r="E184">
        <v>19.02136307</v>
      </c>
      <c r="F184">
        <v>22.720745489999999</v>
      </c>
      <c r="G184">
        <v>26.270987890000001</v>
      </c>
      <c r="H184">
        <v>29.652384120000001</v>
      </c>
      <c r="I184">
        <v>32.846181469999998</v>
      </c>
      <c r="J184">
        <v>35.831468479999998</v>
      </c>
      <c r="K184">
        <v>38.59565456</v>
      </c>
    </row>
    <row r="185" spans="1:11">
      <c r="A185" s="5" t="s">
        <v>189</v>
      </c>
      <c r="B185">
        <v>50.132817000000003</v>
      </c>
      <c r="C185">
        <v>54.008571369999999</v>
      </c>
      <c r="D185">
        <v>57.006709000000001</v>
      </c>
      <c r="E185">
        <v>59.422750749999999</v>
      </c>
      <c r="F185">
        <v>61.625140860000002</v>
      </c>
      <c r="G185">
        <v>63.632837690000002</v>
      </c>
      <c r="H185">
        <v>65.531867570000003</v>
      </c>
      <c r="I185">
        <v>67.358994580000001</v>
      </c>
      <c r="J185">
        <v>69.282566259999996</v>
      </c>
      <c r="K185">
        <v>71.179055259999998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46.076988999999998</v>
      </c>
      <c r="C187">
        <v>47.696629880000003</v>
      </c>
      <c r="D187">
        <v>47.157881539999998</v>
      </c>
      <c r="E187">
        <v>46.173896480000003</v>
      </c>
      <c r="F187">
        <v>44.260519440000003</v>
      </c>
      <c r="G187">
        <v>41.107908360000003</v>
      </c>
      <c r="H187">
        <v>37.441147780000001</v>
      </c>
      <c r="I187">
        <v>34.056507590000002</v>
      </c>
      <c r="J187">
        <v>31.094740770000001</v>
      </c>
      <c r="K187">
        <v>28.173431440000002</v>
      </c>
    </row>
    <row r="188" spans="1:11">
      <c r="A188" s="5" t="s">
        <v>192</v>
      </c>
      <c r="B188">
        <v>20.859949</v>
      </c>
      <c r="C188">
        <v>22.63398857</v>
      </c>
      <c r="D188">
        <v>24.256737179999998</v>
      </c>
      <c r="E188">
        <v>25.696694000000001</v>
      </c>
      <c r="F188">
        <v>26.889634999999998</v>
      </c>
      <c r="G188">
        <v>27.934838020000001</v>
      </c>
      <c r="H188">
        <v>29.014989450000002</v>
      </c>
      <c r="I188">
        <v>30.223840299999999</v>
      </c>
      <c r="J188">
        <v>31.639310439999999</v>
      </c>
      <c r="K188">
        <v>33.25779249</v>
      </c>
    </row>
    <row r="189" spans="1:11">
      <c r="A189" s="5" t="s">
        <v>193</v>
      </c>
      <c r="B189">
        <v>43.551940999999999</v>
      </c>
      <c r="C189">
        <v>55.035010149999998</v>
      </c>
      <c r="D189">
        <v>67.895305550000003</v>
      </c>
      <c r="E189">
        <v>80.512454790000007</v>
      </c>
      <c r="F189">
        <v>92.649220450000001</v>
      </c>
      <c r="G189">
        <v>103.88552249999999</v>
      </c>
      <c r="H189">
        <v>113.8156477</v>
      </c>
      <c r="I189">
        <v>122.67255710000001</v>
      </c>
      <c r="J189">
        <v>130.42553530000001</v>
      </c>
      <c r="K189">
        <v>136.9602309</v>
      </c>
    </row>
    <row r="190" spans="1:11">
      <c r="A190" s="5" t="s">
        <v>194</v>
      </c>
      <c r="B190">
        <v>0.52463599999999999</v>
      </c>
      <c r="C190">
        <v>0.58094317500000003</v>
      </c>
      <c r="D190">
        <v>0.64411651000000003</v>
      </c>
      <c r="E190">
        <v>0.69964530700000005</v>
      </c>
      <c r="F190">
        <v>0.75131578499999996</v>
      </c>
      <c r="G190">
        <v>0.80294324399999994</v>
      </c>
      <c r="H190">
        <v>0.85106320800000002</v>
      </c>
      <c r="I190">
        <v>0.89909515900000003</v>
      </c>
      <c r="J190">
        <v>0.947959247</v>
      </c>
      <c r="K190">
        <v>0.99406833699999997</v>
      </c>
    </row>
    <row r="191" spans="1:11">
      <c r="A191" s="5" t="s">
        <v>195</v>
      </c>
      <c r="B191">
        <v>1.186056</v>
      </c>
      <c r="C191">
        <v>1.3362694369999999</v>
      </c>
      <c r="D191">
        <v>1.4489139</v>
      </c>
      <c r="E191">
        <v>1.537977803</v>
      </c>
      <c r="F191">
        <v>1.6203289510000001</v>
      </c>
      <c r="G191">
        <v>1.688431174</v>
      </c>
      <c r="H191">
        <v>1.7471028790000001</v>
      </c>
      <c r="I191">
        <v>1.8280228380000001</v>
      </c>
      <c r="J191">
        <v>1.9217489029999999</v>
      </c>
      <c r="K191">
        <v>2.0218603050000001</v>
      </c>
    </row>
    <row r="192" spans="1:11">
      <c r="A192" s="5" t="s">
        <v>196</v>
      </c>
      <c r="B192">
        <v>9.3796846499999997</v>
      </c>
      <c r="C192">
        <v>9.9120996479999999</v>
      </c>
      <c r="D192">
        <v>10.119025389999999</v>
      </c>
      <c r="E192">
        <v>10.1266984</v>
      </c>
      <c r="F192">
        <v>10.07966877</v>
      </c>
      <c r="G192">
        <v>9.9151559260000006</v>
      </c>
      <c r="H192">
        <v>9.6071641200000002</v>
      </c>
      <c r="I192">
        <v>9.1994174050000002</v>
      </c>
      <c r="J192">
        <v>8.6794894659999997</v>
      </c>
      <c r="K192">
        <v>8.0753662189999993</v>
      </c>
    </row>
    <row r="193" spans="1:11">
      <c r="A193" s="5" t="s">
        <v>197</v>
      </c>
      <c r="B193">
        <v>7.6643179999999997</v>
      </c>
      <c r="C193">
        <v>7.9444733799999998</v>
      </c>
      <c r="D193">
        <v>7.9978626960000003</v>
      </c>
      <c r="E193">
        <v>7.8849749320000004</v>
      </c>
      <c r="F193">
        <v>7.622815289</v>
      </c>
      <c r="G193">
        <v>7.2307316190000002</v>
      </c>
      <c r="H193">
        <v>6.7598547120000001</v>
      </c>
      <c r="I193">
        <v>6.2664381049999998</v>
      </c>
      <c r="J193">
        <v>5.7499522360000004</v>
      </c>
      <c r="K193">
        <v>5.2232887159999999</v>
      </c>
    </row>
    <row r="194" spans="1:11">
      <c r="A194" s="5" t="s">
        <v>198</v>
      </c>
      <c r="B194">
        <v>20.410606000000001</v>
      </c>
      <c r="C194">
        <v>24.69890131</v>
      </c>
      <c r="D194">
        <v>29.79298215</v>
      </c>
      <c r="E194">
        <v>34.668099990000002</v>
      </c>
      <c r="F194">
        <v>39.376758129999999</v>
      </c>
      <c r="G194">
        <v>44.12296937</v>
      </c>
      <c r="H194">
        <v>48.504222310000003</v>
      </c>
      <c r="I194">
        <v>52.715488260000001</v>
      </c>
      <c r="J194">
        <v>56.940240170000003</v>
      </c>
      <c r="K194">
        <v>61.129256429999998</v>
      </c>
    </row>
    <row r="195" spans="1:11">
      <c r="A195" s="5" t="s">
        <v>199</v>
      </c>
      <c r="B195">
        <v>6.878636985</v>
      </c>
      <c r="C195">
        <v>7.8553495399999997</v>
      </c>
      <c r="D195">
        <v>9.0156862600000007</v>
      </c>
      <c r="E195">
        <v>9.9803329160000001</v>
      </c>
      <c r="F195">
        <v>10.86777479</v>
      </c>
      <c r="G195">
        <v>11.65088686</v>
      </c>
      <c r="H195">
        <v>12.311677619999999</v>
      </c>
      <c r="I195">
        <v>12.92997059</v>
      </c>
      <c r="J195">
        <v>13.52773318</v>
      </c>
      <c r="K195">
        <v>14.089787579999999</v>
      </c>
    </row>
    <row r="196" spans="1:11">
      <c r="A196" s="5" t="s">
        <v>200</v>
      </c>
      <c r="B196">
        <v>69.122234000000006</v>
      </c>
      <c r="C196">
        <v>73.045744900000003</v>
      </c>
      <c r="D196">
        <v>75.697983320000006</v>
      </c>
      <c r="E196">
        <v>76.468072930000005</v>
      </c>
      <c r="F196">
        <v>75.95107677</v>
      </c>
      <c r="G196">
        <v>75.3615049</v>
      </c>
      <c r="H196">
        <v>74.872188469999998</v>
      </c>
      <c r="I196">
        <v>75.022672229999998</v>
      </c>
      <c r="J196">
        <v>75.952956270000001</v>
      </c>
      <c r="K196">
        <v>77.291491620000002</v>
      </c>
    </row>
    <row r="197" spans="1:11">
      <c r="A197" s="5" t="s">
        <v>201</v>
      </c>
      <c r="B197">
        <v>2.0601556969999999</v>
      </c>
      <c r="C197">
        <v>2.1276205049999999</v>
      </c>
      <c r="D197">
        <v>2.1813215449999999</v>
      </c>
      <c r="E197">
        <v>2.2154401620000002</v>
      </c>
      <c r="F197">
        <v>2.253141517</v>
      </c>
      <c r="G197">
        <v>2.292387137</v>
      </c>
      <c r="H197">
        <v>2.3120953540000002</v>
      </c>
      <c r="I197">
        <v>2.3309290260000002</v>
      </c>
      <c r="J197">
        <v>2.3541441220000001</v>
      </c>
      <c r="K197">
        <v>2.3689313099999998</v>
      </c>
    </row>
    <row r="198" spans="1:11">
      <c r="A198" s="5" t="s">
        <v>202</v>
      </c>
      <c r="B198">
        <v>1.124355</v>
      </c>
      <c r="C198">
        <v>1.459856147</v>
      </c>
      <c r="D198">
        <v>1.956304738</v>
      </c>
      <c r="E198">
        <v>2.498713344</v>
      </c>
      <c r="F198">
        <v>3.0860775239999998</v>
      </c>
      <c r="G198">
        <v>3.7077267969999999</v>
      </c>
      <c r="H198">
        <v>4.325642169</v>
      </c>
      <c r="I198">
        <v>4.9634110869999999</v>
      </c>
      <c r="J198">
        <v>5.6321049109999999</v>
      </c>
      <c r="K198">
        <v>6.2999504039999996</v>
      </c>
    </row>
    <row r="199" spans="1:11">
      <c r="A199" s="5" t="s">
        <v>203</v>
      </c>
      <c r="B199">
        <v>6.0277979999999998</v>
      </c>
      <c r="C199">
        <v>7.3316610950000003</v>
      </c>
      <c r="D199">
        <v>8.7108393960000008</v>
      </c>
      <c r="E199">
        <v>9.9766497080000001</v>
      </c>
      <c r="F199">
        <v>11.10282612</v>
      </c>
      <c r="G199">
        <v>12.056226049999999</v>
      </c>
      <c r="H199">
        <v>12.801110850000001</v>
      </c>
      <c r="I199">
        <v>13.384125790000001</v>
      </c>
      <c r="J199">
        <v>13.872561360000001</v>
      </c>
      <c r="K199">
        <v>14.29404809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1.3414649999999999</v>
      </c>
      <c r="C202">
        <v>1.39171508</v>
      </c>
      <c r="D202">
        <v>1.417330347</v>
      </c>
      <c r="E202">
        <v>1.4122016669999999</v>
      </c>
      <c r="F202">
        <v>1.382364057</v>
      </c>
      <c r="G202">
        <v>1.332638561</v>
      </c>
      <c r="H202">
        <v>1.281132876</v>
      </c>
      <c r="I202">
        <v>1.240985569</v>
      </c>
      <c r="J202">
        <v>1.221059372</v>
      </c>
      <c r="K202">
        <v>1.219128344</v>
      </c>
    </row>
    <row r="203" spans="1:11">
      <c r="A203" s="5" t="s">
        <v>207</v>
      </c>
      <c r="B203">
        <v>10.480934</v>
      </c>
      <c r="C203">
        <v>11.59506412</v>
      </c>
      <c r="D203">
        <v>12.556496660000001</v>
      </c>
      <c r="E203">
        <v>13.199669549999999</v>
      </c>
      <c r="F203">
        <v>13.707373580000001</v>
      </c>
      <c r="G203">
        <v>14.03104654</v>
      </c>
      <c r="H203">
        <v>14.146054899999999</v>
      </c>
      <c r="I203">
        <v>14.33791229</v>
      </c>
      <c r="J203">
        <v>14.74984334</v>
      </c>
      <c r="K203">
        <v>15.22501183</v>
      </c>
    </row>
    <row r="204" spans="1:11">
      <c r="A204" s="5" t="s">
        <v>208</v>
      </c>
      <c r="B204">
        <v>72.752324999999999</v>
      </c>
      <c r="C204">
        <v>82.619368469999998</v>
      </c>
      <c r="D204">
        <v>92.423529009999996</v>
      </c>
      <c r="E204">
        <v>101.00406889999999</v>
      </c>
      <c r="F204">
        <v>109.22732689999999</v>
      </c>
      <c r="G204">
        <v>116.8697157</v>
      </c>
      <c r="H204">
        <v>124.0421872</v>
      </c>
      <c r="I204">
        <v>131.74112740000001</v>
      </c>
      <c r="J204">
        <v>140.0662475</v>
      </c>
      <c r="K204">
        <v>148.78405230000001</v>
      </c>
    </row>
    <row r="205" spans="1:11">
      <c r="A205" s="5" t="s">
        <v>209</v>
      </c>
      <c r="B205">
        <v>5.041995</v>
      </c>
      <c r="C205">
        <v>5.6965573620000001</v>
      </c>
      <c r="D205">
        <v>6.32461859</v>
      </c>
      <c r="E205">
        <v>6.8038054160000003</v>
      </c>
      <c r="F205">
        <v>7.204909185</v>
      </c>
      <c r="G205">
        <v>7.4943025749999999</v>
      </c>
      <c r="H205">
        <v>7.674703976</v>
      </c>
      <c r="I205">
        <v>7.8235459709999997</v>
      </c>
      <c r="J205">
        <v>7.972145362</v>
      </c>
      <c r="K205">
        <v>8.1069653870000007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33.424683000000002</v>
      </c>
      <c r="C208">
        <v>47.005929709999997</v>
      </c>
      <c r="D208">
        <v>65.143421590000003</v>
      </c>
      <c r="E208">
        <v>87.396509929999993</v>
      </c>
      <c r="F208">
        <v>113.3017892</v>
      </c>
      <c r="G208">
        <v>140.5293331</v>
      </c>
      <c r="H208">
        <v>167.91221849999999</v>
      </c>
      <c r="I208">
        <v>195.0646175</v>
      </c>
      <c r="J208">
        <v>220.75634360000001</v>
      </c>
      <c r="K208">
        <v>244.80693590000001</v>
      </c>
    </row>
    <row r="209" spans="1:11">
      <c r="A209" s="5" t="s">
        <v>213</v>
      </c>
      <c r="B209">
        <v>45.448329000000001</v>
      </c>
      <c r="C209">
        <v>43.020465270000003</v>
      </c>
      <c r="D209">
        <v>40.970155980000001</v>
      </c>
      <c r="E209">
        <v>39.368290229999999</v>
      </c>
      <c r="F209">
        <v>38.500563900000003</v>
      </c>
      <c r="G209">
        <v>38.129346460000001</v>
      </c>
      <c r="H209">
        <v>38.144981600000001</v>
      </c>
      <c r="I209">
        <v>38.649100240000003</v>
      </c>
      <c r="J209">
        <v>39.386912090000003</v>
      </c>
      <c r="K209">
        <v>40.081569539999997</v>
      </c>
    </row>
    <row r="210" spans="1:11">
      <c r="A210" s="5" t="s">
        <v>214</v>
      </c>
      <c r="B210">
        <v>7.5116899999999998</v>
      </c>
      <c r="C210">
        <v>10.5501775</v>
      </c>
      <c r="D210">
        <v>12.16555498</v>
      </c>
      <c r="E210">
        <v>13.48818303</v>
      </c>
      <c r="F210">
        <v>14.534948529999999</v>
      </c>
      <c r="G210">
        <v>15.27394179</v>
      </c>
      <c r="H210">
        <v>15.734564580000001</v>
      </c>
      <c r="I210">
        <v>16.12208717</v>
      </c>
      <c r="J210">
        <v>16.469778479999999</v>
      </c>
      <c r="K210">
        <v>16.530695439999999</v>
      </c>
    </row>
    <row r="211" spans="1:11">
      <c r="A211" s="5" t="s">
        <v>215</v>
      </c>
      <c r="B211">
        <v>62.03557</v>
      </c>
      <c r="C211">
        <v>64.894475589999999</v>
      </c>
      <c r="D211">
        <v>65.802909630000002</v>
      </c>
      <c r="E211">
        <v>65.501022410000004</v>
      </c>
      <c r="F211">
        <v>64.376395680000002</v>
      </c>
      <c r="G211">
        <v>62.312033</v>
      </c>
      <c r="H211">
        <v>59.583171929999999</v>
      </c>
      <c r="I211">
        <v>56.474729500000002</v>
      </c>
      <c r="J211">
        <v>52.998705340000001</v>
      </c>
      <c r="K211">
        <v>49.229378250000003</v>
      </c>
    </row>
    <row r="212" spans="1:11">
      <c r="A212" s="5" t="s">
        <v>216</v>
      </c>
      <c r="B212">
        <v>44.841225999999999</v>
      </c>
      <c r="C212">
        <v>59.857137190000003</v>
      </c>
      <c r="D212">
        <v>78.346973800000001</v>
      </c>
      <c r="E212">
        <v>98.920066460000001</v>
      </c>
      <c r="F212">
        <v>120.7230833</v>
      </c>
      <c r="G212">
        <v>142.02311449999999</v>
      </c>
      <c r="H212">
        <v>162.50974410000001</v>
      </c>
      <c r="I212">
        <v>182.21533260000001</v>
      </c>
      <c r="J212">
        <v>201.09057720000001</v>
      </c>
      <c r="K212">
        <v>218.65403860000001</v>
      </c>
    </row>
    <row r="213" spans="1:11">
      <c r="A213" s="5" t="s">
        <v>217</v>
      </c>
      <c r="B213">
        <v>3.3687860000000001</v>
      </c>
      <c r="C213">
        <v>3.481190239</v>
      </c>
      <c r="D213">
        <v>3.6245695570000001</v>
      </c>
      <c r="E213">
        <v>3.7333869819999999</v>
      </c>
      <c r="F213">
        <v>3.8136421110000001</v>
      </c>
      <c r="G213">
        <v>3.877121609</v>
      </c>
      <c r="H213">
        <v>3.9409905369999998</v>
      </c>
      <c r="I213">
        <v>4.020970771</v>
      </c>
      <c r="J213">
        <v>4.1258083289999998</v>
      </c>
      <c r="K213">
        <v>4.2656967100000003</v>
      </c>
    </row>
    <row r="214" spans="1:11">
      <c r="A214" s="5" t="s">
        <v>218</v>
      </c>
      <c r="B214">
        <v>27.444701999999999</v>
      </c>
      <c r="C214">
        <v>30.878268670000001</v>
      </c>
      <c r="D214">
        <v>34.348050190000002</v>
      </c>
      <c r="E214">
        <v>36.969008250000002</v>
      </c>
      <c r="F214">
        <v>39.296974489999997</v>
      </c>
      <c r="G214">
        <v>41.023115619999999</v>
      </c>
      <c r="H214">
        <v>42.15300199</v>
      </c>
      <c r="I214">
        <v>43.11873713</v>
      </c>
      <c r="J214">
        <v>44.043994990000002</v>
      </c>
      <c r="K214">
        <v>44.953076000000003</v>
      </c>
    </row>
    <row r="215" spans="1:11">
      <c r="A215" s="5" t="s">
        <v>219</v>
      </c>
      <c r="B215">
        <v>0.239651</v>
      </c>
      <c r="C215">
        <v>0.29931901100000002</v>
      </c>
      <c r="D215">
        <v>0.36460894399999999</v>
      </c>
      <c r="E215">
        <v>0.42891076500000003</v>
      </c>
      <c r="F215">
        <v>0.49077158399999998</v>
      </c>
      <c r="G215">
        <v>0.54860393100000004</v>
      </c>
      <c r="H215">
        <v>0.59982808499999996</v>
      </c>
      <c r="I215">
        <v>0.64439449599999998</v>
      </c>
      <c r="J215">
        <v>0.68288822500000002</v>
      </c>
      <c r="K215">
        <v>0.71630405699999999</v>
      </c>
    </row>
    <row r="216" spans="1:11">
      <c r="A216" s="5" t="s">
        <v>220</v>
      </c>
      <c r="B216">
        <v>28.979856999999999</v>
      </c>
      <c r="C216">
        <v>33.850261519999997</v>
      </c>
      <c r="D216">
        <v>38.700371089999997</v>
      </c>
      <c r="E216">
        <v>43.080768280000001</v>
      </c>
      <c r="F216">
        <v>47.097260910000003</v>
      </c>
      <c r="G216">
        <v>50.628704759999998</v>
      </c>
      <c r="H216">
        <v>53.638991490000002</v>
      </c>
      <c r="I216">
        <v>56.295851409999997</v>
      </c>
      <c r="J216">
        <v>58.824947629999997</v>
      </c>
      <c r="K216">
        <v>61.303801810000003</v>
      </c>
    </row>
    <row r="217" spans="1:11">
      <c r="A217" s="5" t="s">
        <v>221</v>
      </c>
      <c r="B217">
        <v>87.848444990000004</v>
      </c>
      <c r="C217">
        <v>97.488412319999995</v>
      </c>
      <c r="D217">
        <v>105.13399990000001</v>
      </c>
      <c r="E217">
        <v>110.0423878</v>
      </c>
      <c r="F217">
        <v>112.5991636</v>
      </c>
      <c r="G217">
        <v>112.7316522</v>
      </c>
      <c r="H217">
        <v>111.5481257</v>
      </c>
      <c r="I217">
        <v>110.1192769</v>
      </c>
      <c r="J217">
        <v>109.3220194</v>
      </c>
      <c r="K217">
        <v>109.7314324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24.052513999999999</v>
      </c>
      <c r="C220">
        <v>32.796076470000003</v>
      </c>
      <c r="D220">
        <v>43.794706050000002</v>
      </c>
      <c r="E220">
        <v>55.925280530000002</v>
      </c>
      <c r="F220">
        <v>69.473921860000004</v>
      </c>
      <c r="G220">
        <v>83.317029640000001</v>
      </c>
      <c r="H220">
        <v>96.811933089999997</v>
      </c>
      <c r="I220">
        <v>110.198669</v>
      </c>
      <c r="J220">
        <v>123.1679695</v>
      </c>
      <c r="K220">
        <v>135.27398740000001</v>
      </c>
    </row>
    <row r="221" spans="1:11">
      <c r="A221" s="5" t="s">
        <v>225</v>
      </c>
      <c r="B221">
        <v>13.088570000000001</v>
      </c>
      <c r="C221">
        <v>17.810144260000001</v>
      </c>
      <c r="D221">
        <v>23.69419912</v>
      </c>
      <c r="E221">
        <v>30.55855043</v>
      </c>
      <c r="F221">
        <v>37.94027835</v>
      </c>
      <c r="G221">
        <v>45.252856729999998</v>
      </c>
      <c r="H221">
        <v>52.551171009999997</v>
      </c>
      <c r="I221">
        <v>59.771759410000001</v>
      </c>
      <c r="J221">
        <v>66.674509720000003</v>
      </c>
      <c r="K221">
        <v>73.254209790000004</v>
      </c>
    </row>
    <row r="222" spans="1:11">
      <c r="A222" s="5" t="s">
        <v>226</v>
      </c>
      <c r="B222">
        <v>12.571453999999999</v>
      </c>
      <c r="C222">
        <v>13.520461020000001</v>
      </c>
      <c r="D222">
        <v>14.790830639999999</v>
      </c>
      <c r="E222">
        <v>15.74344531</v>
      </c>
      <c r="F222">
        <v>16.666426179999998</v>
      </c>
      <c r="G222">
        <v>17.454747350000002</v>
      </c>
      <c r="H222">
        <v>18.13833941</v>
      </c>
      <c r="I222">
        <v>18.841945320000001</v>
      </c>
      <c r="J222">
        <v>19.576953230000001</v>
      </c>
      <c r="K222">
        <v>20.337299179999999</v>
      </c>
    </row>
    <row r="223" spans="1:11">
      <c r="A223" s="26" t="s">
        <v>251</v>
      </c>
      <c r="B223">
        <v>310.38394799999998</v>
      </c>
      <c r="C223">
        <v>328.77377009999998</v>
      </c>
      <c r="D223">
        <v>337.34728510000002</v>
      </c>
      <c r="E223">
        <v>338.91794069999997</v>
      </c>
      <c r="F223">
        <v>334.23203990000002</v>
      </c>
      <c r="G223">
        <v>326.10799630000002</v>
      </c>
      <c r="H223">
        <v>315.31327240000002</v>
      </c>
      <c r="I223">
        <v>300.57426409999999</v>
      </c>
      <c r="J223">
        <v>282.23204229999999</v>
      </c>
      <c r="K223">
        <v>261.77402640000003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K223"/>
  <sheetViews>
    <sheetView workbookViewId="0">
      <selection sqref="A1:K223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31.411742895821874</v>
      </c>
      <c r="C2">
        <v>41.599617158514867</v>
      </c>
      <c r="D2">
        <v>55.153097823188851</v>
      </c>
      <c r="E2">
        <v>70.544571406955129</v>
      </c>
      <c r="F2">
        <v>87.83130144453358</v>
      </c>
      <c r="G2">
        <v>105.68461423625277</v>
      </c>
      <c r="H2">
        <v>123.32351325053124</v>
      </c>
      <c r="I2">
        <v>140.76035803662896</v>
      </c>
      <c r="J2">
        <v>157.18077784844198</v>
      </c>
      <c r="K2">
        <v>171.51511666445353</v>
      </c>
    </row>
    <row r="3" spans="1:11">
      <c r="A3" s="5" t="s">
        <v>7</v>
      </c>
      <c r="B3">
        <v>3.2042839999999977</v>
      </c>
      <c r="C3">
        <v>3.2482840750172355</v>
      </c>
      <c r="D3">
        <v>3.2251711062808295</v>
      </c>
      <c r="E3">
        <v>3.1407754854981227</v>
      </c>
      <c r="F3">
        <v>3.0041677774796258</v>
      </c>
      <c r="G3">
        <v>2.8243410673636675</v>
      </c>
      <c r="H3">
        <v>2.5931988387626999</v>
      </c>
      <c r="I3">
        <v>2.3140721361356156</v>
      </c>
      <c r="J3">
        <v>2.0192073619872</v>
      </c>
      <c r="K3">
        <v>1.742724241655254</v>
      </c>
    </row>
    <row r="4" spans="1:11">
      <c r="A4" s="5" t="s">
        <v>8</v>
      </c>
      <c r="B4">
        <v>35.468207999999997</v>
      </c>
      <c r="C4">
        <v>40.143158317463751</v>
      </c>
      <c r="D4">
        <v>43.356727195013562</v>
      </c>
      <c r="E4">
        <v>45.286479909535402</v>
      </c>
      <c r="F4">
        <v>46.018487429444207</v>
      </c>
      <c r="G4">
        <v>45.165988224955186</v>
      </c>
      <c r="H4">
        <v>43.045592735388531</v>
      </c>
      <c r="I4">
        <v>40.282779637102713</v>
      </c>
      <c r="J4">
        <v>37.353199419080994</v>
      </c>
      <c r="K4">
        <v>34.401864672223191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19.08191200000001</v>
      </c>
      <c r="C7">
        <v>25.587691776370654</v>
      </c>
      <c r="D7">
        <v>33.626333774866616</v>
      </c>
      <c r="E7">
        <v>41.752011711194527</v>
      </c>
      <c r="F7">
        <v>50.051022922769349</v>
      </c>
      <c r="G7">
        <v>57.841495908837715</v>
      </c>
      <c r="H7">
        <v>64.645146765552283</v>
      </c>
      <c r="I7">
        <v>70.586404012472613</v>
      </c>
      <c r="J7">
        <v>75.516921379448348</v>
      </c>
      <c r="K7">
        <v>79.221708509772796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40.412376000000009</v>
      </c>
      <c r="C9">
        <v>43.232612149655218</v>
      </c>
      <c r="D9">
        <v>45.017819375524766</v>
      </c>
      <c r="E9">
        <v>45.890664457423995</v>
      </c>
      <c r="F9">
        <v>45.733794232520928</v>
      </c>
      <c r="G9">
        <v>44.648734231969136</v>
      </c>
      <c r="H9">
        <v>42.800142674934953</v>
      </c>
      <c r="I9">
        <v>40.351596470170193</v>
      </c>
      <c r="J9">
        <v>37.593156292911253</v>
      </c>
      <c r="K9">
        <v>34.7084258484348</v>
      </c>
    </row>
    <row r="10" spans="1:11">
      <c r="A10" s="5" t="s">
        <v>14</v>
      </c>
      <c r="B10">
        <v>3.0920719999999995</v>
      </c>
      <c r="C10">
        <v>3.0120513464413139</v>
      </c>
      <c r="D10">
        <v>2.8472004489820821</v>
      </c>
      <c r="E10">
        <v>2.647316522614044</v>
      </c>
      <c r="F10">
        <v>2.4012160934643871</v>
      </c>
      <c r="G10">
        <v>2.1414168077379081</v>
      </c>
      <c r="H10">
        <v>1.8958271878599771</v>
      </c>
      <c r="I10">
        <v>1.6554587011794226</v>
      </c>
      <c r="J10">
        <v>1.4394153058065298</v>
      </c>
      <c r="K10">
        <v>1.2631657462757611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22.268383999999987</v>
      </c>
      <c r="C12">
        <v>25.807087013060126</v>
      </c>
      <c r="D12">
        <v>28.962852632126868</v>
      </c>
      <c r="E12">
        <v>31.705776276342878</v>
      </c>
      <c r="F12">
        <v>34.086939967271313</v>
      </c>
      <c r="G12">
        <v>35.98326599430392</v>
      </c>
      <c r="H12">
        <v>37.062164100506628</v>
      </c>
      <c r="I12">
        <v>37.219906509014429</v>
      </c>
      <c r="J12">
        <v>36.405120536367995</v>
      </c>
      <c r="K12">
        <v>34.58958864359213</v>
      </c>
    </row>
    <row r="13" spans="1:11">
      <c r="A13" s="5" t="s">
        <v>17</v>
      </c>
      <c r="B13">
        <v>8.3936439746464941</v>
      </c>
      <c r="C13">
        <v>8.6449100395136913</v>
      </c>
      <c r="D13">
        <v>8.7839662271773111</v>
      </c>
      <c r="E13">
        <v>8.8112313803578797</v>
      </c>
      <c r="F13">
        <v>8.7302042710063148</v>
      </c>
      <c r="G13">
        <v>8.500657640779572</v>
      </c>
      <c r="H13">
        <v>8.1175124761722106</v>
      </c>
      <c r="I13">
        <v>7.6331681322006055</v>
      </c>
      <c r="J13">
        <v>7.0540345588105566</v>
      </c>
      <c r="K13">
        <v>6.3870282061979511</v>
      </c>
    </row>
    <row r="14" spans="1:11">
      <c r="A14" s="5" t="s">
        <v>18</v>
      </c>
      <c r="B14">
        <v>9.1877829999999872</v>
      </c>
      <c r="C14">
        <v>10.016660453527113</v>
      </c>
      <c r="D14">
        <v>10.328571072876688</v>
      </c>
      <c r="E14">
        <v>10.376037450563015</v>
      </c>
      <c r="F14">
        <v>10.103087084967349</v>
      </c>
      <c r="G14">
        <v>9.585051666654671</v>
      </c>
      <c r="H14">
        <v>8.9044292590736571</v>
      </c>
      <c r="I14">
        <v>8.0751733325542734</v>
      </c>
      <c r="J14">
        <v>7.2455183390635449</v>
      </c>
      <c r="K14">
        <v>6.4568216932991929</v>
      </c>
    </row>
    <row r="15" spans="1:11">
      <c r="A15" s="5" t="s">
        <v>19</v>
      </c>
      <c r="B15">
        <v>0.34287699999999982</v>
      </c>
      <c r="C15">
        <v>0.38389721206463717</v>
      </c>
      <c r="D15">
        <v>0.41455698935333996</v>
      </c>
      <c r="E15">
        <v>0.43451480946306892</v>
      </c>
      <c r="F15">
        <v>0.4427884901598555</v>
      </c>
      <c r="G15">
        <v>0.44072460519557316</v>
      </c>
      <c r="H15">
        <v>0.42678560362509183</v>
      </c>
      <c r="I15">
        <v>0.40269315494183172</v>
      </c>
      <c r="J15">
        <v>0.37213918373357507</v>
      </c>
      <c r="K15">
        <v>0.33855622453754358</v>
      </c>
    </row>
    <row r="16" spans="1:11">
      <c r="A16" s="5" t="s">
        <v>20</v>
      </c>
      <c r="B16">
        <v>1.2618350000000003</v>
      </c>
      <c r="C16">
        <v>1.8704527560842301</v>
      </c>
      <c r="D16">
        <v>2.3059828772798037</v>
      </c>
      <c r="E16">
        <v>2.6983662300575455</v>
      </c>
      <c r="F16">
        <v>3.0230874007910091</v>
      </c>
      <c r="G16">
        <v>3.2415279728027673</v>
      </c>
      <c r="H16">
        <v>3.3353460339094165</v>
      </c>
      <c r="I16">
        <v>3.314625818216951</v>
      </c>
      <c r="J16">
        <v>3.207685519945775</v>
      </c>
      <c r="K16">
        <v>3.0207282491096921</v>
      </c>
    </row>
    <row r="17" spans="1:11">
      <c r="A17" s="5" t="s">
        <v>21</v>
      </c>
      <c r="B17">
        <v>148.69213100000007</v>
      </c>
      <c r="C17">
        <v>163.88520461525269</v>
      </c>
      <c r="D17">
        <v>174.35974231438476</v>
      </c>
      <c r="E17">
        <v>178.79860233581005</v>
      </c>
      <c r="F17">
        <v>177.05416248569821</v>
      </c>
      <c r="G17">
        <v>169.80722368561948</v>
      </c>
      <c r="H17">
        <v>158.65502466181462</v>
      </c>
      <c r="I17">
        <v>144.94310592589133</v>
      </c>
      <c r="J17">
        <v>130.21482082965233</v>
      </c>
      <c r="K17">
        <v>115.84697354139075</v>
      </c>
    </row>
    <row r="18" spans="1:11">
      <c r="A18" s="5" t="s">
        <v>22</v>
      </c>
      <c r="B18">
        <v>0.27333099999999999</v>
      </c>
      <c r="C18">
        <v>0.27645712557348373</v>
      </c>
      <c r="D18">
        <v>0.27455165050202135</v>
      </c>
      <c r="E18">
        <v>0.26547591331602927</v>
      </c>
      <c r="F18">
        <v>0.24930088784612534</v>
      </c>
      <c r="G18">
        <v>0.22926364805405755</v>
      </c>
      <c r="H18">
        <v>0.20759869743691264</v>
      </c>
      <c r="I18">
        <v>0.18525128204161312</v>
      </c>
      <c r="J18">
        <v>0.16315962450204188</v>
      </c>
      <c r="K18">
        <v>0.14305730834621772</v>
      </c>
    </row>
    <row r="19" spans="1:11">
      <c r="A19" s="5" t="s">
        <v>23</v>
      </c>
      <c r="B19">
        <v>9.5954210000000053</v>
      </c>
      <c r="C19">
        <v>9.1992511290931773</v>
      </c>
      <c r="D19">
        <v>8.7175756888223042</v>
      </c>
      <c r="E19">
        <v>8.208781751675243</v>
      </c>
      <c r="F19">
        <v>7.6409076512951941</v>
      </c>
      <c r="G19">
        <v>7.014895838470335</v>
      </c>
      <c r="H19">
        <v>6.3547056097182502</v>
      </c>
      <c r="I19">
        <v>5.6823881869419353</v>
      </c>
      <c r="J19">
        <v>5.044079647246889</v>
      </c>
      <c r="K19">
        <v>4.4644319316587024</v>
      </c>
    </row>
    <row r="20" spans="1:11">
      <c r="A20" s="5" t="s">
        <v>24</v>
      </c>
      <c r="B20">
        <v>10.712065999999997</v>
      </c>
      <c r="C20">
        <v>11.175967603631918</v>
      </c>
      <c r="D20">
        <v>11.472731909657297</v>
      </c>
      <c r="E20">
        <v>11.653870521694616</v>
      </c>
      <c r="F20">
        <v>11.671058411537686</v>
      </c>
      <c r="G20">
        <v>11.513586997752901</v>
      </c>
      <c r="H20">
        <v>11.193138645995468</v>
      </c>
      <c r="I20">
        <v>10.733272045332622</v>
      </c>
      <c r="J20">
        <v>10.127325482450976</v>
      </c>
      <c r="K20">
        <v>9.3683439226967753</v>
      </c>
    </row>
    <row r="21" spans="1:11">
      <c r="A21" s="5" t="s">
        <v>25</v>
      </c>
      <c r="B21">
        <v>0.31162699999999988</v>
      </c>
      <c r="C21">
        <v>0.37189205036137091</v>
      </c>
      <c r="D21">
        <v>0.42609785673482953</v>
      </c>
      <c r="E21">
        <v>0.47267813377468743</v>
      </c>
      <c r="F21">
        <v>0.51593199923226507</v>
      </c>
      <c r="G21">
        <v>0.55552894594490454</v>
      </c>
      <c r="H21">
        <v>0.59416651643786678</v>
      </c>
      <c r="I21">
        <v>0.63665564352987403</v>
      </c>
      <c r="J21">
        <v>0.68491391433991455</v>
      </c>
      <c r="K21">
        <v>0.74076857227167647</v>
      </c>
    </row>
    <row r="22" spans="1:11">
      <c r="A22" s="5" t="s">
        <v>26</v>
      </c>
      <c r="B22">
        <v>8.849891999999997</v>
      </c>
      <c r="C22">
        <v>11.678481603884782</v>
      </c>
      <c r="D22">
        <v>14.820829507272569</v>
      </c>
      <c r="E22">
        <v>17.97738340725455</v>
      </c>
      <c r="F22">
        <v>21.014523447016998</v>
      </c>
      <c r="G22">
        <v>23.800171985851087</v>
      </c>
      <c r="H22">
        <v>26.217926983374909</v>
      </c>
      <c r="I22">
        <v>28.263443409188188</v>
      </c>
      <c r="J22">
        <v>29.857635390343315</v>
      </c>
      <c r="K22">
        <v>31.062381062038721</v>
      </c>
    </row>
    <row r="23" spans="1:11">
      <c r="A23" s="5" t="s">
        <v>27</v>
      </c>
      <c r="B23">
        <v>0.72594000000000014</v>
      </c>
      <c r="C23">
        <v>0.85750338189468756</v>
      </c>
      <c r="D23">
        <v>0.97129665506404428</v>
      </c>
      <c r="E23">
        <v>1.0631989293995787</v>
      </c>
      <c r="F23">
        <v>1.1299097534762526</v>
      </c>
      <c r="G23">
        <v>1.163270770131134</v>
      </c>
      <c r="H23">
        <v>1.1539026658774494</v>
      </c>
      <c r="I23">
        <v>1.1042542010349496</v>
      </c>
      <c r="J23">
        <v>1.0284936049573346</v>
      </c>
      <c r="K23">
        <v>0.9394512274134984</v>
      </c>
    </row>
    <row r="24" spans="1:11">
      <c r="A24" s="5" t="s">
        <v>28</v>
      </c>
      <c r="B24">
        <v>9.9298490000000008</v>
      </c>
      <c r="C24">
        <v>11.669149596421276</v>
      </c>
      <c r="D24">
        <v>13.603394560258513</v>
      </c>
      <c r="E24">
        <v>15.454482577091532</v>
      </c>
      <c r="F24">
        <v>17.240048962272606</v>
      </c>
      <c r="G24">
        <v>18.863575045819349</v>
      </c>
      <c r="H24">
        <v>20.402085074464253</v>
      </c>
      <c r="I24">
        <v>21.933766054310876</v>
      </c>
      <c r="J24">
        <v>23.525183648992034</v>
      </c>
      <c r="K24">
        <v>25.180751242624037</v>
      </c>
    </row>
    <row r="25" spans="1:11">
      <c r="A25" s="5" t="s">
        <v>29</v>
      </c>
      <c r="B25">
        <v>3.7601490000979116</v>
      </c>
      <c r="C25">
        <v>3.6986274168721005</v>
      </c>
      <c r="D25">
        <v>3.5664974107303768</v>
      </c>
      <c r="E25">
        <v>3.3714071239173458</v>
      </c>
      <c r="F25">
        <v>3.1173234556014209</v>
      </c>
      <c r="G25">
        <v>2.8279407395501699</v>
      </c>
      <c r="H25">
        <v>2.5134583380228221</v>
      </c>
      <c r="I25">
        <v>2.1900164964772326</v>
      </c>
      <c r="J25">
        <v>1.8899625384164034</v>
      </c>
      <c r="K25">
        <v>1.6293270912907363</v>
      </c>
    </row>
    <row r="26" spans="1:11">
      <c r="A26" s="5" t="s">
        <v>30</v>
      </c>
      <c r="B26">
        <v>2.0069449999999995</v>
      </c>
      <c r="C26">
        <v>2.1813526702257211</v>
      </c>
      <c r="D26">
        <v>2.2635822855861685</v>
      </c>
      <c r="E26">
        <v>2.2817703625700259</v>
      </c>
      <c r="F26">
        <v>2.2536921818535274</v>
      </c>
      <c r="G26">
        <v>2.2011650649348913</v>
      </c>
      <c r="H26">
        <v>2.1084759552978807</v>
      </c>
      <c r="I26">
        <v>1.97130458016771</v>
      </c>
      <c r="J26">
        <v>1.8053423398099033</v>
      </c>
      <c r="K26">
        <v>1.6194755461244836</v>
      </c>
    </row>
    <row r="27" spans="1:11">
      <c r="A27" s="5" t="s">
        <v>31</v>
      </c>
      <c r="B27">
        <v>194.94646999999998</v>
      </c>
      <c r="C27">
        <v>209.12029782599575</v>
      </c>
      <c r="D27">
        <v>217.31359033551894</v>
      </c>
      <c r="E27">
        <v>219.04976835309097</v>
      </c>
      <c r="F27">
        <v>214.59502998352337</v>
      </c>
      <c r="G27">
        <v>204.52425853010965</v>
      </c>
      <c r="H27">
        <v>190.04354076170617</v>
      </c>
      <c r="I27">
        <v>172.5045140973634</v>
      </c>
      <c r="J27">
        <v>153.65407708162462</v>
      </c>
      <c r="K27">
        <v>135.05078472780104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0.39891999999999983</v>
      </c>
      <c r="C30">
        <v>0.45490619007080035</v>
      </c>
      <c r="D30">
        <v>0.49627761153971217</v>
      </c>
      <c r="E30">
        <v>0.5253022119435814</v>
      </c>
      <c r="F30">
        <v>0.54210542102911941</v>
      </c>
      <c r="G30">
        <v>0.54519749318069011</v>
      </c>
      <c r="H30">
        <v>0.53293233673213525</v>
      </c>
      <c r="I30">
        <v>0.50762912065954269</v>
      </c>
      <c r="J30">
        <v>0.4742067833813246</v>
      </c>
      <c r="K30">
        <v>0.4359387880374096</v>
      </c>
    </row>
    <row r="31" spans="1:11">
      <c r="A31" s="5" t="s">
        <v>35</v>
      </c>
      <c r="B31">
        <v>7.4943319999999991</v>
      </c>
      <c r="C31">
        <v>7.0346141991628031</v>
      </c>
      <c r="D31">
        <v>6.6386177048369861</v>
      </c>
      <c r="E31">
        <v>6.2856317426913728</v>
      </c>
      <c r="F31">
        <v>5.9456981976879346</v>
      </c>
      <c r="G31">
        <v>5.5896904590162189</v>
      </c>
      <c r="H31">
        <v>5.1710223641647755</v>
      </c>
      <c r="I31">
        <v>4.7137767724564972</v>
      </c>
      <c r="J31">
        <v>4.2552267433672712</v>
      </c>
      <c r="K31">
        <v>3.7984937349655361</v>
      </c>
    </row>
    <row r="32" spans="1:11">
      <c r="A32" s="5" t="s">
        <v>36</v>
      </c>
      <c r="B32">
        <v>16.468714000000006</v>
      </c>
      <c r="C32">
        <v>22.162214208020931</v>
      </c>
      <c r="D32">
        <v>29.254170393410938</v>
      </c>
      <c r="E32">
        <v>37.314309912694142</v>
      </c>
      <c r="F32">
        <v>45.887153943974347</v>
      </c>
      <c r="G32">
        <v>54.358194385360946</v>
      </c>
      <c r="H32">
        <v>62.425828345239211</v>
      </c>
      <c r="I32">
        <v>70.055678164398927</v>
      </c>
      <c r="J32">
        <v>77.10467490703266</v>
      </c>
      <c r="K32">
        <v>83.492945537553055</v>
      </c>
    </row>
    <row r="33" spans="1:11">
      <c r="A33" s="5" t="s">
        <v>37</v>
      </c>
      <c r="B33">
        <v>8.3822444656684443</v>
      </c>
      <c r="C33">
        <v>11.014706901162475</v>
      </c>
      <c r="D33">
        <v>13.505480668561932</v>
      </c>
      <c r="E33">
        <v>15.807674126008317</v>
      </c>
      <c r="F33">
        <v>18.099238686493941</v>
      </c>
      <c r="G33">
        <v>20.078467919827272</v>
      </c>
      <c r="H33">
        <v>21.617725043181462</v>
      </c>
      <c r="I33">
        <v>22.877552017950013</v>
      </c>
      <c r="J33">
        <v>23.672834553572624</v>
      </c>
      <c r="K33">
        <v>23.982042248068201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14.138255000114109</v>
      </c>
      <c r="C35">
        <v>15.313983573771711</v>
      </c>
      <c r="D35">
        <v>15.916012632734899</v>
      </c>
      <c r="E35">
        <v>15.982914558634219</v>
      </c>
      <c r="F35">
        <v>15.654008928384775</v>
      </c>
      <c r="G35">
        <v>14.959138609067546</v>
      </c>
      <c r="H35">
        <v>13.996016230474444</v>
      </c>
      <c r="I35">
        <v>12.88549768191087</v>
      </c>
      <c r="J35">
        <v>11.778556792282004</v>
      </c>
      <c r="K35">
        <v>10.754318659682454</v>
      </c>
    </row>
    <row r="36" spans="1:11">
      <c r="A36" s="5" t="s">
        <v>40</v>
      </c>
      <c r="B36">
        <v>19.598888999999993</v>
      </c>
      <c r="C36">
        <v>24.192753266050023</v>
      </c>
      <c r="D36">
        <v>28.88540160503231</v>
      </c>
      <c r="E36">
        <v>33.338673440410325</v>
      </c>
      <c r="F36">
        <v>37.37374673026067</v>
      </c>
      <c r="G36">
        <v>40.782278076830416</v>
      </c>
      <c r="H36">
        <v>43.622502073710322</v>
      </c>
      <c r="I36">
        <v>45.992285603595583</v>
      </c>
      <c r="J36">
        <v>47.943983301866446</v>
      </c>
      <c r="K36">
        <v>49.560272000981264</v>
      </c>
    </row>
    <row r="37" spans="1:11">
      <c r="A37" s="5" t="s">
        <v>41</v>
      </c>
      <c r="B37">
        <v>34.016593000000007</v>
      </c>
      <c r="C37">
        <v>37.49499612258964</v>
      </c>
      <c r="D37">
        <v>40.486830894412179</v>
      </c>
      <c r="E37">
        <v>42.80981130675702</v>
      </c>
      <c r="F37">
        <v>44.608270792811588</v>
      </c>
      <c r="G37">
        <v>45.892398395273446</v>
      </c>
      <c r="H37">
        <v>46.415547960631741</v>
      </c>
      <c r="I37">
        <v>45.974541442191956</v>
      </c>
      <c r="J37">
        <v>44.475549787167417</v>
      </c>
      <c r="K37">
        <v>41.889585437460468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4.4010510000000016</v>
      </c>
      <c r="C39">
        <v>5.331608427720063</v>
      </c>
      <c r="D39">
        <v>6.3264682523720976</v>
      </c>
      <c r="E39">
        <v>7.2423071617511585</v>
      </c>
      <c r="F39">
        <v>8.0850833899649359</v>
      </c>
      <c r="G39">
        <v>8.7909830794926105</v>
      </c>
      <c r="H39">
        <v>9.3474842129085403</v>
      </c>
      <c r="I39">
        <v>9.7794349322146168</v>
      </c>
      <c r="J39">
        <v>10.10764376348987</v>
      </c>
      <c r="K39">
        <v>10.320620715158569</v>
      </c>
    </row>
    <row r="40" spans="1:11">
      <c r="A40" s="5" t="s">
        <v>44</v>
      </c>
      <c r="B40">
        <v>11.227207999999999</v>
      </c>
      <c r="C40">
        <v>14.722405249775813</v>
      </c>
      <c r="D40">
        <v>18.870468373442403</v>
      </c>
      <c r="E40">
        <v>23.250730132942387</v>
      </c>
      <c r="F40">
        <v>27.588754395347785</v>
      </c>
      <c r="G40">
        <v>31.593165144137242</v>
      </c>
      <c r="H40">
        <v>35.165309522965522</v>
      </c>
      <c r="I40">
        <v>38.355672106738389</v>
      </c>
      <c r="J40">
        <v>41.087678023424871</v>
      </c>
      <c r="K40">
        <v>43.306825643069502</v>
      </c>
    </row>
    <row r="41" spans="1:11">
      <c r="A41" s="5" t="s">
        <v>45</v>
      </c>
      <c r="B41">
        <v>17.113687999999975</v>
      </c>
      <c r="C41">
        <v>18.449692983903535</v>
      </c>
      <c r="D41">
        <v>19.267573154796544</v>
      </c>
      <c r="E41">
        <v>19.520433266800875</v>
      </c>
      <c r="F41">
        <v>19.243698326023214</v>
      </c>
      <c r="G41">
        <v>18.526466146994309</v>
      </c>
      <c r="H41">
        <v>17.475130199429998</v>
      </c>
      <c r="I41">
        <v>16.171567874134254</v>
      </c>
      <c r="J41">
        <v>14.682836064988043</v>
      </c>
      <c r="K41">
        <v>13.126880369863416</v>
      </c>
    </row>
    <row r="42" spans="1:11">
      <c r="A42" s="5" t="s">
        <v>46</v>
      </c>
      <c r="B42">
        <v>1341.3351520000015</v>
      </c>
      <c r="C42">
        <v>1368.8064127922917</v>
      </c>
      <c r="D42">
        <v>1349.9965178726713</v>
      </c>
      <c r="E42">
        <v>1285.9168960796051</v>
      </c>
      <c r="F42">
        <v>1183.4814360778057</v>
      </c>
      <c r="G42">
        <v>1055.8551173057076</v>
      </c>
      <c r="H42">
        <v>920.28576213295037</v>
      </c>
      <c r="I42">
        <v>787.00036265473022</v>
      </c>
      <c r="J42">
        <v>662.06903407214656</v>
      </c>
      <c r="K42">
        <v>555.11555722941137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46.294840999999963</v>
      </c>
      <c r="C45">
        <v>51.851787485398823</v>
      </c>
      <c r="D45">
        <v>55.960094666043091</v>
      </c>
      <c r="E45">
        <v>58.485748454338911</v>
      </c>
      <c r="F45">
        <v>59.317835686067362</v>
      </c>
      <c r="G45">
        <v>58.627502501183145</v>
      </c>
      <c r="H45">
        <v>56.698285135549476</v>
      </c>
      <c r="I45">
        <v>53.711966086792039</v>
      </c>
      <c r="J45">
        <v>49.969719622142946</v>
      </c>
      <c r="K45">
        <v>45.84269110651406</v>
      </c>
    </row>
    <row r="46" spans="1:11">
      <c r="A46" s="5" t="s">
        <v>50</v>
      </c>
      <c r="B46">
        <v>0.73475000000000024</v>
      </c>
      <c r="C46">
        <v>0.934342131374576</v>
      </c>
      <c r="D46">
        <v>1.1567373234549181</v>
      </c>
      <c r="E46">
        <v>1.3891474932861743</v>
      </c>
      <c r="F46">
        <v>1.6126212716247188</v>
      </c>
      <c r="G46">
        <v>1.8207945271011952</v>
      </c>
      <c r="H46">
        <v>2.0227369169684746</v>
      </c>
      <c r="I46">
        <v>2.2131285095131821</v>
      </c>
      <c r="J46">
        <v>2.3928308838365515</v>
      </c>
      <c r="K46">
        <v>2.5662163223651224</v>
      </c>
    </row>
    <row r="47" spans="1:11">
      <c r="A47" s="5" t="s">
        <v>51</v>
      </c>
      <c r="B47">
        <v>4.0428990000000011</v>
      </c>
      <c r="C47">
        <v>5.1780881914764221</v>
      </c>
      <c r="D47">
        <v>6.4038626824320648</v>
      </c>
      <c r="E47">
        <v>7.6195330276143425</v>
      </c>
      <c r="F47">
        <v>8.7961180666545431</v>
      </c>
      <c r="G47">
        <v>9.9021819215415636</v>
      </c>
      <c r="H47">
        <v>10.886403971507562</v>
      </c>
      <c r="I47">
        <v>11.739881869477383</v>
      </c>
      <c r="J47">
        <v>12.433643967123501</v>
      </c>
      <c r="K47">
        <v>12.96380309120253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4.658887</v>
      </c>
      <c r="C49">
        <v>5.3005361032788052</v>
      </c>
      <c r="D49">
        <v>5.8043932499032254</v>
      </c>
      <c r="E49">
        <v>6.1582934656469881</v>
      </c>
      <c r="F49">
        <v>6.3497227141532129</v>
      </c>
      <c r="G49">
        <v>6.386707858976485</v>
      </c>
      <c r="H49">
        <v>6.2507587322009242</v>
      </c>
      <c r="I49">
        <v>5.9471893762331547</v>
      </c>
      <c r="J49">
        <v>5.5254789023505735</v>
      </c>
      <c r="K49">
        <v>5.0477260710234892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4.4033300000000031</v>
      </c>
      <c r="C51">
        <v>4.3111299781175978</v>
      </c>
      <c r="D51">
        <v>4.1737954790846077</v>
      </c>
      <c r="E51">
        <v>4.0104869307879634</v>
      </c>
      <c r="F51">
        <v>3.813558504754571</v>
      </c>
      <c r="G51">
        <v>3.5893197183063004</v>
      </c>
      <c r="H51">
        <v>3.3223776067708619</v>
      </c>
      <c r="I51">
        <v>3.0170628939970547</v>
      </c>
      <c r="J51">
        <v>2.6996890997548681</v>
      </c>
      <c r="K51">
        <v>2.3874761556044337</v>
      </c>
    </row>
    <row r="52" spans="1:11">
      <c r="A52" s="5" t="s">
        <v>56</v>
      </c>
      <c r="B52">
        <v>11.257979000000001</v>
      </c>
      <c r="C52">
        <v>11.037788319007122</v>
      </c>
      <c r="D52">
        <v>10.536342871633549</v>
      </c>
      <c r="E52">
        <v>9.7641662264928542</v>
      </c>
      <c r="F52">
        <v>8.7599970108202427</v>
      </c>
      <c r="G52">
        <v>7.5853351827393283</v>
      </c>
      <c r="H52">
        <v>6.4245094322033172</v>
      </c>
      <c r="I52">
        <v>5.4260527542201729</v>
      </c>
      <c r="J52">
        <v>4.5665504374933832</v>
      </c>
      <c r="K52">
        <v>3.8243819830737165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1.1036469999999994</v>
      </c>
      <c r="C54">
        <v>1.2390234602467514</v>
      </c>
      <c r="D54">
        <v>1.3479258547683899</v>
      </c>
      <c r="E54">
        <v>1.4283876765901886</v>
      </c>
      <c r="F54">
        <v>1.485905414805994</v>
      </c>
      <c r="G54">
        <v>1.5101411892608261</v>
      </c>
      <c r="H54">
        <v>1.482534013998527</v>
      </c>
      <c r="I54">
        <v>1.4058563888840931</v>
      </c>
      <c r="J54">
        <v>1.2987425559059584</v>
      </c>
      <c r="K54">
        <v>1.179498147500408</v>
      </c>
    </row>
    <row r="55" spans="1:11">
      <c r="A55" s="5" t="s">
        <v>59</v>
      </c>
      <c r="B55">
        <v>10.492959999999997</v>
      </c>
      <c r="C55">
        <v>10.904333701904372</v>
      </c>
      <c r="D55">
        <v>11.07545325381863</v>
      </c>
      <c r="E55">
        <v>11.078184406551051</v>
      </c>
      <c r="F55">
        <v>11.047360267160119</v>
      </c>
      <c r="G55">
        <v>10.870942728942275</v>
      </c>
      <c r="H55">
        <v>10.407738809549125</v>
      </c>
      <c r="I55">
        <v>9.7770137288911982</v>
      </c>
      <c r="J55">
        <v>9.1167202772682021</v>
      </c>
      <c r="K55">
        <v>8.4257787129531962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65.965795</v>
      </c>
      <c r="C57">
        <v>88.055513069399282</v>
      </c>
      <c r="D57">
        <v>113.11266483461755</v>
      </c>
      <c r="E57">
        <v>138.0153996640208</v>
      </c>
      <c r="F57">
        <v>161.84503504385771</v>
      </c>
      <c r="G57">
        <v>182.78325460315094</v>
      </c>
      <c r="H57">
        <v>200.54137158430387</v>
      </c>
      <c r="I57">
        <v>215.36515162968342</v>
      </c>
      <c r="J57">
        <v>227.14807793324417</v>
      </c>
      <c r="K57">
        <v>235.97583138729053</v>
      </c>
    </row>
    <row r="58" spans="1:11">
      <c r="A58" s="5" t="s">
        <v>62</v>
      </c>
      <c r="B58">
        <v>5.5501420000000037</v>
      </c>
      <c r="C58">
        <v>5.760678474468115</v>
      </c>
      <c r="D58">
        <v>5.9192148039587487</v>
      </c>
      <c r="E58">
        <v>6.0098858646883553</v>
      </c>
      <c r="F58">
        <v>6.036789878316605</v>
      </c>
      <c r="G58">
        <v>6.0115384425483835</v>
      </c>
      <c r="H58">
        <v>5.9195069317036815</v>
      </c>
      <c r="I58">
        <v>5.7567159647247435</v>
      </c>
      <c r="J58">
        <v>5.5165693031030996</v>
      </c>
      <c r="K58">
        <v>5.2117799684523733</v>
      </c>
    </row>
    <row r="59" spans="1:11">
      <c r="A59" s="5" t="s">
        <v>63</v>
      </c>
      <c r="B59">
        <v>0.88871600000000039</v>
      </c>
      <c r="C59">
        <v>1.0483068740264267</v>
      </c>
      <c r="D59">
        <v>1.2048167282489393</v>
      </c>
      <c r="E59">
        <v>1.3374830277486156</v>
      </c>
      <c r="F59">
        <v>1.454069018627439</v>
      </c>
      <c r="G59">
        <v>1.5470994891158507</v>
      </c>
      <c r="H59">
        <v>1.6123546806957192</v>
      </c>
      <c r="I59">
        <v>1.6647644619951125</v>
      </c>
      <c r="J59">
        <v>1.707945649020612</v>
      </c>
      <c r="K59">
        <v>1.7412111335780229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9.9273199999999999</v>
      </c>
      <c r="C61">
        <v>10.964707045594906</v>
      </c>
      <c r="D61">
        <v>11.664974145149644</v>
      </c>
      <c r="E61">
        <v>12.008434608371138</v>
      </c>
      <c r="F61">
        <v>12.005477898879036</v>
      </c>
      <c r="G61">
        <v>11.700242156016788</v>
      </c>
      <c r="H61">
        <v>11.185588476861421</v>
      </c>
      <c r="I61">
        <v>10.511483417834807</v>
      </c>
      <c r="J61">
        <v>9.7228367132058207</v>
      </c>
      <c r="K61">
        <v>8.8706020290368031</v>
      </c>
    </row>
    <row r="62" spans="1:11">
      <c r="A62" s="5" t="s">
        <v>66</v>
      </c>
      <c r="B62">
        <v>14.464739000000003</v>
      </c>
      <c r="C62">
        <v>16.305577405308487</v>
      </c>
      <c r="D62">
        <v>17.688572654936898</v>
      </c>
      <c r="E62">
        <v>18.571171216138584</v>
      </c>
      <c r="F62">
        <v>18.922041224255583</v>
      </c>
      <c r="G62">
        <v>18.784536282573633</v>
      </c>
      <c r="H62">
        <v>18.264973615063919</v>
      </c>
      <c r="I62">
        <v>17.428606911220211</v>
      </c>
      <c r="J62">
        <v>16.366711683921189</v>
      </c>
      <c r="K62">
        <v>15.165246949495513</v>
      </c>
    </row>
    <row r="63" spans="1:11">
      <c r="A63" s="5" t="s">
        <v>67</v>
      </c>
      <c r="B63">
        <v>81.121077</v>
      </c>
      <c r="C63">
        <v>93.393066616039661</v>
      </c>
      <c r="D63">
        <v>102.47140635413793</v>
      </c>
      <c r="E63">
        <v>108.95918940687041</v>
      </c>
      <c r="F63">
        <v>112.40743920095784</v>
      </c>
      <c r="G63">
        <v>112.78533740360028</v>
      </c>
      <c r="H63">
        <v>110.32415420388767</v>
      </c>
      <c r="I63">
        <v>105.23017785445256</v>
      </c>
      <c r="J63">
        <v>98.511653185530037</v>
      </c>
      <c r="K63">
        <v>90.864536958372369</v>
      </c>
    </row>
    <row r="64" spans="1:11">
      <c r="A64" s="5" t="s">
        <v>68</v>
      </c>
      <c r="B64">
        <v>6.1929930000000022</v>
      </c>
      <c r="C64">
        <v>6.3219395107922107</v>
      </c>
      <c r="D64">
        <v>6.1992524413174639</v>
      </c>
      <c r="E64">
        <v>5.931576180440814</v>
      </c>
      <c r="F64">
        <v>5.5614161545608507</v>
      </c>
      <c r="G64">
        <v>5.1220606435227376</v>
      </c>
      <c r="H64">
        <v>4.6947866792118997</v>
      </c>
      <c r="I64">
        <v>4.290003828672333</v>
      </c>
      <c r="J64">
        <v>3.9049943362301183</v>
      </c>
      <c r="K64">
        <v>3.552800489836188</v>
      </c>
    </row>
    <row r="65" spans="1:11">
      <c r="A65" s="5" t="s">
        <v>69</v>
      </c>
      <c r="B65">
        <v>0.70040099999999994</v>
      </c>
      <c r="C65">
        <v>0.91689457665116447</v>
      </c>
      <c r="D65">
        <v>1.1488919662144739</v>
      </c>
      <c r="E65">
        <v>1.3711032086852879</v>
      </c>
      <c r="F65">
        <v>1.588265122233933</v>
      </c>
      <c r="G65">
        <v>1.789370386910188</v>
      </c>
      <c r="H65">
        <v>1.9650196425694686</v>
      </c>
      <c r="I65">
        <v>2.1129239784357634</v>
      </c>
      <c r="J65">
        <v>2.2249942675529928</v>
      </c>
      <c r="K65">
        <v>2.2957351668536936</v>
      </c>
    </row>
    <row r="66" spans="1:11">
      <c r="A66" s="5" t="s">
        <v>70</v>
      </c>
      <c r="B66">
        <v>5.253676000000004</v>
      </c>
      <c r="C66">
        <v>6.8933262786773701</v>
      </c>
      <c r="D66">
        <v>8.6652328849540314</v>
      </c>
      <c r="E66">
        <v>10.523165039693247</v>
      </c>
      <c r="F66">
        <v>12.332646535296862</v>
      </c>
      <c r="G66">
        <v>14.030700530358661</v>
      </c>
      <c r="H66">
        <v>15.610511659349614</v>
      </c>
      <c r="I66">
        <v>16.994460919651271</v>
      </c>
      <c r="J66">
        <v>18.160512205901373</v>
      </c>
      <c r="K66">
        <v>19.103129815885509</v>
      </c>
    </row>
    <row r="67" spans="1:11">
      <c r="A67" s="5" t="s">
        <v>71</v>
      </c>
      <c r="B67">
        <v>1.3411400000000007</v>
      </c>
      <c r="C67">
        <v>1.3169347869202239</v>
      </c>
      <c r="D67">
        <v>1.2737347463131861</v>
      </c>
      <c r="E67">
        <v>1.2295878812395427</v>
      </c>
      <c r="F67">
        <v>1.1874439983628535</v>
      </c>
      <c r="G67">
        <v>1.1359473840339078</v>
      </c>
      <c r="H67">
        <v>1.0755219929422069</v>
      </c>
      <c r="I67">
        <v>1.0105552521058412</v>
      </c>
      <c r="J67">
        <v>0.94367284865820544</v>
      </c>
      <c r="K67">
        <v>0.87681314847996694</v>
      </c>
    </row>
    <row r="68" spans="1:11">
      <c r="A68" s="5" t="s">
        <v>72</v>
      </c>
      <c r="B68">
        <v>82.949539735610387</v>
      </c>
      <c r="C68">
        <v>104.76034791375011</v>
      </c>
      <c r="D68">
        <v>130.81404905500506</v>
      </c>
      <c r="E68">
        <v>156.93903935230659</v>
      </c>
      <c r="F68">
        <v>183.96608819770481</v>
      </c>
      <c r="G68">
        <v>210.18318418561756</v>
      </c>
      <c r="H68">
        <v>233.20942877028918</v>
      </c>
      <c r="I68">
        <v>254.23851333958984</v>
      </c>
      <c r="J68">
        <v>272.84880038559328</v>
      </c>
      <c r="K68">
        <v>288.9813538245408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0.86062299999999936</v>
      </c>
      <c r="C71">
        <v>0.89680514248329846</v>
      </c>
      <c r="D71">
        <v>0.89528800531830366</v>
      </c>
      <c r="E71">
        <v>0.86645572262062098</v>
      </c>
      <c r="F71">
        <v>0.8178717570960754</v>
      </c>
      <c r="G71">
        <v>0.75873141279140699</v>
      </c>
      <c r="H71">
        <v>0.69942806852119699</v>
      </c>
      <c r="I71">
        <v>0.64221225872352328</v>
      </c>
      <c r="J71">
        <v>0.58743516206624091</v>
      </c>
      <c r="K71">
        <v>0.53552723113899103</v>
      </c>
    </row>
    <row r="72" spans="1:11">
      <c r="A72" s="5" t="s">
        <v>76</v>
      </c>
      <c r="B72">
        <v>5.364545106066303</v>
      </c>
      <c r="C72">
        <v>5.5711758692815403</v>
      </c>
      <c r="D72">
        <v>5.6858481866299249</v>
      </c>
      <c r="E72">
        <v>5.7086911686417965</v>
      </c>
      <c r="F72">
        <v>5.677570582805104</v>
      </c>
      <c r="G72">
        <v>5.6164822071526057</v>
      </c>
      <c r="H72">
        <v>5.5086598116939403</v>
      </c>
      <c r="I72">
        <v>5.3384059116157987</v>
      </c>
      <c r="J72">
        <v>5.0997210290418149</v>
      </c>
      <c r="K72">
        <v>4.7940435901597489</v>
      </c>
    </row>
    <row r="73" spans="1:11">
      <c r="A73" s="5" t="s">
        <v>77</v>
      </c>
      <c r="B73">
        <v>62.787416551732129</v>
      </c>
      <c r="C73">
        <v>66.144646612159079</v>
      </c>
      <c r="D73">
        <v>68.774662768687691</v>
      </c>
      <c r="E73">
        <v>70.731572346950017</v>
      </c>
      <c r="F73">
        <v>71.650093291879585</v>
      </c>
      <c r="G73">
        <v>71.671193516471334</v>
      </c>
      <c r="H73">
        <v>70.996793974818246</v>
      </c>
      <c r="I73">
        <v>69.624915959237356</v>
      </c>
      <c r="J73">
        <v>67.23821776565994</v>
      </c>
      <c r="K73">
        <v>63.73468831706991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0.27076399999999984</v>
      </c>
      <c r="C75">
        <v>0.29798462790173097</v>
      </c>
      <c r="D75">
        <v>0.31725252123499009</v>
      </c>
      <c r="E75">
        <v>0.32743762792503639</v>
      </c>
      <c r="F75">
        <v>0.32925119173829326</v>
      </c>
      <c r="G75">
        <v>0.32351798820386529</v>
      </c>
      <c r="H75">
        <v>0.31217552988060782</v>
      </c>
      <c r="I75">
        <v>0.29656872160092912</v>
      </c>
      <c r="J75">
        <v>0.27811046282730961</v>
      </c>
      <c r="K75">
        <v>0.25877926664598888</v>
      </c>
    </row>
    <row r="76" spans="1:11">
      <c r="A76" s="5" t="s">
        <v>80</v>
      </c>
      <c r="B76">
        <v>1.5054630000000013</v>
      </c>
      <c r="C76">
        <v>1.7849817066632481</v>
      </c>
      <c r="D76">
        <v>2.0527722467274754</v>
      </c>
      <c r="E76">
        <v>2.2804527682935825</v>
      </c>
      <c r="F76">
        <v>2.4878332704811554</v>
      </c>
      <c r="G76">
        <v>2.6622569665476958</v>
      </c>
      <c r="H76">
        <v>2.8123186222907131</v>
      </c>
      <c r="I76">
        <v>2.9394427954687448</v>
      </c>
      <c r="J76">
        <v>3.0511675468294936</v>
      </c>
      <c r="K76">
        <v>3.14890200028765</v>
      </c>
    </row>
    <row r="77" spans="1:11">
      <c r="A77" s="5" t="s">
        <v>81</v>
      </c>
      <c r="B77">
        <v>1.7283939999999993</v>
      </c>
      <c r="C77">
        <v>2.2284200732948376</v>
      </c>
      <c r="D77">
        <v>2.7528720418279882</v>
      </c>
      <c r="E77">
        <v>3.2605875644957925</v>
      </c>
      <c r="F77">
        <v>3.7297523624422082</v>
      </c>
      <c r="G77">
        <v>4.1455208598506372</v>
      </c>
      <c r="H77">
        <v>4.5271204016493929</v>
      </c>
      <c r="I77">
        <v>4.8859035794588852</v>
      </c>
      <c r="J77">
        <v>5.2219991376115527</v>
      </c>
      <c r="K77">
        <v>5.5384633170098567</v>
      </c>
    </row>
    <row r="78" spans="1:11">
      <c r="A78" s="5" t="s">
        <v>82</v>
      </c>
      <c r="B78">
        <v>4.3522440000000007</v>
      </c>
      <c r="C78">
        <v>4.0957783793224642</v>
      </c>
      <c r="D78">
        <v>3.7494009911594302</v>
      </c>
      <c r="E78">
        <v>3.3890050260563807</v>
      </c>
      <c r="F78">
        <v>3.0031949112918808</v>
      </c>
      <c r="G78">
        <v>2.626136498846376</v>
      </c>
      <c r="H78">
        <v>2.2924071735092602</v>
      </c>
      <c r="I78">
        <v>1.9956686130676242</v>
      </c>
      <c r="J78">
        <v>1.7432467541741685</v>
      </c>
      <c r="K78">
        <v>1.5388884582379008</v>
      </c>
    </row>
    <row r="79" spans="1:11">
      <c r="A79" s="5" t="s">
        <v>83</v>
      </c>
      <c r="B79">
        <v>82.302463161787216</v>
      </c>
      <c r="C79">
        <v>81.488552103159918</v>
      </c>
      <c r="D79">
        <v>79.954263086434992</v>
      </c>
      <c r="E79">
        <v>77.780136088190432</v>
      </c>
      <c r="F79">
        <v>74.838791126358984</v>
      </c>
      <c r="G79">
        <v>71.088460211130226</v>
      </c>
      <c r="H79">
        <v>66.909848619265333</v>
      </c>
      <c r="I79">
        <v>62.43634371663186</v>
      </c>
      <c r="J79">
        <v>57.442934165628309</v>
      </c>
      <c r="K79">
        <v>52.028725709329315</v>
      </c>
    </row>
    <row r="80" spans="1:11">
      <c r="A80" s="5" t="s">
        <v>84</v>
      </c>
      <c r="B80">
        <v>24.391822999999977</v>
      </c>
      <c r="C80">
        <v>30.746348484743745</v>
      </c>
      <c r="D80">
        <v>38.095686367532061</v>
      </c>
      <c r="E80">
        <v>45.959695276362027</v>
      </c>
      <c r="F80">
        <v>54.060789363091885</v>
      </c>
      <c r="G80">
        <v>61.853424912851679</v>
      </c>
      <c r="H80">
        <v>69.236749281579179</v>
      </c>
      <c r="I80">
        <v>76.148642118244297</v>
      </c>
      <c r="J80">
        <v>82.374618797915829</v>
      </c>
      <c r="K80">
        <v>87.867189144953088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11.359346000000007</v>
      </c>
      <c r="C82">
        <v>11.372998285016015</v>
      </c>
      <c r="D82">
        <v>11.198184362851149</v>
      </c>
      <c r="E82">
        <v>11.010126044023005</v>
      </c>
      <c r="F82">
        <v>10.707903635120246</v>
      </c>
      <c r="G82">
        <v>10.241284682583137</v>
      </c>
      <c r="H82">
        <v>9.6347880827473791</v>
      </c>
      <c r="I82">
        <v>8.9583901352821211</v>
      </c>
      <c r="J82">
        <v>8.2685235065298244</v>
      </c>
      <c r="K82">
        <v>7.5443316505059723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0.46066599998197877</v>
      </c>
      <c r="C85">
        <v>0.48035327932268551</v>
      </c>
      <c r="D85">
        <v>0.4905992480053622</v>
      </c>
      <c r="E85">
        <v>0.4917023393811219</v>
      </c>
      <c r="F85">
        <v>0.48216897533869735</v>
      </c>
      <c r="G85">
        <v>0.46459904610390834</v>
      </c>
      <c r="H85">
        <v>0.44364987095881991</v>
      </c>
      <c r="I85">
        <v>0.42220232107779471</v>
      </c>
      <c r="J85">
        <v>0.39938222076867808</v>
      </c>
      <c r="K85">
        <v>0.37285706092457732</v>
      </c>
    </row>
    <row r="86" spans="1:11">
      <c r="A86" s="5" t="s">
        <v>90</v>
      </c>
      <c r="B86">
        <v>14.388928999999996</v>
      </c>
      <c r="C86">
        <v>18.160716810274462</v>
      </c>
      <c r="D86">
        <v>22.473163328413879</v>
      </c>
      <c r="E86">
        <v>26.862812900770777</v>
      </c>
      <c r="F86">
        <v>31.375796228343187</v>
      </c>
      <c r="G86">
        <v>35.7749662344036</v>
      </c>
      <c r="H86">
        <v>40.136252717940025</v>
      </c>
      <c r="I86">
        <v>44.483697308254179</v>
      </c>
      <c r="J86">
        <v>48.790640559897092</v>
      </c>
      <c r="K86">
        <v>53.007662023743819</v>
      </c>
    </row>
    <row r="87" spans="1:11">
      <c r="A87" s="5" t="s">
        <v>91</v>
      </c>
      <c r="B87">
        <v>9.9815900000000006</v>
      </c>
      <c r="C87">
        <v>12.056590739329241</v>
      </c>
      <c r="D87">
        <v>14.149783275678633</v>
      </c>
      <c r="E87">
        <v>16.02051091824007</v>
      </c>
      <c r="F87">
        <v>17.599028964204983</v>
      </c>
      <c r="G87">
        <v>18.817407875946493</v>
      </c>
      <c r="H87">
        <v>19.912134699206469</v>
      </c>
      <c r="I87">
        <v>20.961713531585286</v>
      </c>
      <c r="J87">
        <v>21.947538393237821</v>
      </c>
      <c r="K87">
        <v>22.915740556969325</v>
      </c>
    </row>
    <row r="88" spans="1:11">
      <c r="A88" s="5" t="s">
        <v>92</v>
      </c>
      <c r="B88">
        <v>1.5152239999999997</v>
      </c>
      <c r="C88">
        <v>1.8417119314075194</v>
      </c>
      <c r="D88">
        <v>2.1691985128408722</v>
      </c>
      <c r="E88">
        <v>2.4702592683100355</v>
      </c>
      <c r="F88">
        <v>2.7332227246595679</v>
      </c>
      <c r="G88">
        <v>2.9424770674172414</v>
      </c>
      <c r="H88">
        <v>3.1022125741040196</v>
      </c>
      <c r="I88">
        <v>3.2239053816526724</v>
      </c>
      <c r="J88">
        <v>3.3062361358677581</v>
      </c>
      <c r="K88">
        <v>3.3591992154643147</v>
      </c>
    </row>
    <row r="89" spans="1:11">
      <c r="A89" s="5" t="s">
        <v>93</v>
      </c>
      <c r="B89">
        <v>0.75449299999999986</v>
      </c>
      <c r="C89">
        <v>0.76840554905145075</v>
      </c>
      <c r="D89">
        <v>0.7609836776779928</v>
      </c>
      <c r="E89">
        <v>0.72558854361553926</v>
      </c>
      <c r="F89">
        <v>0.67269500987998798</v>
      </c>
      <c r="G89">
        <v>0.61115835143336583</v>
      </c>
      <c r="H89">
        <v>0.55123648060584751</v>
      </c>
      <c r="I89">
        <v>0.49512752416084854</v>
      </c>
      <c r="J89">
        <v>0.44198012796347447</v>
      </c>
      <c r="K89">
        <v>0.39480484565288582</v>
      </c>
    </row>
    <row r="90" spans="1:11">
      <c r="A90" s="5" t="s">
        <v>94</v>
      </c>
      <c r="B90">
        <v>9.993247000000002</v>
      </c>
      <c r="C90">
        <v>11.23047735146268</v>
      </c>
      <c r="D90">
        <v>12.37459255104106</v>
      </c>
      <c r="E90">
        <v>13.306556869584295</v>
      </c>
      <c r="F90">
        <v>14.04462714867558</v>
      </c>
      <c r="G90">
        <v>14.535438865458209</v>
      </c>
      <c r="H90">
        <v>14.869852510621508</v>
      </c>
      <c r="I90">
        <v>15.155686510616713</v>
      </c>
      <c r="J90">
        <v>15.441018740102653</v>
      </c>
      <c r="K90">
        <v>15.733820192942536</v>
      </c>
    </row>
    <row r="91" spans="1:11">
      <c r="A91" s="5" t="s">
        <v>95</v>
      </c>
      <c r="B91">
        <v>7.6005240000000027</v>
      </c>
      <c r="C91">
        <v>9.1851558705325278</v>
      </c>
      <c r="D91">
        <v>10.836969615755921</v>
      </c>
      <c r="E91">
        <v>12.391553757038613</v>
      </c>
      <c r="F91">
        <v>13.883496516634006</v>
      </c>
      <c r="G91">
        <v>15.248282062942582</v>
      </c>
      <c r="H91">
        <v>16.522470196071858</v>
      </c>
      <c r="I91">
        <v>17.766793385523343</v>
      </c>
      <c r="J91">
        <v>19.022298373413307</v>
      </c>
      <c r="K91">
        <v>20.302884942362557</v>
      </c>
    </row>
    <row r="92" spans="1:11">
      <c r="A92" s="5" t="s">
        <v>96</v>
      </c>
      <c r="B92">
        <v>9.9836450000000116</v>
      </c>
      <c r="C92">
        <v>9.6840140783826474</v>
      </c>
      <c r="D92">
        <v>9.3351462106606107</v>
      </c>
      <c r="E92">
        <v>8.9152601588483247</v>
      </c>
      <c r="F92">
        <v>8.4486092471540459</v>
      </c>
      <c r="G92">
        <v>7.9223787985114447</v>
      </c>
      <c r="H92">
        <v>7.2934747261741775</v>
      </c>
      <c r="I92">
        <v>6.6312313983263049</v>
      </c>
      <c r="J92">
        <v>6.0046695593532897</v>
      </c>
      <c r="K92">
        <v>5.4139796154837958</v>
      </c>
    </row>
    <row r="93" spans="1:11">
      <c r="A93" s="5" t="s">
        <v>97</v>
      </c>
      <c r="B93">
        <v>0.32013594562136782</v>
      </c>
      <c r="C93">
        <v>0.36476793971591798</v>
      </c>
      <c r="D93">
        <v>0.40056000572660944</v>
      </c>
      <c r="E93">
        <v>0.42946010224875864</v>
      </c>
      <c r="F93">
        <v>0.45149856482462503</v>
      </c>
      <c r="G93">
        <v>0.46432466597171246</v>
      </c>
      <c r="H93">
        <v>0.46725535772718507</v>
      </c>
      <c r="I93">
        <v>0.46058156845645687</v>
      </c>
      <c r="J93">
        <v>0.44421242995874899</v>
      </c>
      <c r="K93">
        <v>0.41836363026037643</v>
      </c>
    </row>
    <row r="94" spans="1:11">
      <c r="A94" s="5" t="s">
        <v>98</v>
      </c>
      <c r="B94">
        <v>1224.6143269999998</v>
      </c>
      <c r="C94">
        <v>1376.3341499681992</v>
      </c>
      <c r="D94">
        <v>1489.1444662783804</v>
      </c>
      <c r="E94">
        <v>1565.2295662174874</v>
      </c>
      <c r="F94">
        <v>1600.9390238659403</v>
      </c>
      <c r="G94">
        <v>1587.5048461375968</v>
      </c>
      <c r="H94">
        <v>1525.9697214485784</v>
      </c>
      <c r="I94">
        <v>1426.1577625022933</v>
      </c>
      <c r="J94">
        <v>1302.6353953139776</v>
      </c>
      <c r="K94">
        <v>1169.2604599038161</v>
      </c>
    </row>
    <row r="95" spans="1:11">
      <c r="A95" s="5" t="s">
        <v>99</v>
      </c>
      <c r="B95">
        <v>239.8709370151422</v>
      </c>
      <c r="C95">
        <v>258.52169825954309</v>
      </c>
      <c r="D95">
        <v>267.77052428975088</v>
      </c>
      <c r="E95">
        <v>268.7172110340959</v>
      </c>
      <c r="F95">
        <v>261.10281511232984</v>
      </c>
      <c r="G95">
        <v>245.74247284127276</v>
      </c>
      <c r="H95">
        <v>224.88090447490302</v>
      </c>
      <c r="I95">
        <v>201.05884305031543</v>
      </c>
      <c r="J95">
        <v>176.34620972553165</v>
      </c>
      <c r="K95">
        <v>152.33594601634206</v>
      </c>
    </row>
    <row r="96" spans="1:11">
      <c r="A96" s="5" t="s">
        <v>100</v>
      </c>
      <c r="B96">
        <v>73.973629999999943</v>
      </c>
      <c r="C96">
        <v>81.708621065859134</v>
      </c>
      <c r="D96">
        <v>86.057871931577068</v>
      </c>
      <c r="E96">
        <v>88.136195369180996</v>
      </c>
      <c r="F96">
        <v>87.911034984369181</v>
      </c>
      <c r="G96">
        <v>84.680775342408026</v>
      </c>
      <c r="H96">
        <v>78.915955068367651</v>
      </c>
      <c r="I96">
        <v>71.39021171006118</v>
      </c>
      <c r="J96">
        <v>63.820120695565471</v>
      </c>
      <c r="K96">
        <v>57.322173109994942</v>
      </c>
    </row>
    <row r="97" spans="1:11">
      <c r="A97" s="5" t="s">
        <v>101</v>
      </c>
      <c r="B97">
        <v>31.671590999999989</v>
      </c>
      <c r="C97">
        <v>42.219921429708435</v>
      </c>
      <c r="D97">
        <v>55.117437056027171</v>
      </c>
      <c r="E97">
        <v>69.260532086740014</v>
      </c>
      <c r="F97">
        <v>84.386768501705944</v>
      </c>
      <c r="G97">
        <v>100.08482061009569</v>
      </c>
      <c r="H97">
        <v>116.21951419438284</v>
      </c>
      <c r="I97">
        <v>132.86634008561222</v>
      </c>
      <c r="J97">
        <v>149.73950432096382</v>
      </c>
      <c r="K97">
        <v>166.82500888159521</v>
      </c>
    </row>
    <row r="98" spans="1:11">
      <c r="A98" s="5" t="s">
        <v>102</v>
      </c>
      <c r="B98">
        <v>4.4698999999999991</v>
      </c>
      <c r="C98">
        <v>4.9916080334919846</v>
      </c>
      <c r="D98">
        <v>5.3715629119013064</v>
      </c>
      <c r="E98">
        <v>5.6836020613602383</v>
      </c>
      <c r="F98">
        <v>5.9105687703495944</v>
      </c>
      <c r="G98">
        <v>6.0043020535216778</v>
      </c>
      <c r="H98">
        <v>5.9612284092494097</v>
      </c>
      <c r="I98">
        <v>5.8195870455417689</v>
      </c>
      <c r="J98">
        <v>5.6050406855251564</v>
      </c>
      <c r="K98">
        <v>5.3180721253170331</v>
      </c>
    </row>
    <row r="99" spans="1:11">
      <c r="A99" s="5" t="s">
        <v>103</v>
      </c>
      <c r="B99">
        <v>7.4184000000000028</v>
      </c>
      <c r="C99">
        <v>9.1147442206055409</v>
      </c>
      <c r="D99">
        <v>10.637935239052016</v>
      </c>
      <c r="E99">
        <v>12.030189512841153</v>
      </c>
      <c r="F99">
        <v>13.215881572477484</v>
      </c>
      <c r="G99">
        <v>14.155253488479762</v>
      </c>
      <c r="H99">
        <v>14.992429497153459</v>
      </c>
      <c r="I99">
        <v>15.71103299962958</v>
      </c>
      <c r="J99">
        <v>16.28077475419737</v>
      </c>
      <c r="K99">
        <v>16.7188867799135</v>
      </c>
    </row>
    <row r="100" spans="1:11">
      <c r="A100" s="5" t="s">
        <v>104</v>
      </c>
      <c r="B100">
        <v>60.550847999999974</v>
      </c>
      <c r="C100">
        <v>61.412435053879165</v>
      </c>
      <c r="D100">
        <v>60.989027713702605</v>
      </c>
      <c r="E100">
        <v>60.213817686945333</v>
      </c>
      <c r="F100">
        <v>58.675475949604625</v>
      </c>
      <c r="G100">
        <v>56.156493149414466</v>
      </c>
      <c r="H100">
        <v>52.917897446258003</v>
      </c>
      <c r="I100">
        <v>49.565793899494466</v>
      </c>
      <c r="J100">
        <v>46.151287552077441</v>
      </c>
      <c r="K100">
        <v>42.244310421895065</v>
      </c>
    </row>
    <row r="101" spans="1:11">
      <c r="A101" s="5" t="s">
        <v>105</v>
      </c>
      <c r="B101">
        <v>2.7410520000000003</v>
      </c>
      <c r="C101">
        <v>2.7996054670011787</v>
      </c>
      <c r="D101">
        <v>2.7725606292724208</v>
      </c>
      <c r="E101">
        <v>2.6711310646403663</v>
      </c>
      <c r="F101">
        <v>2.5095557142521865</v>
      </c>
      <c r="G101">
        <v>2.3041990825984877</v>
      </c>
      <c r="H101">
        <v>2.1027298897657345</v>
      </c>
      <c r="I101">
        <v>1.9145827795227597</v>
      </c>
      <c r="J101">
        <v>1.7301659784655559</v>
      </c>
      <c r="K101">
        <v>1.5536025496463135</v>
      </c>
    </row>
    <row r="102" spans="1:11">
      <c r="A102" s="5" t="s">
        <v>106</v>
      </c>
      <c r="B102">
        <v>126.53592001621917</v>
      </c>
      <c r="C102">
        <v>124.14667717467736</v>
      </c>
      <c r="D102">
        <v>118.39935158414914</v>
      </c>
      <c r="E102">
        <v>111.14690746010142</v>
      </c>
      <c r="F102">
        <v>103.09817107214988</v>
      </c>
      <c r="G102">
        <v>94.726768925761888</v>
      </c>
      <c r="H102">
        <v>85.598263015849255</v>
      </c>
      <c r="I102">
        <v>76.267443040220712</v>
      </c>
      <c r="J102">
        <v>66.871626720348985</v>
      </c>
      <c r="K102">
        <v>57.897820487098912</v>
      </c>
    </row>
    <row r="103" spans="1:11">
      <c r="A103" s="5" t="s">
        <v>107</v>
      </c>
      <c r="B103">
        <v>6.1872270000000009</v>
      </c>
      <c r="C103">
        <v>8.1062605311020874</v>
      </c>
      <c r="D103">
        <v>10.298207673581077</v>
      </c>
      <c r="E103">
        <v>12.513832149140857</v>
      </c>
      <c r="F103">
        <v>14.789302188424173</v>
      </c>
      <c r="G103">
        <v>17.061445438982883</v>
      </c>
      <c r="H103">
        <v>19.046490611706865</v>
      </c>
      <c r="I103">
        <v>20.754746148988328</v>
      </c>
      <c r="J103">
        <v>22.203191986125191</v>
      </c>
      <c r="K103">
        <v>23.282538803572578</v>
      </c>
    </row>
    <row r="104" spans="1:11">
      <c r="A104" s="5" t="s">
        <v>108</v>
      </c>
      <c r="B104">
        <v>16.026367000456602</v>
      </c>
      <c r="C104">
        <v>17.360803106729339</v>
      </c>
      <c r="D104">
        <v>18.050539048419314</v>
      </c>
      <c r="E104">
        <v>18.38169362900053</v>
      </c>
      <c r="F104">
        <v>18.279041183730659</v>
      </c>
      <c r="G104">
        <v>17.742016128605471</v>
      </c>
      <c r="H104">
        <v>16.888296963565562</v>
      </c>
      <c r="I104">
        <v>15.749298540700417</v>
      </c>
      <c r="J104">
        <v>14.423449091846571</v>
      </c>
      <c r="K104">
        <v>13.006105550718489</v>
      </c>
    </row>
    <row r="105" spans="1:11">
      <c r="A105" s="5" t="s">
        <v>109</v>
      </c>
      <c r="B105">
        <v>40.512681999999984</v>
      </c>
      <c r="C105">
        <v>52.138787103782626</v>
      </c>
      <c r="D105">
        <v>64.995475417244847</v>
      </c>
      <c r="E105">
        <v>78.358225795093759</v>
      </c>
      <c r="F105">
        <v>91.674704428692181</v>
      </c>
      <c r="G105">
        <v>103.90127896230665</v>
      </c>
      <c r="H105">
        <v>115.39764478186675</v>
      </c>
      <c r="I105">
        <v>126.38820417233764</v>
      </c>
      <c r="J105">
        <v>136.33133746010449</v>
      </c>
      <c r="K105">
        <v>145.09461122303867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2.7367319999999995</v>
      </c>
      <c r="C107">
        <v>3.5506339343840705</v>
      </c>
      <c r="D107">
        <v>4.2701759419784482</v>
      </c>
      <c r="E107">
        <v>4.9222821098582683</v>
      </c>
      <c r="F107">
        <v>5.4057559561082673</v>
      </c>
      <c r="G107">
        <v>5.6890492964129242</v>
      </c>
      <c r="H107">
        <v>5.744565660734354</v>
      </c>
      <c r="I107">
        <v>5.5924503317088545</v>
      </c>
      <c r="J107">
        <v>5.2967968735048103</v>
      </c>
      <c r="K107">
        <v>4.8731801481486698</v>
      </c>
    </row>
    <row r="108" spans="1:11">
      <c r="A108" s="5" t="s">
        <v>112</v>
      </c>
      <c r="B108">
        <v>5.3342229999999979</v>
      </c>
      <c r="C108">
        <v>5.7473749063901307</v>
      </c>
      <c r="D108">
        <v>5.9087968517435527</v>
      </c>
      <c r="E108">
        <v>5.9087407170678592</v>
      </c>
      <c r="F108">
        <v>5.7271651506854511</v>
      </c>
      <c r="G108">
        <v>5.4212292697799578</v>
      </c>
      <c r="H108">
        <v>5.0565534876194134</v>
      </c>
      <c r="I108">
        <v>4.641895268789991</v>
      </c>
      <c r="J108">
        <v>4.2107558605383604</v>
      </c>
      <c r="K108">
        <v>3.7925049909330903</v>
      </c>
    </row>
    <row r="109" spans="1:11">
      <c r="A109" s="5" t="s">
        <v>113</v>
      </c>
      <c r="B109">
        <v>6.2008939999999972</v>
      </c>
      <c r="C109">
        <v>7.1786708739324787</v>
      </c>
      <c r="D109">
        <v>8.1649189530366399</v>
      </c>
      <c r="E109">
        <v>8.9367315630455959</v>
      </c>
      <c r="F109">
        <v>9.6510182698975875</v>
      </c>
      <c r="G109">
        <v>10.231918556736808</v>
      </c>
      <c r="H109">
        <v>10.671358530356281</v>
      </c>
      <c r="I109">
        <v>11.156466905512158</v>
      </c>
      <c r="J109">
        <v>11.712995192742612</v>
      </c>
      <c r="K109">
        <v>12.285237165971601</v>
      </c>
    </row>
    <row r="110" spans="1:11">
      <c r="A110" s="5" t="s">
        <v>114</v>
      </c>
      <c r="B110">
        <v>2.2520600000000011</v>
      </c>
      <c r="C110">
        <v>2.1123218891998938</v>
      </c>
      <c r="D110">
        <v>1.9815099193730874</v>
      </c>
      <c r="E110">
        <v>1.8542339621799149</v>
      </c>
      <c r="F110">
        <v>1.724493381727932</v>
      </c>
      <c r="G110">
        <v>1.5843334378175333</v>
      </c>
      <c r="H110">
        <v>1.4326571511512443</v>
      </c>
      <c r="I110">
        <v>1.276281090647807</v>
      </c>
      <c r="J110">
        <v>1.1298797702477672</v>
      </c>
      <c r="K110">
        <v>1.0006147701270049</v>
      </c>
    </row>
    <row r="111" spans="1:11">
      <c r="A111" s="5" t="s">
        <v>115</v>
      </c>
      <c r="B111">
        <v>4.2275969999999949</v>
      </c>
      <c r="C111">
        <v>4.5029938782118055</v>
      </c>
      <c r="D111">
        <v>4.6725710808535013</v>
      </c>
      <c r="E111">
        <v>4.7102005356054955</v>
      </c>
      <c r="F111">
        <v>4.6159716131892088</v>
      </c>
      <c r="G111">
        <v>4.4083293618513677</v>
      </c>
      <c r="H111">
        <v>4.0996220200266427</v>
      </c>
      <c r="I111">
        <v>3.727439980781452</v>
      </c>
      <c r="J111">
        <v>3.3384075937117648</v>
      </c>
      <c r="K111">
        <v>2.9632565996064524</v>
      </c>
    </row>
    <row r="112" spans="1:11">
      <c r="A112" s="5" t="s">
        <v>116</v>
      </c>
      <c r="B112">
        <v>2.1713179664549038</v>
      </c>
      <c r="C112">
        <v>2.3668779565168721</v>
      </c>
      <c r="D112">
        <v>2.530507102323952</v>
      </c>
      <c r="E112">
        <v>2.6484422918875876</v>
      </c>
      <c r="F112">
        <v>2.7462349273969808</v>
      </c>
      <c r="G112">
        <v>2.816131592019977</v>
      </c>
      <c r="H112">
        <v>2.8619745621921298</v>
      </c>
      <c r="I112">
        <v>2.9213342288498581</v>
      </c>
      <c r="J112">
        <v>2.9874239599438739</v>
      </c>
      <c r="K112">
        <v>3.0619126278481996</v>
      </c>
    </row>
    <row r="113" spans="1:11">
      <c r="A113" s="5" t="s">
        <v>117</v>
      </c>
      <c r="B113">
        <v>3.9941220000000008</v>
      </c>
      <c r="C113">
        <v>5.8403658880075806</v>
      </c>
      <c r="D113">
        <v>7.9494264276765714</v>
      </c>
      <c r="E113">
        <v>10.15908720196</v>
      </c>
      <c r="F113">
        <v>12.453786284540151</v>
      </c>
      <c r="G113">
        <v>14.725125287297523</v>
      </c>
      <c r="H113">
        <v>16.821336933855029</v>
      </c>
      <c r="I113">
        <v>18.632533908472976</v>
      </c>
      <c r="J113">
        <v>20.007520173851958</v>
      </c>
      <c r="K113">
        <v>20.890380595032447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3.3236110000000001</v>
      </c>
      <c r="C116">
        <v>3.1665535461432448</v>
      </c>
      <c r="D116">
        <v>2.9806917178888965</v>
      </c>
      <c r="E116">
        <v>2.7604817429223369</v>
      </c>
      <c r="F116">
        <v>2.5303985169894903</v>
      </c>
      <c r="G116">
        <v>2.2852421702438868</v>
      </c>
      <c r="H116">
        <v>2.0405430514279912</v>
      </c>
      <c r="I116">
        <v>1.8143074754000466</v>
      </c>
      <c r="J116">
        <v>1.6169140893308072</v>
      </c>
      <c r="K116">
        <v>1.4535010916790545</v>
      </c>
    </row>
    <row r="117" spans="1:11">
      <c r="A117" s="5" t="s">
        <v>121</v>
      </c>
      <c r="B117">
        <v>0.50744800000000001</v>
      </c>
      <c r="C117">
        <v>0.5894814403787858</v>
      </c>
      <c r="D117">
        <v>0.66237294185656248</v>
      </c>
      <c r="E117">
        <v>0.72908329328293608</v>
      </c>
      <c r="F117">
        <v>0.78439789038033603</v>
      </c>
      <c r="G117">
        <v>0.82365461816084662</v>
      </c>
      <c r="H117">
        <v>0.84029534543810425</v>
      </c>
      <c r="I117">
        <v>0.83316489683162298</v>
      </c>
      <c r="J117">
        <v>0.8040796941228936</v>
      </c>
      <c r="K117">
        <v>0.7553772898225104</v>
      </c>
    </row>
    <row r="118" spans="1:11">
      <c r="A118" s="5" t="s">
        <v>122</v>
      </c>
      <c r="B118">
        <v>20.713818996419008</v>
      </c>
      <c r="C118">
        <v>27.436260326482408</v>
      </c>
      <c r="D118">
        <v>35.598763186812739</v>
      </c>
      <c r="E118">
        <v>44.117323619771049</v>
      </c>
      <c r="F118">
        <v>53.064768283817678</v>
      </c>
      <c r="G118">
        <v>62.003539714661372</v>
      </c>
      <c r="H118">
        <v>70.623527540978472</v>
      </c>
      <c r="I118">
        <v>78.863463418396833</v>
      </c>
      <c r="J118">
        <v>86.395954421372778</v>
      </c>
      <c r="K118">
        <v>93.167011658304546</v>
      </c>
    </row>
    <row r="119" spans="1:11">
      <c r="A119" s="5" t="s">
        <v>123</v>
      </c>
      <c r="B119">
        <v>14.900841000012559</v>
      </c>
      <c r="C119">
        <v>20.336326701528826</v>
      </c>
      <c r="D119">
        <v>27.630744556959453</v>
      </c>
      <c r="E119">
        <v>36.690196313342348</v>
      </c>
      <c r="F119">
        <v>47.308117303427693</v>
      </c>
      <c r="G119">
        <v>58.561771412924465</v>
      </c>
      <c r="H119">
        <v>69.971111566210126</v>
      </c>
      <c r="I119">
        <v>81.30391915300855</v>
      </c>
      <c r="J119">
        <v>92.199336006084422</v>
      </c>
      <c r="K119">
        <v>102.52510268991182</v>
      </c>
    </row>
    <row r="120" spans="1:11">
      <c r="A120" s="5" t="s">
        <v>124</v>
      </c>
      <c r="B120">
        <v>28.401016999999996</v>
      </c>
      <c r="C120">
        <v>32.574505882351993</v>
      </c>
      <c r="D120">
        <v>35.971136715400135</v>
      </c>
      <c r="E120">
        <v>38.41365066764395</v>
      </c>
      <c r="F120">
        <v>39.689172094743796</v>
      </c>
      <c r="G120">
        <v>39.971299606115664</v>
      </c>
      <c r="H120">
        <v>39.344879284714942</v>
      </c>
      <c r="I120">
        <v>37.818872830382304</v>
      </c>
      <c r="J120">
        <v>35.592612071026231</v>
      </c>
      <c r="K120">
        <v>32.934056441602685</v>
      </c>
    </row>
    <row r="121" spans="1:11">
      <c r="A121" s="5" t="s">
        <v>125</v>
      </c>
      <c r="B121">
        <v>0.31588499999999992</v>
      </c>
      <c r="C121">
        <v>0.35839333959637404</v>
      </c>
      <c r="D121">
        <v>0.39052243754795146</v>
      </c>
      <c r="E121">
        <v>0.41132645840636689</v>
      </c>
      <c r="F121">
        <v>0.42337942391129779</v>
      </c>
      <c r="G121">
        <v>0.4233388746042569</v>
      </c>
      <c r="H121">
        <v>0.41036032625047597</v>
      </c>
      <c r="I121">
        <v>0.38470981250432912</v>
      </c>
      <c r="J121">
        <v>0.34799309729992567</v>
      </c>
      <c r="K121">
        <v>0.30732113579282561</v>
      </c>
    </row>
    <row r="122" spans="1:11">
      <c r="A122" s="5" t="s">
        <v>126</v>
      </c>
      <c r="B122">
        <v>15.369808999999993</v>
      </c>
      <c r="C122">
        <v>20.858479655312568</v>
      </c>
      <c r="D122">
        <v>27.362176010621379</v>
      </c>
      <c r="E122">
        <v>34.276763278155393</v>
      </c>
      <c r="F122">
        <v>41.045328856875393</v>
      </c>
      <c r="G122">
        <v>47.189286826734133</v>
      </c>
      <c r="H122">
        <v>52.678516100316251</v>
      </c>
      <c r="I122">
        <v>57.523239582089666</v>
      </c>
      <c r="J122">
        <v>61.577296560866927</v>
      </c>
      <c r="K122">
        <v>64.838759365445128</v>
      </c>
    </row>
    <row r="123" spans="1:11">
      <c r="A123" s="5" t="s">
        <v>127</v>
      </c>
      <c r="B123">
        <v>0.41651499991321611</v>
      </c>
      <c r="C123">
        <v>0.43050282824514491</v>
      </c>
      <c r="D123">
        <v>0.43511524660792195</v>
      </c>
      <c r="E123">
        <v>0.42878102727773393</v>
      </c>
      <c r="F123">
        <v>0.41562753547915665</v>
      </c>
      <c r="G123">
        <v>0.39896531656125017</v>
      </c>
      <c r="H123">
        <v>0.37551350582638199</v>
      </c>
      <c r="I123">
        <v>0.34426280394895503</v>
      </c>
      <c r="J123">
        <v>0.30986437759682417</v>
      </c>
      <c r="K123">
        <v>0.27700973414092639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0.4058139999203928</v>
      </c>
      <c r="C125">
        <v>0.41737240547115528</v>
      </c>
      <c r="D125">
        <v>0.42166981369491247</v>
      </c>
      <c r="E125">
        <v>0.41900721049448336</v>
      </c>
      <c r="F125">
        <v>0.40828617620393587</v>
      </c>
      <c r="G125">
        <v>0.39200569725326612</v>
      </c>
      <c r="H125">
        <v>0.37320001727230406</v>
      </c>
      <c r="I125">
        <v>0.35326695516616963</v>
      </c>
      <c r="J125">
        <v>0.33083183549348411</v>
      </c>
      <c r="K125">
        <v>0.306191643585915</v>
      </c>
    </row>
    <row r="126" spans="1:11">
      <c r="A126" s="5" t="s">
        <v>130</v>
      </c>
      <c r="B126">
        <v>3.4597730000000007</v>
      </c>
      <c r="C126">
        <v>4.3377184977498349</v>
      </c>
      <c r="D126">
        <v>5.3097978730685753</v>
      </c>
      <c r="E126">
        <v>6.2575276612455193</v>
      </c>
      <c r="F126">
        <v>7.1514874116484179</v>
      </c>
      <c r="G126">
        <v>8.0036477222330404</v>
      </c>
      <c r="H126">
        <v>8.7855549208446533</v>
      </c>
      <c r="I126">
        <v>9.5225852921812155</v>
      </c>
      <c r="J126">
        <v>10.217048614715271</v>
      </c>
      <c r="K126">
        <v>10.879339302528766</v>
      </c>
    </row>
    <row r="127" spans="1:11">
      <c r="A127" s="5" t="s">
        <v>131</v>
      </c>
      <c r="B127">
        <v>1.2991719999999995</v>
      </c>
      <c r="C127">
        <v>1.3563214288313949</v>
      </c>
      <c r="D127">
        <v>1.3892922493678928</v>
      </c>
      <c r="E127">
        <v>1.3908541439207709</v>
      </c>
      <c r="F127">
        <v>1.3608728660312983</v>
      </c>
      <c r="G127">
        <v>1.3060999435722844</v>
      </c>
      <c r="H127">
        <v>1.2308227783659393</v>
      </c>
      <c r="I127">
        <v>1.1404080953262421</v>
      </c>
      <c r="J127">
        <v>1.0428976909670111</v>
      </c>
      <c r="K127">
        <v>0.94613856520393058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113.42304699249158</v>
      </c>
      <c r="C129">
        <v>124.81783047646898</v>
      </c>
      <c r="D129">
        <v>132.42914481573592</v>
      </c>
      <c r="E129">
        <v>136.06087633911375</v>
      </c>
      <c r="F129">
        <v>135.60247610389891</v>
      </c>
      <c r="G129">
        <v>131.7821340646201</v>
      </c>
      <c r="H129">
        <v>126.13041638666445</v>
      </c>
      <c r="I129">
        <v>119.26874385861564</v>
      </c>
      <c r="J129">
        <v>111.40291730927441</v>
      </c>
      <c r="K129">
        <v>102.88500726814765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2.7560010000000004</v>
      </c>
      <c r="C131">
        <v>3.1094193184141909</v>
      </c>
      <c r="D131">
        <v>3.3092881432317265</v>
      </c>
      <c r="E131">
        <v>3.4117258756675195</v>
      </c>
      <c r="F131">
        <v>3.4281438507716571</v>
      </c>
      <c r="G131">
        <v>3.3289443911888408</v>
      </c>
      <c r="H131">
        <v>3.1655576231197351</v>
      </c>
      <c r="I131">
        <v>2.970887292636911</v>
      </c>
      <c r="J131">
        <v>2.7540481993340662</v>
      </c>
      <c r="K131">
        <v>2.5209739649372085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31.951411999999991</v>
      </c>
      <c r="C134">
        <v>34.420963192576693</v>
      </c>
      <c r="D134">
        <v>35.62156939369018</v>
      </c>
      <c r="E134">
        <v>35.661105707258464</v>
      </c>
      <c r="F134">
        <v>34.82830389670994</v>
      </c>
      <c r="G134">
        <v>33.241279351849457</v>
      </c>
      <c r="H134">
        <v>31.127060123595552</v>
      </c>
      <c r="I134">
        <v>28.81645680151243</v>
      </c>
      <c r="J134">
        <v>26.592372213447437</v>
      </c>
      <c r="K134">
        <v>24.543873591381399</v>
      </c>
    </row>
    <row r="135" spans="1:11">
      <c r="A135" s="5" t="s">
        <v>139</v>
      </c>
      <c r="B135">
        <v>23.390765000000002</v>
      </c>
      <c r="C135">
        <v>28.969699362154607</v>
      </c>
      <c r="D135">
        <v>35.150448291926622</v>
      </c>
      <c r="E135">
        <v>41.04430314116437</v>
      </c>
      <c r="F135">
        <v>46.499773231270382</v>
      </c>
      <c r="G135">
        <v>51.593014876291711</v>
      </c>
      <c r="H135">
        <v>55.959557918605874</v>
      </c>
      <c r="I135">
        <v>59.853005280528819</v>
      </c>
      <c r="J135">
        <v>63.327266977935395</v>
      </c>
      <c r="K135">
        <v>66.421034732233551</v>
      </c>
    </row>
    <row r="136" spans="1:11">
      <c r="A136" s="5" t="s">
        <v>140</v>
      </c>
      <c r="B136">
        <v>47.963012000000028</v>
      </c>
      <c r="C136">
        <v>49.710269088950895</v>
      </c>
      <c r="D136">
        <v>49.734511944427368</v>
      </c>
      <c r="E136">
        <v>48.009208974211305</v>
      </c>
      <c r="F136">
        <v>44.873960230922364</v>
      </c>
      <c r="G136">
        <v>40.914840909422665</v>
      </c>
      <c r="H136">
        <v>36.72832233719403</v>
      </c>
      <c r="I136">
        <v>32.762166011412425</v>
      </c>
      <c r="J136">
        <v>29.242943205335823</v>
      </c>
      <c r="K136">
        <v>26.239884531630107</v>
      </c>
    </row>
    <row r="137" spans="1:11">
      <c r="A137" s="5" t="s">
        <v>141</v>
      </c>
      <c r="B137">
        <v>2.2832890000000017</v>
      </c>
      <c r="C137">
        <v>2.6599049498178915</v>
      </c>
      <c r="D137">
        <v>3.0219628112381245</v>
      </c>
      <c r="E137">
        <v>3.3154285580068388</v>
      </c>
      <c r="F137">
        <v>3.5596613823892116</v>
      </c>
      <c r="G137">
        <v>3.7674400558465351</v>
      </c>
      <c r="H137">
        <v>3.9231567755458623</v>
      </c>
      <c r="I137">
        <v>4.0431937028806164</v>
      </c>
      <c r="J137">
        <v>4.1376749048096055</v>
      </c>
      <c r="K137">
        <v>4.2164693452112392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29.959364000000008</v>
      </c>
      <c r="C139">
        <v>36.795793340700882</v>
      </c>
      <c r="D139">
        <v>44.505819413225005</v>
      </c>
      <c r="E139">
        <v>52.203058223766583</v>
      </c>
      <c r="F139">
        <v>60.242573254888299</v>
      </c>
      <c r="G139">
        <v>67.712223030391257</v>
      </c>
      <c r="H139">
        <v>74.454904568502926</v>
      </c>
      <c r="I139">
        <v>80.766939787056572</v>
      </c>
      <c r="J139">
        <v>86.721707478400987</v>
      </c>
      <c r="K139">
        <v>92.560803818650541</v>
      </c>
    </row>
    <row r="140" spans="1:11">
      <c r="A140" s="5" t="s">
        <v>144</v>
      </c>
      <c r="B140">
        <v>16.612988000000001</v>
      </c>
      <c r="C140">
        <v>17.150695237298375</v>
      </c>
      <c r="D140">
        <v>17.498476761784612</v>
      </c>
      <c r="E140">
        <v>17.579519243031058</v>
      </c>
      <c r="F140">
        <v>17.404887046504477</v>
      </c>
      <c r="G140">
        <v>17.08534694002465</v>
      </c>
      <c r="H140">
        <v>16.677467391216858</v>
      </c>
      <c r="I140">
        <v>16.170391730493151</v>
      </c>
      <c r="J140">
        <v>15.492101333362392</v>
      </c>
      <c r="K140">
        <v>14.622325943450091</v>
      </c>
    </row>
    <row r="141" spans="1:11">
      <c r="A141" s="5" t="s">
        <v>145</v>
      </c>
      <c r="B141">
        <v>0.25087000025581613</v>
      </c>
      <c r="C141">
        <v>0.28713366472396273</v>
      </c>
      <c r="D141">
        <v>0.31659758353619516</v>
      </c>
      <c r="E141">
        <v>0.33948141534489007</v>
      </c>
      <c r="F141">
        <v>0.35517176937737949</v>
      </c>
      <c r="G141">
        <v>0.36299438656663996</v>
      </c>
      <c r="H141">
        <v>0.36083073018777923</v>
      </c>
      <c r="I141">
        <v>0.34930775017531324</v>
      </c>
      <c r="J141">
        <v>0.33040201662327923</v>
      </c>
      <c r="K141">
        <v>0.30624957529389529</v>
      </c>
    </row>
    <row r="142" spans="1:11">
      <c r="A142" s="5" t="s">
        <v>146</v>
      </c>
      <c r="B142">
        <v>4.3681360000000016</v>
      </c>
      <c r="C142">
        <v>4.8141028794957226</v>
      </c>
      <c r="D142">
        <v>5.1643197171263981</v>
      </c>
      <c r="E142">
        <v>5.4188930879507851</v>
      </c>
      <c r="F142">
        <v>5.5858484168469076</v>
      </c>
      <c r="G142">
        <v>5.6658710478136598</v>
      </c>
      <c r="H142">
        <v>5.6671965532185435</v>
      </c>
      <c r="I142">
        <v>5.5916519555959301</v>
      </c>
      <c r="J142">
        <v>5.4244901913124473</v>
      </c>
      <c r="K142">
        <v>5.178299145170012</v>
      </c>
    </row>
    <row r="143" spans="1:11">
      <c r="A143" s="5" t="s">
        <v>147</v>
      </c>
      <c r="B143">
        <v>5.7881629999999964</v>
      </c>
      <c r="C143">
        <v>6.3328146042624249</v>
      </c>
      <c r="D143">
        <v>6.6067333608515773</v>
      </c>
      <c r="E143">
        <v>6.6527318685123262</v>
      </c>
      <c r="F143">
        <v>6.4994644503840453</v>
      </c>
      <c r="G143">
        <v>6.2021318878696752</v>
      </c>
      <c r="H143">
        <v>5.8581561106623665</v>
      </c>
      <c r="I143">
        <v>5.4892617931549905</v>
      </c>
      <c r="J143">
        <v>5.099763305599982</v>
      </c>
      <c r="K143">
        <v>4.7084220349088604</v>
      </c>
    </row>
    <row r="144" spans="1:11">
      <c r="A144" s="5" t="s">
        <v>148</v>
      </c>
      <c r="B144">
        <v>15.511953000000004</v>
      </c>
      <c r="C144">
        <v>22.384861557784362</v>
      </c>
      <c r="D144">
        <v>32.446128938881898</v>
      </c>
      <c r="E144">
        <v>45.943327450734628</v>
      </c>
      <c r="F144">
        <v>63.203161202577292</v>
      </c>
      <c r="G144">
        <v>82.893075561833058</v>
      </c>
      <c r="H144">
        <v>103.66630589770631</v>
      </c>
      <c r="I144">
        <v>125.02451381133484</v>
      </c>
      <c r="J144">
        <v>145.98352101123484</v>
      </c>
      <c r="K144">
        <v>165.58636868872932</v>
      </c>
    </row>
    <row r="145" spans="1:11">
      <c r="A145" s="5" t="s">
        <v>149</v>
      </c>
      <c r="B145">
        <v>158.42318189322182</v>
      </c>
      <c r="C145">
        <v>205.61576278251758</v>
      </c>
      <c r="D145">
        <v>267.93361529763195</v>
      </c>
      <c r="E145">
        <v>344.17463739373045</v>
      </c>
      <c r="F145">
        <v>431.13237965470819</v>
      </c>
      <c r="G145">
        <v>520.41048522019128</v>
      </c>
      <c r="H145">
        <v>606.61694643907072</v>
      </c>
      <c r="I145">
        <v>688.5579368743671</v>
      </c>
      <c r="J145">
        <v>764.34295080662423</v>
      </c>
      <c r="K145">
        <v>832.62887411135353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4.8831109336728682</v>
      </c>
      <c r="C149">
        <v>5.3798566663865008</v>
      </c>
      <c r="D149">
        <v>5.8381452594947056</v>
      </c>
      <c r="E149">
        <v>6.2171381053725057</v>
      </c>
      <c r="F149">
        <v>6.5141671450635537</v>
      </c>
      <c r="G149">
        <v>6.7307116463475483</v>
      </c>
      <c r="H149">
        <v>6.8203820627723779</v>
      </c>
      <c r="I149">
        <v>6.7782409164696018</v>
      </c>
      <c r="J149">
        <v>6.5994224306016829</v>
      </c>
      <c r="K149">
        <v>6.2751551078169747</v>
      </c>
    </row>
    <row r="150" spans="1:11">
      <c r="A150" s="5" t="s">
        <v>154</v>
      </c>
      <c r="B150">
        <v>2.7824349999999982</v>
      </c>
      <c r="C150">
        <v>3.2735055894738894</v>
      </c>
      <c r="D150">
        <v>3.7072989387358133</v>
      </c>
      <c r="E150">
        <v>4.0401324253079309</v>
      </c>
      <c r="F150">
        <v>4.250807138941453</v>
      </c>
      <c r="G150">
        <v>4.3331285786426399</v>
      </c>
      <c r="H150">
        <v>4.2883198263854094</v>
      </c>
      <c r="I150">
        <v>4.1464150699268636</v>
      </c>
      <c r="J150">
        <v>3.9615481824165228</v>
      </c>
      <c r="K150">
        <v>3.7528676440875155</v>
      </c>
    </row>
    <row r="151" spans="1:11">
      <c r="A151" s="5" t="s">
        <v>155</v>
      </c>
      <c r="B151">
        <v>173.59338299999985</v>
      </c>
      <c r="C151">
        <v>211.5979460875734</v>
      </c>
      <c r="D151">
        <v>254.26409319108049</v>
      </c>
      <c r="E151">
        <v>295.99041459730495</v>
      </c>
      <c r="F151">
        <v>340.20027904969356</v>
      </c>
      <c r="G151">
        <v>381.96302515138564</v>
      </c>
      <c r="H151">
        <v>419.97717872758801</v>
      </c>
      <c r="I151">
        <v>458.03494364367737</v>
      </c>
      <c r="J151">
        <v>495.44385043966327</v>
      </c>
      <c r="K151">
        <v>530.68943703354819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3.5168199998645111</v>
      </c>
      <c r="C153">
        <v>3.9864259892014582</v>
      </c>
      <c r="D153">
        <v>4.3582650674575287</v>
      </c>
      <c r="E153">
        <v>4.6051461185667515</v>
      </c>
      <c r="F153">
        <v>4.7111220684736814</v>
      </c>
      <c r="G153">
        <v>4.6877912498232099</v>
      </c>
      <c r="H153">
        <v>4.5505656602848061</v>
      </c>
      <c r="I153">
        <v>4.3178685062627364</v>
      </c>
      <c r="J153">
        <v>4.0139976551387866</v>
      </c>
      <c r="K153">
        <v>3.6628007534598348</v>
      </c>
    </row>
    <row r="154" spans="1:11">
      <c r="A154" s="5" t="s">
        <v>158</v>
      </c>
      <c r="B154">
        <v>6.8582660000000004</v>
      </c>
      <c r="C154">
        <v>8.3711878873500023</v>
      </c>
      <c r="D154">
        <v>10.031134571251595</v>
      </c>
      <c r="E154">
        <v>11.567318676825204</v>
      </c>
      <c r="F154">
        <v>12.942624311916893</v>
      </c>
      <c r="G154">
        <v>14.155750776248899</v>
      </c>
      <c r="H154">
        <v>15.168653635197812</v>
      </c>
      <c r="I154">
        <v>15.999896014448765</v>
      </c>
      <c r="J154">
        <v>16.676090516611367</v>
      </c>
      <c r="K154">
        <v>17.215403342338512</v>
      </c>
    </row>
    <row r="155" spans="1:11">
      <c r="A155" s="5" t="s">
        <v>159</v>
      </c>
      <c r="B155">
        <v>6.4545479999999991</v>
      </c>
      <c r="C155">
        <v>7.6322702291255204</v>
      </c>
      <c r="D155">
        <v>8.8610188118986848</v>
      </c>
      <c r="E155">
        <v>9.9914273791720092</v>
      </c>
      <c r="F155">
        <v>11.059051954182841</v>
      </c>
      <c r="G155">
        <v>12.01993942562371</v>
      </c>
      <c r="H155">
        <v>12.87748330691281</v>
      </c>
      <c r="I155">
        <v>13.693327722599495</v>
      </c>
      <c r="J155">
        <v>14.484267253493959</v>
      </c>
      <c r="K155">
        <v>15.238897382796246</v>
      </c>
    </row>
    <row r="156" spans="1:11">
      <c r="A156" s="5" t="s">
        <v>160</v>
      </c>
      <c r="B156">
        <v>29.076511999999994</v>
      </c>
      <c r="C156">
        <v>31.206780350221777</v>
      </c>
      <c r="D156">
        <v>32.226914132674956</v>
      </c>
      <c r="E156">
        <v>32.289762232350498</v>
      </c>
      <c r="F156">
        <v>31.443912515277074</v>
      </c>
      <c r="G156">
        <v>29.8777214262748</v>
      </c>
      <c r="H156">
        <v>27.988169418349571</v>
      </c>
      <c r="I156">
        <v>25.955328968474554</v>
      </c>
      <c r="J156">
        <v>23.864469802555657</v>
      </c>
      <c r="K156">
        <v>21.823546093292595</v>
      </c>
    </row>
    <row r="157" spans="1:11">
      <c r="A157" s="5" t="s">
        <v>161</v>
      </c>
      <c r="B157">
        <v>93.260798000000065</v>
      </c>
      <c r="C157">
        <v>111.85682292625071</v>
      </c>
      <c r="D157">
        <v>132.64812506607939</v>
      </c>
      <c r="E157">
        <v>152.32962478913245</v>
      </c>
      <c r="F157">
        <v>171.66959651938376</v>
      </c>
      <c r="G157">
        <v>190.08899606130484</v>
      </c>
      <c r="H157">
        <v>206.99817642791416</v>
      </c>
      <c r="I157">
        <v>222.74683785152556</v>
      </c>
      <c r="J157">
        <v>237.36159161235003</v>
      </c>
      <c r="K157">
        <v>250.41865847744523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38.27666</v>
      </c>
      <c r="C159">
        <v>38.228855001832358</v>
      </c>
      <c r="D159">
        <v>37.324648705385563</v>
      </c>
      <c r="E159">
        <v>35.574125282209486</v>
      </c>
      <c r="F159">
        <v>33.518892389524993</v>
      </c>
      <c r="G159">
        <v>31.263890066490703</v>
      </c>
      <c r="H159">
        <v>28.571050405759085</v>
      </c>
      <c r="I159">
        <v>25.664416731073072</v>
      </c>
      <c r="J159">
        <v>23.032214635013279</v>
      </c>
      <c r="K159">
        <v>20.768882418702216</v>
      </c>
    </row>
    <row r="160" spans="1:11">
      <c r="A160" s="5" t="s">
        <v>164</v>
      </c>
      <c r="B160">
        <v>10.675571999999985</v>
      </c>
      <c r="C160">
        <v>10.851325357627076</v>
      </c>
      <c r="D160">
        <v>10.90202198094175</v>
      </c>
      <c r="E160">
        <v>10.896198793381583</v>
      </c>
      <c r="F160">
        <v>10.761653520308716</v>
      </c>
      <c r="G160">
        <v>10.472870272336806</v>
      </c>
      <c r="H160">
        <v>10.030445319775335</v>
      </c>
      <c r="I160">
        <v>9.4757962597038983</v>
      </c>
      <c r="J160">
        <v>8.8746037804824596</v>
      </c>
      <c r="K160">
        <v>8.2194433570353187</v>
      </c>
    </row>
    <row r="161" spans="1:11">
      <c r="A161" s="5" t="s">
        <v>165</v>
      </c>
      <c r="B161">
        <v>1.7587930002989842</v>
      </c>
      <c r="C161">
        <v>2.5440817533195981</v>
      </c>
      <c r="D161">
        <v>2.9858419688380362</v>
      </c>
      <c r="E161">
        <v>3.3535240344489838</v>
      </c>
      <c r="F161">
        <v>3.5864373446526767</v>
      </c>
      <c r="G161">
        <v>3.6770385163002861</v>
      </c>
      <c r="H161">
        <v>3.6142534501439871</v>
      </c>
      <c r="I161">
        <v>3.4103659141503488</v>
      </c>
      <c r="J161">
        <v>3.143447117784135</v>
      </c>
      <c r="K161">
        <v>2.8458919212178784</v>
      </c>
    </row>
    <row r="162" spans="1:11">
      <c r="A162" s="5" t="s">
        <v>166</v>
      </c>
      <c r="B162">
        <v>48.183584001943508</v>
      </c>
      <c r="C162">
        <v>49.133765199583557</v>
      </c>
      <c r="D162">
        <v>48.844038546542407</v>
      </c>
      <c r="E162">
        <v>47.208979794511102</v>
      </c>
      <c r="F162">
        <v>44.107341621229146</v>
      </c>
      <c r="G162">
        <v>40.033121431950612</v>
      </c>
      <c r="H162">
        <v>35.657876059106954</v>
      </c>
      <c r="I162">
        <v>31.395954745208634</v>
      </c>
      <c r="J162">
        <v>27.444218886882549</v>
      </c>
      <c r="K162">
        <v>23.860589865662959</v>
      </c>
    </row>
    <row r="163" spans="1:11">
      <c r="A163" s="5" t="s">
        <v>167</v>
      </c>
      <c r="B163">
        <v>3.572884999999999</v>
      </c>
      <c r="C163">
        <v>3.1776605179866566</v>
      </c>
      <c r="D163">
        <v>2.7913560635170303</v>
      </c>
      <c r="E163">
        <v>2.4114683720444403</v>
      </c>
      <c r="F163">
        <v>2.0449435208461066</v>
      </c>
      <c r="G163">
        <v>1.7101943980855137</v>
      </c>
      <c r="H163">
        <v>1.4199452007079481</v>
      </c>
      <c r="I163">
        <v>1.1685645495061441</v>
      </c>
      <c r="J163">
        <v>0.96695742848928901</v>
      </c>
      <c r="K163">
        <v>0.81617684695581572</v>
      </c>
    </row>
    <row r="164" spans="1:11">
      <c r="A164" s="5" t="s">
        <v>168</v>
      </c>
      <c r="B164">
        <v>21.486370999999998</v>
      </c>
      <c r="C164">
        <v>20.689830802935298</v>
      </c>
      <c r="D164">
        <v>19.62177672177064</v>
      </c>
      <c r="E164">
        <v>18.354465067375099</v>
      </c>
      <c r="F164">
        <v>16.844173201734062</v>
      </c>
      <c r="G164">
        <v>15.061835218787822</v>
      </c>
      <c r="H164">
        <v>13.125971955980132</v>
      </c>
      <c r="I164">
        <v>11.302208377718921</v>
      </c>
      <c r="J164">
        <v>9.7585116979210476</v>
      </c>
      <c r="K164">
        <v>8.4640939840763654</v>
      </c>
    </row>
    <row r="165" spans="1:11">
      <c r="A165" s="5" t="s">
        <v>169</v>
      </c>
      <c r="B165">
        <v>142.95816400000007</v>
      </c>
      <c r="C165">
        <v>140.8883618388916</v>
      </c>
      <c r="D165">
        <v>136.64088166482162</v>
      </c>
      <c r="E165">
        <v>132.12428526219119</v>
      </c>
      <c r="F165">
        <v>127.07612873213218</v>
      </c>
      <c r="G165">
        <v>121.29849714642502</v>
      </c>
      <c r="H165">
        <v>114.37308617471946</v>
      </c>
      <c r="I165">
        <v>106.25085943738841</v>
      </c>
      <c r="J165">
        <v>97.494770183319758</v>
      </c>
      <c r="K165">
        <v>88.371587321381583</v>
      </c>
    </row>
    <row r="166" spans="1:11">
      <c r="A166" s="5" t="s">
        <v>170</v>
      </c>
      <c r="B166">
        <v>10.624005</v>
      </c>
      <c r="C166">
        <v>14.047579571253886</v>
      </c>
      <c r="D166">
        <v>17.768420408246438</v>
      </c>
      <c r="E166">
        <v>21.824359755951882</v>
      </c>
      <c r="F166">
        <v>26.032569444652957</v>
      </c>
      <c r="G166">
        <v>29.918422784214002</v>
      </c>
      <c r="H166">
        <v>33.632608699439928</v>
      </c>
      <c r="I166">
        <v>37.152404838553366</v>
      </c>
      <c r="J166">
        <v>40.280814249981148</v>
      </c>
      <c r="K166">
        <v>43.012535708855133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0.18308100000000002</v>
      </c>
      <c r="C173">
        <v>0.18952846254042974</v>
      </c>
      <c r="D173">
        <v>0.19622631008106539</v>
      </c>
      <c r="E173">
        <v>0.19777360794600718</v>
      </c>
      <c r="F173">
        <v>0.19510075725279963</v>
      </c>
      <c r="G173">
        <v>0.1907518414839077</v>
      </c>
      <c r="H173">
        <v>0.18965455436572143</v>
      </c>
      <c r="I173">
        <v>0.19246516812877337</v>
      </c>
      <c r="J173">
        <v>0.19926419599398892</v>
      </c>
      <c r="K173">
        <v>0.21037150212428452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27.448085999999993</v>
      </c>
      <c r="C175">
        <v>35.340672890321386</v>
      </c>
      <c r="D175">
        <v>43.953243077684583</v>
      </c>
      <c r="E175">
        <v>52.719049932780692</v>
      </c>
      <c r="F175">
        <v>61.630164392140941</v>
      </c>
      <c r="G175">
        <v>70.54783346138197</v>
      </c>
      <c r="H175">
        <v>78.888111998830425</v>
      </c>
      <c r="I175">
        <v>86.649164392663124</v>
      </c>
      <c r="J175">
        <v>93.430309580345209</v>
      </c>
      <c r="K175">
        <v>98.604641821189773</v>
      </c>
    </row>
    <row r="176" spans="1:11">
      <c r="A176" s="5" t="s">
        <v>180</v>
      </c>
      <c r="B176">
        <v>12.433727999999993</v>
      </c>
      <c r="C176">
        <v>16.263701260276559</v>
      </c>
      <c r="D176">
        <v>20.771156441655663</v>
      </c>
      <c r="E176">
        <v>25.557621483460021</v>
      </c>
      <c r="F176">
        <v>30.505204391910354</v>
      </c>
      <c r="G176">
        <v>35.391462231885178</v>
      </c>
      <c r="H176">
        <v>40.39006867149417</v>
      </c>
      <c r="I176">
        <v>45.62456882121657</v>
      </c>
      <c r="J176">
        <v>51.06003746281948</v>
      </c>
      <c r="K176">
        <v>56.663130822791871</v>
      </c>
    </row>
    <row r="177" spans="1:11">
      <c r="A177" s="5" t="s">
        <v>181</v>
      </c>
      <c r="B177">
        <v>9.8562219999999918</v>
      </c>
      <c r="C177">
        <v>9.6807405016922043</v>
      </c>
      <c r="D177">
        <v>9.5471911146645336</v>
      </c>
      <c r="E177">
        <v>9.3733106274344866</v>
      </c>
      <c r="F177">
        <v>9.122809421680417</v>
      </c>
      <c r="G177">
        <v>8.7938554353373135</v>
      </c>
      <c r="H177">
        <v>8.2565146130650948</v>
      </c>
      <c r="I177">
        <v>7.5392677554276535</v>
      </c>
      <c r="J177">
        <v>6.7458458463232107</v>
      </c>
      <c r="K177">
        <v>5.9207867450283889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5.8675359999999968</v>
      </c>
      <c r="C179">
        <v>7.4104908035908954</v>
      </c>
      <c r="D179">
        <v>9.0757279495754837</v>
      </c>
      <c r="E179">
        <v>10.70177161468624</v>
      </c>
      <c r="F179">
        <v>12.220809447574943</v>
      </c>
      <c r="G179">
        <v>13.589600330521099</v>
      </c>
      <c r="H179">
        <v>14.725555373829092</v>
      </c>
      <c r="I179">
        <v>15.622135843844966</v>
      </c>
      <c r="J179">
        <v>16.30927342447745</v>
      </c>
      <c r="K179">
        <v>16.811470921055655</v>
      </c>
    </row>
    <row r="180" spans="1:11">
      <c r="A180" s="5" t="s">
        <v>184</v>
      </c>
      <c r="B180">
        <v>5.0864179997320571</v>
      </c>
      <c r="C180">
        <v>5.6916631721485027</v>
      </c>
      <c r="D180">
        <v>5.9793146912217248</v>
      </c>
      <c r="E180">
        <v>6.1645335854052394</v>
      </c>
      <c r="F180">
        <v>6.2026724013476642</v>
      </c>
      <c r="G180">
        <v>6.1066151956289865</v>
      </c>
      <c r="H180">
        <v>5.848040148913924</v>
      </c>
      <c r="I180">
        <v>5.4432954232873101</v>
      </c>
      <c r="J180">
        <v>4.9415007259990533</v>
      </c>
      <c r="K180">
        <v>4.3854417999969844</v>
      </c>
    </row>
    <row r="181" spans="1:11">
      <c r="A181" s="5" t="s">
        <v>185</v>
      </c>
      <c r="B181">
        <v>5.4621190000000022</v>
      </c>
      <c r="C181">
        <v>5.5741827414133951</v>
      </c>
      <c r="D181">
        <v>5.5707839887386275</v>
      </c>
      <c r="E181">
        <v>5.4410552738961186</v>
      </c>
      <c r="F181">
        <v>5.2537253742514629</v>
      </c>
      <c r="G181">
        <v>5.0046526642852394</v>
      </c>
      <c r="H181">
        <v>4.6519972609448788</v>
      </c>
      <c r="I181">
        <v>4.2487628032623022</v>
      </c>
      <c r="J181">
        <v>3.8641118696621821</v>
      </c>
      <c r="K181">
        <v>3.5053600690780695</v>
      </c>
    </row>
    <row r="182" spans="1:11">
      <c r="A182" s="5" t="s">
        <v>186</v>
      </c>
      <c r="B182">
        <v>2.0296799999999999</v>
      </c>
      <c r="C182">
        <v>2.0815821999499002</v>
      </c>
      <c r="D182">
        <v>2.095655122892266</v>
      </c>
      <c r="E182">
        <v>2.0935254531963672</v>
      </c>
      <c r="F182">
        <v>2.0761136525046742</v>
      </c>
      <c r="G182">
        <v>2.0375057951989275</v>
      </c>
      <c r="H182">
        <v>1.9740564837352423</v>
      </c>
      <c r="I182">
        <v>1.8885806336489734</v>
      </c>
      <c r="J182">
        <v>1.7833649580772464</v>
      </c>
      <c r="K182">
        <v>1.6626449180161817</v>
      </c>
    </row>
    <row r="183" spans="1:11">
      <c r="A183" s="5" t="s">
        <v>187</v>
      </c>
      <c r="B183">
        <v>0.53814799999999985</v>
      </c>
      <c r="C183">
        <v>0.67870978472173926</v>
      </c>
      <c r="D183">
        <v>0.8302023946847924</v>
      </c>
      <c r="E183">
        <v>0.97951717088603873</v>
      </c>
      <c r="F183">
        <v>1.1207722183232234</v>
      </c>
      <c r="G183">
        <v>1.2526580385022634</v>
      </c>
      <c r="H183">
        <v>1.3724736257342902</v>
      </c>
      <c r="I183">
        <v>1.4784433593586626</v>
      </c>
      <c r="J183">
        <v>1.5718505921318269</v>
      </c>
      <c r="K183">
        <v>1.6575401365495512</v>
      </c>
    </row>
    <row r="184" spans="1:11">
      <c r="A184" s="5" t="s">
        <v>188</v>
      </c>
      <c r="B184">
        <v>9.3308719999999994</v>
      </c>
      <c r="C184">
        <v>11.640271524418401</v>
      </c>
      <c r="D184">
        <v>14.509101904285471</v>
      </c>
      <c r="E184">
        <v>17.517880679279294</v>
      </c>
      <c r="F184">
        <v>20.346658654740054</v>
      </c>
      <c r="G184">
        <v>22.898557745942238</v>
      </c>
      <c r="H184">
        <v>25.357581410422444</v>
      </c>
      <c r="I184">
        <v>27.827110162260098</v>
      </c>
      <c r="J184">
        <v>30.274580986575021</v>
      </c>
      <c r="K184">
        <v>32.691508073420025</v>
      </c>
    </row>
    <row r="185" spans="1:11">
      <c r="A185" s="5" t="s">
        <v>189</v>
      </c>
      <c r="B185">
        <v>50.132816999999989</v>
      </c>
      <c r="C185">
        <v>54.132251853926917</v>
      </c>
      <c r="D185">
        <v>56.455409456116662</v>
      </c>
      <c r="E185">
        <v>57.070108342859797</v>
      </c>
      <c r="F185">
        <v>56.247821018573383</v>
      </c>
      <c r="G185">
        <v>54.441494394776385</v>
      </c>
      <c r="H185">
        <v>51.562395546706021</v>
      </c>
      <c r="I185">
        <v>47.73846511777797</v>
      </c>
      <c r="J185">
        <v>43.404504061527312</v>
      </c>
      <c r="K185">
        <v>38.77220939158417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46.076988999999962</v>
      </c>
      <c r="C187">
        <v>48.517904185297837</v>
      </c>
      <c r="D187">
        <v>49.50862527515622</v>
      </c>
      <c r="E187">
        <v>50.349702873460899</v>
      </c>
      <c r="F187">
        <v>50.551265780696333</v>
      </c>
      <c r="G187">
        <v>49.625716526222512</v>
      </c>
      <c r="H187">
        <v>47.717502396849127</v>
      </c>
      <c r="I187">
        <v>45.299331297839913</v>
      </c>
      <c r="J187">
        <v>42.633407466625727</v>
      </c>
      <c r="K187">
        <v>39.509717355201325</v>
      </c>
    </row>
    <row r="188" spans="1:11">
      <c r="A188" s="5" t="s">
        <v>192</v>
      </c>
      <c r="B188">
        <v>20.859948999999983</v>
      </c>
      <c r="C188">
        <v>22.074684715252129</v>
      </c>
      <c r="D188">
        <v>22.496877924968075</v>
      </c>
      <c r="E188">
        <v>22.427694993806043</v>
      </c>
      <c r="F188">
        <v>21.764481909012183</v>
      </c>
      <c r="G188">
        <v>20.669773982395334</v>
      </c>
      <c r="H188">
        <v>19.392456061539608</v>
      </c>
      <c r="I188">
        <v>17.987907246240699</v>
      </c>
      <c r="J188">
        <v>16.546998959949789</v>
      </c>
      <c r="K188">
        <v>15.100894760312094</v>
      </c>
    </row>
    <row r="189" spans="1:11">
      <c r="A189" s="5" t="s">
        <v>193</v>
      </c>
      <c r="B189">
        <v>43.551941000711366</v>
      </c>
      <c r="C189">
        <v>55.131574214869332</v>
      </c>
      <c r="D189">
        <v>68.179293413302531</v>
      </c>
      <c r="E189">
        <v>80.956002094193209</v>
      </c>
      <c r="F189">
        <v>93.248324900880533</v>
      </c>
      <c r="G189">
        <v>104.63983681242981</v>
      </c>
      <c r="H189">
        <v>114.70686480808989</v>
      </c>
      <c r="I189">
        <v>123.70309776016059</v>
      </c>
      <c r="J189">
        <v>131.58308522315349</v>
      </c>
      <c r="K189">
        <v>138.18858737783646</v>
      </c>
    </row>
    <row r="190" spans="1:11">
      <c r="A190" s="5" t="s">
        <v>194</v>
      </c>
      <c r="B190">
        <v>0.52463600000000088</v>
      </c>
      <c r="C190">
        <v>0.56694481194974777</v>
      </c>
      <c r="D190">
        <v>0.59657817733143415</v>
      </c>
      <c r="E190">
        <v>0.61023974004899506</v>
      </c>
      <c r="F190">
        <v>0.60811986476491042</v>
      </c>
      <c r="G190">
        <v>0.59302257793601809</v>
      </c>
      <c r="H190">
        <v>0.56787368165903307</v>
      </c>
      <c r="I190">
        <v>0.53499957520652353</v>
      </c>
      <c r="J190">
        <v>0.49670317084411703</v>
      </c>
      <c r="K190">
        <v>0.45472659128443094</v>
      </c>
    </row>
    <row r="191" spans="1:11">
      <c r="A191" s="5" t="s">
        <v>195</v>
      </c>
      <c r="B191">
        <v>1.1860559999999987</v>
      </c>
      <c r="C191">
        <v>1.3323099333262809</v>
      </c>
      <c r="D191">
        <v>1.436741873935395</v>
      </c>
      <c r="E191">
        <v>1.516723088085701</v>
      </c>
      <c r="F191">
        <v>1.589105646305178</v>
      </c>
      <c r="G191">
        <v>1.6464031814120554</v>
      </c>
      <c r="H191">
        <v>1.6939596951591802</v>
      </c>
      <c r="I191">
        <v>1.7620641411380484</v>
      </c>
      <c r="J191">
        <v>1.8407753403414731</v>
      </c>
      <c r="K191">
        <v>1.9232653735026104</v>
      </c>
    </row>
    <row r="192" spans="1:11">
      <c r="A192" s="5" t="s">
        <v>196</v>
      </c>
      <c r="B192">
        <v>9.3796846498169781</v>
      </c>
      <c r="C192">
        <v>10.093900225224187</v>
      </c>
      <c r="D192">
        <v>10.675956739280483</v>
      </c>
      <c r="E192">
        <v>11.109344644213543</v>
      </c>
      <c r="F192">
        <v>11.497730936205679</v>
      </c>
      <c r="G192">
        <v>11.770645170604109</v>
      </c>
      <c r="H192">
        <v>11.835162066476764</v>
      </c>
      <c r="I192">
        <v>11.709702102789244</v>
      </c>
      <c r="J192">
        <v>11.36412509203487</v>
      </c>
      <c r="K192">
        <v>10.797164000752183</v>
      </c>
    </row>
    <row r="193" spans="1:11">
      <c r="A193" s="5" t="s">
        <v>197</v>
      </c>
      <c r="B193">
        <v>7.6643180000000006</v>
      </c>
      <c r="C193">
        <v>8.058013834156613</v>
      </c>
      <c r="D193">
        <v>8.3684310529327668</v>
      </c>
      <c r="E193">
        <v>8.5936673351957857</v>
      </c>
      <c r="F193">
        <v>8.7119526650797052</v>
      </c>
      <c r="G193">
        <v>8.7021715604620766</v>
      </c>
      <c r="H193">
        <v>8.5393470914114804</v>
      </c>
      <c r="I193">
        <v>8.2615577985746498</v>
      </c>
      <c r="J193">
        <v>7.8550635059007758</v>
      </c>
      <c r="K193">
        <v>7.2977362655407152</v>
      </c>
    </row>
    <row r="194" spans="1:11">
      <c r="A194" s="5" t="s">
        <v>198</v>
      </c>
      <c r="B194">
        <v>20.410606000000033</v>
      </c>
      <c r="C194">
        <v>24.663547128611192</v>
      </c>
      <c r="D194">
        <v>29.643961611104661</v>
      </c>
      <c r="E194">
        <v>34.330822254473169</v>
      </c>
      <c r="F194">
        <v>38.815051658712498</v>
      </c>
      <c r="G194">
        <v>43.277192748449536</v>
      </c>
      <c r="H194">
        <v>47.362699562818399</v>
      </c>
      <c r="I194">
        <v>51.31753489032473</v>
      </c>
      <c r="J194">
        <v>55.315430451592071</v>
      </c>
      <c r="K194">
        <v>59.283780181093555</v>
      </c>
    </row>
    <row r="195" spans="1:11">
      <c r="A195" s="5" t="s">
        <v>199</v>
      </c>
      <c r="B195">
        <v>6.8786369850144027</v>
      </c>
      <c r="C195">
        <v>7.6445195857359574</v>
      </c>
      <c r="D195">
        <v>8.295898375845896</v>
      </c>
      <c r="E195">
        <v>8.7140586591771356</v>
      </c>
      <c r="F195">
        <v>9.0173917584393006</v>
      </c>
      <c r="G195">
        <v>9.1867556077400163</v>
      </c>
      <c r="H195">
        <v>9.3584437500023085</v>
      </c>
      <c r="I195">
        <v>9.6211195066467532</v>
      </c>
      <c r="J195">
        <v>9.9658371104527426</v>
      </c>
      <c r="K195">
        <v>10.383973154093816</v>
      </c>
    </row>
    <row r="196" spans="1:11">
      <c r="A196" s="5" t="s">
        <v>200</v>
      </c>
      <c r="B196">
        <v>69.12223400000002</v>
      </c>
      <c r="C196">
        <v>72.270487653284562</v>
      </c>
      <c r="D196">
        <v>73.263898611117455</v>
      </c>
      <c r="E196">
        <v>72.011258911560503</v>
      </c>
      <c r="F196">
        <v>68.553080056761701</v>
      </c>
      <c r="G196">
        <v>63.758424234691034</v>
      </c>
      <c r="H196">
        <v>58.027028113004931</v>
      </c>
      <c r="I196">
        <v>51.767655010206973</v>
      </c>
      <c r="J196">
        <v>45.473630268492961</v>
      </c>
      <c r="K196">
        <v>39.494566776101493</v>
      </c>
    </row>
    <row r="197" spans="1:11">
      <c r="A197" s="5" t="s">
        <v>201</v>
      </c>
      <c r="B197">
        <v>2.0601556966805812</v>
      </c>
      <c r="C197">
        <v>2.1122632048866885</v>
      </c>
      <c r="D197">
        <v>2.1498860887947457</v>
      </c>
      <c r="E197">
        <v>2.1729366847727056</v>
      </c>
      <c r="F197">
        <v>2.1734761448728657</v>
      </c>
      <c r="G197">
        <v>2.1408108148085927</v>
      </c>
      <c r="H197">
        <v>2.0435120637378481</v>
      </c>
      <c r="I197">
        <v>1.8897282700270348</v>
      </c>
      <c r="J197">
        <v>1.7046017617709799</v>
      </c>
      <c r="K197">
        <v>1.5042600327765792</v>
      </c>
    </row>
    <row r="198" spans="1:11">
      <c r="A198" s="5" t="s">
        <v>202</v>
      </c>
      <c r="B198">
        <v>1.1243550000014155</v>
      </c>
      <c r="C198">
        <v>1.4180844734460647</v>
      </c>
      <c r="D198">
        <v>1.7846323399167605</v>
      </c>
      <c r="E198">
        <v>2.1524682698396584</v>
      </c>
      <c r="F198">
        <v>2.5208038617762596</v>
      </c>
      <c r="G198">
        <v>2.861428024161893</v>
      </c>
      <c r="H198">
        <v>3.2001834259627611</v>
      </c>
      <c r="I198">
        <v>3.5834964555471647</v>
      </c>
      <c r="J198">
        <v>4.0092357548861344</v>
      </c>
      <c r="K198">
        <v>4.4686191801246293</v>
      </c>
    </row>
    <row r="199" spans="1:11">
      <c r="A199" s="5" t="s">
        <v>203</v>
      </c>
      <c r="B199">
        <v>6.0277980000000007</v>
      </c>
      <c r="C199">
        <v>7.3282070391371077</v>
      </c>
      <c r="D199">
        <v>8.6967876980600067</v>
      </c>
      <c r="E199">
        <v>9.9483993187082493</v>
      </c>
      <c r="F199">
        <v>11.059249986828188</v>
      </c>
      <c r="G199">
        <v>11.996733415797214</v>
      </c>
      <c r="H199">
        <v>12.729631566547551</v>
      </c>
      <c r="I199">
        <v>13.306924259349216</v>
      </c>
      <c r="J199">
        <v>13.794090441795198</v>
      </c>
      <c r="K199">
        <v>14.217212916278502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1.341464999999999</v>
      </c>
      <c r="C202">
        <v>1.3601249670533522</v>
      </c>
      <c r="D202">
        <v>1.3289175981815264</v>
      </c>
      <c r="E202">
        <v>1.2627911282810049</v>
      </c>
      <c r="F202">
        <v>1.163205050375528</v>
      </c>
      <c r="G202">
        <v>1.0406557385067521</v>
      </c>
      <c r="H202">
        <v>0.91141586150617071</v>
      </c>
      <c r="I202">
        <v>0.78333320781478644</v>
      </c>
      <c r="J202">
        <v>0.66859947476774395</v>
      </c>
      <c r="K202">
        <v>0.5712038558929744</v>
      </c>
    </row>
    <row r="203" spans="1:11">
      <c r="A203" s="5" t="s">
        <v>207</v>
      </c>
      <c r="B203">
        <v>10.480934000088313</v>
      </c>
      <c r="C203">
        <v>11.367195890904268</v>
      </c>
      <c r="D203">
        <v>11.862627052932325</v>
      </c>
      <c r="E203">
        <v>11.98869550740489</v>
      </c>
      <c r="F203">
        <v>11.816812042193071</v>
      </c>
      <c r="G203">
        <v>11.310256053141186</v>
      </c>
      <c r="H203">
        <v>10.500756840379573</v>
      </c>
      <c r="I203">
        <v>9.5534238311290203</v>
      </c>
      <c r="J203">
        <v>8.6222516704711385</v>
      </c>
      <c r="K203">
        <v>7.7478444602309189</v>
      </c>
    </row>
    <row r="204" spans="1:11">
      <c r="A204" s="5" t="s">
        <v>208</v>
      </c>
      <c r="B204">
        <v>72.752324999999971</v>
      </c>
      <c r="C204">
        <v>80.941329072788548</v>
      </c>
      <c r="D204">
        <v>86.944613707110463</v>
      </c>
      <c r="E204">
        <v>90.576314310002346</v>
      </c>
      <c r="F204">
        <v>91.828920749471166</v>
      </c>
      <c r="G204">
        <v>90.760316841063442</v>
      </c>
      <c r="H204">
        <v>87.802437914457968</v>
      </c>
      <c r="I204">
        <v>83.513782639114609</v>
      </c>
      <c r="J204">
        <v>78.51572784411708</v>
      </c>
      <c r="K204">
        <v>73.171625599985063</v>
      </c>
    </row>
    <row r="205" spans="1:11">
      <c r="A205" s="5" t="s">
        <v>209</v>
      </c>
      <c r="B205">
        <v>5.041995</v>
      </c>
      <c r="C205">
        <v>5.5143362642832381</v>
      </c>
      <c r="D205">
        <v>5.7722287327755408</v>
      </c>
      <c r="E205">
        <v>5.8382466706475444</v>
      </c>
      <c r="F205">
        <v>5.7285016793930925</v>
      </c>
      <c r="G205">
        <v>5.4602684608959473</v>
      </c>
      <c r="H205">
        <v>5.088126971863967</v>
      </c>
      <c r="I205">
        <v>4.6547948363157809</v>
      </c>
      <c r="J205">
        <v>4.2021096708241155</v>
      </c>
      <c r="K205">
        <v>3.7597126038115376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33.424683000000002</v>
      </c>
      <c r="C208">
        <v>46.955976108144185</v>
      </c>
      <c r="D208">
        <v>64.931505031229804</v>
      </c>
      <c r="E208">
        <v>86.87436328484182</v>
      </c>
      <c r="F208">
        <v>112.33666672305156</v>
      </c>
      <c r="G208">
        <v>138.91628326939968</v>
      </c>
      <c r="H208">
        <v>165.567928467038</v>
      </c>
      <c r="I208">
        <v>192.00826525839531</v>
      </c>
      <c r="J208">
        <v>216.98718096962716</v>
      </c>
      <c r="K208">
        <v>240.32232787780302</v>
      </c>
    </row>
    <row r="209" spans="1:11">
      <c r="A209" s="5" t="s">
        <v>213</v>
      </c>
      <c r="B209">
        <v>45.448328999999973</v>
      </c>
      <c r="C209">
        <v>42.658087987185624</v>
      </c>
      <c r="D209">
        <v>40.23528086326592</v>
      </c>
      <c r="E209">
        <v>38.194150277093158</v>
      </c>
      <c r="F209">
        <v>36.216420524505317</v>
      </c>
      <c r="G209">
        <v>34.230479347413358</v>
      </c>
      <c r="H209">
        <v>31.951886459272128</v>
      </c>
      <c r="I209">
        <v>29.353320546047915</v>
      </c>
      <c r="J209">
        <v>26.61683247802193</v>
      </c>
      <c r="K209">
        <v>23.822607511223151</v>
      </c>
    </row>
    <row r="210" spans="1:11">
      <c r="A210" s="5" t="s">
        <v>214</v>
      </c>
      <c r="B210">
        <v>7.5116899999999953</v>
      </c>
      <c r="C210">
        <v>10.985261796711075</v>
      </c>
      <c r="D210">
        <v>13.140131445393351</v>
      </c>
      <c r="E210">
        <v>14.893102825192543</v>
      </c>
      <c r="F210">
        <v>16.118510866491864</v>
      </c>
      <c r="G210">
        <v>16.737914907569429</v>
      </c>
      <c r="H210">
        <v>16.599271481794453</v>
      </c>
      <c r="I210">
        <v>15.791300081901527</v>
      </c>
      <c r="J210">
        <v>14.63434151742036</v>
      </c>
      <c r="K210">
        <v>13.228751965480146</v>
      </c>
    </row>
    <row r="211" spans="1:11">
      <c r="A211" s="5" t="s">
        <v>215</v>
      </c>
      <c r="B211">
        <v>62.035570000000028</v>
      </c>
      <c r="C211">
        <v>65.681590426302122</v>
      </c>
      <c r="D211">
        <v>68.251612546856464</v>
      </c>
      <c r="E211">
        <v>69.987979229543996</v>
      </c>
      <c r="F211">
        <v>71.039882544031201</v>
      </c>
      <c r="G211">
        <v>71.159388153004073</v>
      </c>
      <c r="H211">
        <v>70.336232603779479</v>
      </c>
      <c r="I211">
        <v>68.801859103532834</v>
      </c>
      <c r="J211">
        <v>66.424667614283749</v>
      </c>
      <c r="K211">
        <v>63.352853300153022</v>
      </c>
    </row>
    <row r="212" spans="1:11">
      <c r="A212" s="5" t="s">
        <v>216</v>
      </c>
      <c r="B212">
        <v>44.841225999999963</v>
      </c>
      <c r="C212">
        <v>59.740152780203907</v>
      </c>
      <c r="D212">
        <v>77.89585914391283</v>
      </c>
      <c r="E212">
        <v>97.930586145231899</v>
      </c>
      <c r="F212">
        <v>119.04818444750995</v>
      </c>
      <c r="G212">
        <v>139.48700078580691</v>
      </c>
      <c r="H212">
        <v>159.13872934552657</v>
      </c>
      <c r="I212">
        <v>178.18482720298434</v>
      </c>
      <c r="J212">
        <v>196.55272721808379</v>
      </c>
      <c r="K212">
        <v>213.74013875967211</v>
      </c>
    </row>
    <row r="213" spans="1:11">
      <c r="A213" s="5" t="s">
        <v>217</v>
      </c>
      <c r="B213">
        <v>3.3687859999999983</v>
      </c>
      <c r="C213">
        <v>3.3984360024647589</v>
      </c>
      <c r="D213">
        <v>3.359406147514191</v>
      </c>
      <c r="E213">
        <v>3.2539452352287532</v>
      </c>
      <c r="F213">
        <v>3.085776374572974</v>
      </c>
      <c r="G213">
        <v>2.8739924988709511</v>
      </c>
      <c r="H213">
        <v>2.6444333946809171</v>
      </c>
      <c r="I213">
        <v>2.4080788461814264</v>
      </c>
      <c r="J213">
        <v>2.171640915281337</v>
      </c>
      <c r="K213">
        <v>1.9424671723255633</v>
      </c>
    </row>
    <row r="214" spans="1:11">
      <c r="A214" s="5" t="s">
        <v>218</v>
      </c>
      <c r="B214">
        <v>27.44470200000001</v>
      </c>
      <c r="C214">
        <v>29.730435638345764</v>
      </c>
      <c r="D214">
        <v>30.840197070553735</v>
      </c>
      <c r="E214">
        <v>30.924564382432365</v>
      </c>
      <c r="F214">
        <v>30.169296526954763</v>
      </c>
      <c r="G214">
        <v>28.622779085389404</v>
      </c>
      <c r="H214">
        <v>26.613691054024748</v>
      </c>
      <c r="I214">
        <v>24.335719146164585</v>
      </c>
      <c r="J214">
        <v>21.974158305093741</v>
      </c>
      <c r="K214">
        <v>19.729342586035639</v>
      </c>
    </row>
    <row r="215" spans="1:11">
      <c r="A215" s="5" t="s">
        <v>219</v>
      </c>
      <c r="B215">
        <v>0.23965099999113207</v>
      </c>
      <c r="C215">
        <v>0.29973394825570171</v>
      </c>
      <c r="D215">
        <v>0.36590897275411199</v>
      </c>
      <c r="E215">
        <v>0.43075750064269019</v>
      </c>
      <c r="F215">
        <v>0.4928752776542763</v>
      </c>
      <c r="G215">
        <v>0.55050967767922698</v>
      </c>
      <c r="H215">
        <v>0.60098039594255437</v>
      </c>
      <c r="I215">
        <v>0.64437069579937911</v>
      </c>
      <c r="J215">
        <v>0.68112166444828071</v>
      </c>
      <c r="K215">
        <v>0.71190591299219441</v>
      </c>
    </row>
    <row r="216" spans="1:11">
      <c r="A216" s="5" t="s">
        <v>220</v>
      </c>
      <c r="B216">
        <v>28.979856999999996</v>
      </c>
      <c r="C216">
        <v>33.062767786798133</v>
      </c>
      <c r="D216">
        <v>36.153790913216433</v>
      </c>
      <c r="E216">
        <v>38.113340326457184</v>
      </c>
      <c r="F216">
        <v>38.912115754443995</v>
      </c>
      <c r="G216">
        <v>38.64982283195576</v>
      </c>
      <c r="H216">
        <v>37.412468600557865</v>
      </c>
      <c r="I216">
        <v>35.346600724521302</v>
      </c>
      <c r="J216">
        <v>32.714461777928861</v>
      </c>
      <c r="K216">
        <v>29.765389863429306</v>
      </c>
    </row>
    <row r="217" spans="1:11">
      <c r="A217" s="5" t="s">
        <v>221</v>
      </c>
      <c r="B217">
        <v>87.848444994377459</v>
      </c>
      <c r="C217">
        <v>95.447474669861165</v>
      </c>
      <c r="D217">
        <v>99.169102765294539</v>
      </c>
      <c r="E217">
        <v>99.688770160935903</v>
      </c>
      <c r="F217">
        <v>96.940217999695108</v>
      </c>
      <c r="G217">
        <v>91.283451568046871</v>
      </c>
      <c r="H217">
        <v>83.797532077086132</v>
      </c>
      <c r="I217">
        <v>75.101879278570806</v>
      </c>
      <c r="J217">
        <v>66.098734085137096</v>
      </c>
      <c r="K217">
        <v>57.820912053418716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24.052513999999999</v>
      </c>
      <c r="C220">
        <v>32.801970355004997</v>
      </c>
      <c r="D220">
        <v>43.704645244405491</v>
      </c>
      <c r="E220">
        <v>55.5945851343916</v>
      </c>
      <c r="F220">
        <v>68.780165861903953</v>
      </c>
      <c r="G220">
        <v>82.096064728535964</v>
      </c>
      <c r="H220">
        <v>95.004347109672864</v>
      </c>
      <c r="I220">
        <v>107.82067735741195</v>
      </c>
      <c r="J220">
        <v>120.2042652299377</v>
      </c>
      <c r="K220">
        <v>131.70035375585343</v>
      </c>
    </row>
    <row r="221" spans="1:11">
      <c r="A221" s="5" t="s">
        <v>225</v>
      </c>
      <c r="B221">
        <v>13.088569999999994</v>
      </c>
      <c r="C221">
        <v>17.776106524188467</v>
      </c>
      <c r="D221">
        <v>23.548397510587993</v>
      </c>
      <c r="E221">
        <v>30.201228145991138</v>
      </c>
      <c r="F221">
        <v>37.277784285958077</v>
      </c>
      <c r="G221">
        <v>44.179397813879589</v>
      </c>
      <c r="H221">
        <v>51.01230647208039</v>
      </c>
      <c r="I221">
        <v>57.7468539983848</v>
      </c>
      <c r="J221">
        <v>64.129595719648464</v>
      </c>
      <c r="K221">
        <v>70.147344904138947</v>
      </c>
    </row>
    <row r="222" spans="1:11">
      <c r="A222" s="5" t="s">
        <v>226</v>
      </c>
      <c r="B222">
        <v>12.571454000000008</v>
      </c>
      <c r="C222">
        <v>13.118485918222504</v>
      </c>
      <c r="D222">
        <v>13.597992056529311</v>
      </c>
      <c r="E222">
        <v>13.823918573413231</v>
      </c>
      <c r="F222">
        <v>14.061702302412618</v>
      </c>
      <c r="G222">
        <v>14.19584829836931</v>
      </c>
      <c r="H222">
        <v>14.397089892198981</v>
      </c>
      <c r="I222">
        <v>14.75027683437496</v>
      </c>
      <c r="J222">
        <v>15.215259740140603</v>
      </c>
      <c r="K222">
        <v>15.774334191684945</v>
      </c>
    </row>
    <row r="223" spans="1:11">
      <c r="A223" s="26" t="s">
        <v>251</v>
      </c>
      <c r="B223">
        <v>310.38394799999998</v>
      </c>
      <c r="C223">
        <v>333.63403076998566</v>
      </c>
      <c r="D223">
        <v>353.76536651356406</v>
      </c>
      <c r="E223">
        <v>369.19574100674703</v>
      </c>
      <c r="F223">
        <v>379.15381179964947</v>
      </c>
      <c r="G223">
        <v>386.15032595290614</v>
      </c>
      <c r="H223">
        <v>389.6529536456294</v>
      </c>
      <c r="I223">
        <v>387.12861191206724</v>
      </c>
      <c r="J223">
        <v>378.21914441410416</v>
      </c>
      <c r="K223">
        <v>364.58365047712198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K223"/>
  <sheetViews>
    <sheetView topLeftCell="A189" workbookViewId="0">
      <selection activeCell="Q25" sqref="Q25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31.411742895821874</v>
      </c>
      <c r="C2">
        <v>39.24746864591102</v>
      </c>
      <c r="D2">
        <v>46.593993202871452</v>
      </c>
      <c r="E2">
        <v>52.874222605238586</v>
      </c>
      <c r="F2">
        <v>57.1785688842225</v>
      </c>
      <c r="G2">
        <v>59.473692363621218</v>
      </c>
      <c r="H2">
        <v>60.456784585588558</v>
      </c>
      <c r="I2">
        <v>60.347245688253963</v>
      </c>
      <c r="J2">
        <v>59.335348293123104</v>
      </c>
      <c r="K2">
        <v>57.594229478705515</v>
      </c>
    </row>
    <row r="3" spans="1:11">
      <c r="A3" s="5" t="s">
        <v>7</v>
      </c>
      <c r="B3">
        <v>3.2042839999999977</v>
      </c>
      <c r="C3">
        <v>3.2162565468739772</v>
      </c>
      <c r="D3">
        <v>3.1477115282320689</v>
      </c>
      <c r="E3">
        <v>3.0530151278501703</v>
      </c>
      <c r="F3">
        <v>2.9346898861381736</v>
      </c>
      <c r="G3">
        <v>2.7795070599932568</v>
      </c>
      <c r="H3">
        <v>2.5795045922807076</v>
      </c>
      <c r="I3">
        <v>2.3335453795901406</v>
      </c>
      <c r="J3">
        <v>2.0276329430882929</v>
      </c>
      <c r="K3">
        <v>1.7009853597860627</v>
      </c>
    </row>
    <row r="4" spans="1:11">
      <c r="A4" s="5" t="s">
        <v>8</v>
      </c>
      <c r="B4">
        <v>35.468207999999997</v>
      </c>
      <c r="C4">
        <v>39.864686246883622</v>
      </c>
      <c r="D4">
        <v>42.6373496651862</v>
      </c>
      <c r="E4">
        <v>44.294207527381438</v>
      </c>
      <c r="F4">
        <v>44.888793615548096</v>
      </c>
      <c r="G4">
        <v>44.106635342691995</v>
      </c>
      <c r="H4">
        <v>42.276181071227569</v>
      </c>
      <c r="I4">
        <v>39.735238004046138</v>
      </c>
      <c r="J4">
        <v>36.785529017375055</v>
      </c>
      <c r="K4">
        <v>33.579621203117014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19.08191200000001</v>
      </c>
      <c r="C7">
        <v>24.634816346734191</v>
      </c>
      <c r="D7">
        <v>30.013947561056135</v>
      </c>
      <c r="E7">
        <v>34.784528265198226</v>
      </c>
      <c r="F7">
        <v>38.646173625038116</v>
      </c>
      <c r="G7">
        <v>41.473895375921273</v>
      </c>
      <c r="H7">
        <v>43.244856766984583</v>
      </c>
      <c r="I7">
        <v>43.902524791935207</v>
      </c>
      <c r="J7">
        <v>43.487564239034285</v>
      </c>
      <c r="K7">
        <v>42.105048556445034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40.412376000000009</v>
      </c>
      <c r="C9">
        <v>42.929507726291924</v>
      </c>
      <c r="D9">
        <v>44.252460498553688</v>
      </c>
      <c r="E9">
        <v>44.756344173190726</v>
      </c>
      <c r="F9">
        <v>44.321514106073622</v>
      </c>
      <c r="G9">
        <v>43.102606759584503</v>
      </c>
      <c r="H9">
        <v>41.317695037646516</v>
      </c>
      <c r="I9">
        <v>39.014492226090255</v>
      </c>
      <c r="J9">
        <v>35.960783502056451</v>
      </c>
      <c r="K9">
        <v>32.413520635093512</v>
      </c>
    </row>
    <row r="10" spans="1:11">
      <c r="A10" s="5" t="s">
        <v>14</v>
      </c>
      <c r="B10">
        <v>3.0920719999999995</v>
      </c>
      <c r="C10">
        <v>2.9734818936647112</v>
      </c>
      <c r="D10">
        <v>2.7438956853560943</v>
      </c>
      <c r="E10">
        <v>2.4950008070589225</v>
      </c>
      <c r="F10">
        <v>2.2128634186164895</v>
      </c>
      <c r="G10">
        <v>1.9238055034781507</v>
      </c>
      <c r="H10">
        <v>1.6682382600898127</v>
      </c>
      <c r="I10">
        <v>1.4370606067119236</v>
      </c>
      <c r="J10">
        <v>1.2286758140086971</v>
      </c>
      <c r="K10">
        <v>1.0447093182907021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22.268383999999987</v>
      </c>
      <c r="C12">
        <v>26.844877796861759</v>
      </c>
      <c r="D12">
        <v>32.34037885404944</v>
      </c>
      <c r="E12">
        <v>38.02542697801848</v>
      </c>
      <c r="F12">
        <v>44.221797738332455</v>
      </c>
      <c r="G12">
        <v>50.657343812246111</v>
      </c>
      <c r="H12">
        <v>56.426565636430141</v>
      </c>
      <c r="I12">
        <v>61.200926188728403</v>
      </c>
      <c r="J12">
        <v>64.491869872121129</v>
      </c>
      <c r="K12">
        <v>66.448901552831543</v>
      </c>
    </row>
    <row r="13" spans="1:11">
      <c r="A13" s="5" t="s">
        <v>17</v>
      </c>
      <c r="B13">
        <v>8.3936439746464941</v>
      </c>
      <c r="C13">
        <v>8.8685815191445467</v>
      </c>
      <c r="D13">
        <v>9.4972478200521149</v>
      </c>
      <c r="E13">
        <v>10.135985993186269</v>
      </c>
      <c r="F13">
        <v>10.836205015309798</v>
      </c>
      <c r="G13">
        <v>11.535173479513983</v>
      </c>
      <c r="H13">
        <v>12.033943893864173</v>
      </c>
      <c r="I13">
        <v>12.343164493458097</v>
      </c>
      <c r="J13">
        <v>12.439089838258507</v>
      </c>
      <c r="K13">
        <v>12.354206437080656</v>
      </c>
    </row>
    <row r="14" spans="1:11">
      <c r="A14" s="5" t="s">
        <v>18</v>
      </c>
      <c r="B14">
        <v>9.1877829999999872</v>
      </c>
      <c r="C14">
        <v>10.051395420195709</v>
      </c>
      <c r="D14">
        <v>10.459384702315914</v>
      </c>
      <c r="E14">
        <v>10.654885098791661</v>
      </c>
      <c r="F14">
        <v>10.547649413049109</v>
      </c>
      <c r="G14">
        <v>10.195633117646585</v>
      </c>
      <c r="H14">
        <v>9.6843145848082539</v>
      </c>
      <c r="I14">
        <v>8.9655653122810932</v>
      </c>
      <c r="J14">
        <v>8.1335196947971991</v>
      </c>
      <c r="K14">
        <v>7.3322798102950291</v>
      </c>
    </row>
    <row r="15" spans="1:11">
      <c r="A15" s="5" t="s">
        <v>19</v>
      </c>
      <c r="B15">
        <v>0.34287699999999982</v>
      </c>
      <c r="C15">
        <v>0.3866433669304532</v>
      </c>
      <c r="D15">
        <v>0.42437214445741772</v>
      </c>
      <c r="E15">
        <v>0.45364802681780464</v>
      </c>
      <c r="F15">
        <v>0.4719256488975061</v>
      </c>
      <c r="G15">
        <v>0.47745533714623678</v>
      </c>
      <c r="H15">
        <v>0.46891875604856748</v>
      </c>
      <c r="I15">
        <v>0.44843067853413171</v>
      </c>
      <c r="J15">
        <v>0.41617349193575959</v>
      </c>
      <c r="K15">
        <v>0.37311413595494192</v>
      </c>
    </row>
    <row r="16" spans="1:11">
      <c r="A16" s="5" t="s">
        <v>20</v>
      </c>
      <c r="B16">
        <v>1.2618350000000003</v>
      </c>
      <c r="C16">
        <v>1.9562055078959804</v>
      </c>
      <c r="D16">
        <v>2.5235003587930915</v>
      </c>
      <c r="E16">
        <v>3.0516668437460295</v>
      </c>
      <c r="F16">
        <v>3.4718398122113343</v>
      </c>
      <c r="G16">
        <v>3.7470117362404789</v>
      </c>
      <c r="H16">
        <v>3.8734316439026233</v>
      </c>
      <c r="I16">
        <v>3.8387796592543593</v>
      </c>
      <c r="J16">
        <v>3.674840038605856</v>
      </c>
      <c r="K16">
        <v>3.3928808381649875</v>
      </c>
    </row>
    <row r="17" spans="1:11">
      <c r="A17" s="5" t="s">
        <v>21</v>
      </c>
      <c r="B17">
        <v>148.69213100000007</v>
      </c>
      <c r="C17">
        <v>162.57506253826</v>
      </c>
      <c r="D17">
        <v>170.95650210683422</v>
      </c>
      <c r="E17">
        <v>173.7444164231884</v>
      </c>
      <c r="F17">
        <v>171.09832715230976</v>
      </c>
      <c r="G17">
        <v>163.88035311466808</v>
      </c>
      <c r="H17">
        <v>153.9353464230939</v>
      </c>
      <c r="I17">
        <v>142.19841180354842</v>
      </c>
      <c r="J17">
        <v>129.35016694702441</v>
      </c>
      <c r="K17">
        <v>116.17557666508353</v>
      </c>
    </row>
    <row r="18" spans="1:11">
      <c r="A18" s="5" t="s">
        <v>22</v>
      </c>
      <c r="B18">
        <v>0.27333099999999999</v>
      </c>
      <c r="C18">
        <v>0.27729338951725768</v>
      </c>
      <c r="D18">
        <v>0.27691254290707917</v>
      </c>
      <c r="E18">
        <v>0.2709241260298218</v>
      </c>
      <c r="F18">
        <v>0.25869125846580915</v>
      </c>
      <c r="G18">
        <v>0.24196136484581088</v>
      </c>
      <c r="H18">
        <v>0.22270523240483858</v>
      </c>
      <c r="I18">
        <v>0.20116712814251511</v>
      </c>
      <c r="J18">
        <v>0.17648819389566658</v>
      </c>
      <c r="K18">
        <v>0.14962447431667225</v>
      </c>
    </row>
    <row r="19" spans="1:11">
      <c r="A19" s="5" t="s">
        <v>23</v>
      </c>
      <c r="B19">
        <v>9.5954210000000053</v>
      </c>
      <c r="C19">
        <v>9.2217975242186654</v>
      </c>
      <c r="D19">
        <v>8.8148089580384923</v>
      </c>
      <c r="E19">
        <v>8.432547105404856</v>
      </c>
      <c r="F19">
        <v>7.999256779019488</v>
      </c>
      <c r="G19">
        <v>7.4935888454866166</v>
      </c>
      <c r="H19">
        <v>6.9317207046640323</v>
      </c>
      <c r="I19">
        <v>6.3117769543282822</v>
      </c>
      <c r="J19">
        <v>5.6601642237767669</v>
      </c>
      <c r="K19">
        <v>4.9760679072418679</v>
      </c>
    </row>
    <row r="20" spans="1:11">
      <c r="A20" s="5" t="s">
        <v>24</v>
      </c>
      <c r="B20">
        <v>10.712065999999997</v>
      </c>
      <c r="C20">
        <v>11.514945055612532</v>
      </c>
      <c r="D20">
        <v>12.559023430382844</v>
      </c>
      <c r="E20">
        <v>13.67725462046787</v>
      </c>
      <c r="F20">
        <v>14.896388001032081</v>
      </c>
      <c r="G20">
        <v>16.200044548470636</v>
      </c>
      <c r="H20">
        <v>17.415153585112602</v>
      </c>
      <c r="I20">
        <v>18.440066821500057</v>
      </c>
      <c r="J20">
        <v>19.265909028824492</v>
      </c>
      <c r="K20">
        <v>19.830747370925284</v>
      </c>
    </row>
    <row r="21" spans="1:11">
      <c r="A21" s="5" t="s">
        <v>25</v>
      </c>
      <c r="B21">
        <v>0.31162699999999988</v>
      </c>
      <c r="C21">
        <v>0.35264175751826715</v>
      </c>
      <c r="D21">
        <v>0.36533818282810021</v>
      </c>
      <c r="E21">
        <v>0.3626360524686984</v>
      </c>
      <c r="F21">
        <v>0.34795729616119608</v>
      </c>
      <c r="G21">
        <v>0.32500751863146821</v>
      </c>
      <c r="H21">
        <v>0.29981283168273343</v>
      </c>
      <c r="I21">
        <v>0.27559516666666156</v>
      </c>
      <c r="J21">
        <v>0.25190291104055124</v>
      </c>
      <c r="K21">
        <v>0.22778538768839163</v>
      </c>
    </row>
    <row r="22" spans="1:11">
      <c r="A22" s="5" t="s">
        <v>26</v>
      </c>
      <c r="B22">
        <v>8.849891999999997</v>
      </c>
      <c r="C22">
        <v>11.282041628110846</v>
      </c>
      <c r="D22">
        <v>13.622974724912291</v>
      </c>
      <c r="E22">
        <v>15.726403024104519</v>
      </c>
      <c r="F22">
        <v>17.412505174521097</v>
      </c>
      <c r="G22">
        <v>18.621174524642353</v>
      </c>
      <c r="H22">
        <v>19.365861936089754</v>
      </c>
      <c r="I22">
        <v>19.611888755193807</v>
      </c>
      <c r="J22">
        <v>19.373292652387367</v>
      </c>
      <c r="K22">
        <v>18.709850791741498</v>
      </c>
    </row>
    <row r="23" spans="1:11">
      <c r="A23" s="5" t="s">
        <v>27</v>
      </c>
      <c r="B23">
        <v>0.72594000000000014</v>
      </c>
      <c r="C23">
        <v>0.86600231458290389</v>
      </c>
      <c r="D23">
        <v>0.99778327063340921</v>
      </c>
      <c r="E23">
        <v>1.1093184932333329</v>
      </c>
      <c r="F23">
        <v>1.1940579921085206</v>
      </c>
      <c r="G23">
        <v>1.2425518578012764</v>
      </c>
      <c r="H23">
        <v>1.246201406620888</v>
      </c>
      <c r="I23">
        <v>1.2049184388775309</v>
      </c>
      <c r="J23">
        <v>1.1302649028875107</v>
      </c>
      <c r="K23">
        <v>1.0339924100144677</v>
      </c>
    </row>
    <row r="24" spans="1:11">
      <c r="A24" s="5" t="s">
        <v>28</v>
      </c>
      <c r="B24">
        <v>9.9298490000000008</v>
      </c>
      <c r="C24">
        <v>10.965247479272438</v>
      </c>
      <c r="D24">
        <v>11.474495298156343</v>
      </c>
      <c r="E24">
        <v>11.59867422948173</v>
      </c>
      <c r="F24">
        <v>11.357972277578906</v>
      </c>
      <c r="G24">
        <v>10.841642880226274</v>
      </c>
      <c r="H24">
        <v>10.224071078394557</v>
      </c>
      <c r="I24">
        <v>9.5589082308814959</v>
      </c>
      <c r="J24">
        <v>8.8579002888818827</v>
      </c>
      <c r="K24">
        <v>8.1650984481110349</v>
      </c>
    </row>
    <row r="25" spans="1:11">
      <c r="A25" s="5" t="s">
        <v>29</v>
      </c>
      <c r="B25">
        <v>3.7601490000979116</v>
      </c>
      <c r="C25">
        <v>3.7112009166335893</v>
      </c>
      <c r="D25">
        <v>3.6088329450703163</v>
      </c>
      <c r="E25">
        <v>3.4653944332957725</v>
      </c>
      <c r="F25">
        <v>3.2705839407268344</v>
      </c>
      <c r="G25">
        <v>3.0300810918212626</v>
      </c>
      <c r="H25">
        <v>2.7546153155732926</v>
      </c>
      <c r="I25">
        <v>2.4569531304366681</v>
      </c>
      <c r="J25">
        <v>2.1305915314126325</v>
      </c>
      <c r="K25">
        <v>1.7998914201411027</v>
      </c>
    </row>
    <row r="26" spans="1:11">
      <c r="A26" s="5" t="s">
        <v>30</v>
      </c>
      <c r="B26">
        <v>2.0069449999999995</v>
      </c>
      <c r="C26">
        <v>2.2326626842590538</v>
      </c>
      <c r="D26">
        <v>2.4200761813170075</v>
      </c>
      <c r="E26">
        <v>2.5730979316572591</v>
      </c>
      <c r="F26">
        <v>2.6982465905783881</v>
      </c>
      <c r="G26">
        <v>2.7688751223640442</v>
      </c>
      <c r="H26">
        <v>2.7559118681728503</v>
      </c>
      <c r="I26">
        <v>2.6672828142962182</v>
      </c>
      <c r="J26">
        <v>2.5166044986636158</v>
      </c>
      <c r="K26">
        <v>2.3211090467823201</v>
      </c>
    </row>
    <row r="27" spans="1:11">
      <c r="A27" s="5" t="s">
        <v>31</v>
      </c>
      <c r="B27">
        <v>194.94646999999998</v>
      </c>
      <c r="C27">
        <v>207.99110794702227</v>
      </c>
      <c r="D27">
        <v>215.01996905673377</v>
      </c>
      <c r="E27">
        <v>216.62523701390938</v>
      </c>
      <c r="F27">
        <v>213.07659184580933</v>
      </c>
      <c r="G27">
        <v>204.58861124903245</v>
      </c>
      <c r="H27">
        <v>192.20529443845183</v>
      </c>
      <c r="I27">
        <v>177.00902574754102</v>
      </c>
      <c r="J27">
        <v>159.27220094816747</v>
      </c>
      <c r="K27">
        <v>139.10223053227722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0.39891999999999983</v>
      </c>
      <c r="C30">
        <v>0.45705125798332075</v>
      </c>
      <c r="D30">
        <v>0.50294556795262879</v>
      </c>
      <c r="E30">
        <v>0.53672090884864865</v>
      </c>
      <c r="F30">
        <v>0.55986577638571122</v>
      </c>
      <c r="G30">
        <v>0.56830138291245813</v>
      </c>
      <c r="H30">
        <v>0.56084200275675378</v>
      </c>
      <c r="I30">
        <v>0.53674111561573679</v>
      </c>
      <c r="J30">
        <v>0.49773635793670035</v>
      </c>
      <c r="K30">
        <v>0.4454880079780561</v>
      </c>
    </row>
    <row r="31" spans="1:11">
      <c r="A31" s="5" t="s">
        <v>35</v>
      </c>
      <c r="B31">
        <v>7.4943319999999991</v>
      </c>
      <c r="C31">
        <v>7.0558800037684337</v>
      </c>
      <c r="D31">
        <v>6.7546667969154077</v>
      </c>
      <c r="E31">
        <v>6.541481170366275</v>
      </c>
      <c r="F31">
        <v>6.3344453903171338</v>
      </c>
      <c r="G31">
        <v>6.0861391565994554</v>
      </c>
      <c r="H31">
        <v>5.7428360966822494</v>
      </c>
      <c r="I31">
        <v>5.3047469237611056</v>
      </c>
      <c r="J31">
        <v>4.7997160427917294</v>
      </c>
      <c r="K31">
        <v>4.2198247875250638</v>
      </c>
    </row>
    <row r="32" spans="1:11">
      <c r="A32" s="5" t="s">
        <v>36</v>
      </c>
      <c r="B32">
        <v>16.468714000000006</v>
      </c>
      <c r="C32">
        <v>20.764196372818041</v>
      </c>
      <c r="D32">
        <v>24.810913032542835</v>
      </c>
      <c r="E32">
        <v>28.484334199125602</v>
      </c>
      <c r="F32">
        <v>31.293090095366782</v>
      </c>
      <c r="G32">
        <v>33.108417007516884</v>
      </c>
      <c r="H32">
        <v>34.217303179442325</v>
      </c>
      <c r="I32">
        <v>34.726778223853692</v>
      </c>
      <c r="J32">
        <v>34.723504017770836</v>
      </c>
      <c r="K32">
        <v>34.266127050576848</v>
      </c>
    </row>
    <row r="33" spans="1:11">
      <c r="A33" s="5" t="s">
        <v>37</v>
      </c>
      <c r="B33">
        <v>8.3822444656684443</v>
      </c>
      <c r="C33">
        <v>10.902680707620005</v>
      </c>
      <c r="D33">
        <v>13.213398304474802</v>
      </c>
      <c r="E33">
        <v>15.185170630197762</v>
      </c>
      <c r="F33">
        <v>16.822382291536854</v>
      </c>
      <c r="G33">
        <v>17.9103952640071</v>
      </c>
      <c r="H33">
        <v>18.385996333702131</v>
      </c>
      <c r="I33">
        <v>18.28167880531085</v>
      </c>
      <c r="J33">
        <v>17.689596881418009</v>
      </c>
      <c r="K33">
        <v>16.738360079843513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14.138255000114109</v>
      </c>
      <c r="C35">
        <v>15.145623179227297</v>
      </c>
      <c r="D35">
        <v>15.337670785815488</v>
      </c>
      <c r="E35">
        <v>15.039353898927704</v>
      </c>
      <c r="F35">
        <v>14.344404064517848</v>
      </c>
      <c r="G35">
        <v>13.355695321013613</v>
      </c>
      <c r="H35">
        <v>12.275373867340852</v>
      </c>
      <c r="I35">
        <v>11.149853856103141</v>
      </c>
      <c r="J35">
        <v>10.05438760871831</v>
      </c>
      <c r="K35">
        <v>9.0758274075963055</v>
      </c>
    </row>
    <row r="36" spans="1:11">
      <c r="A36" s="5" t="s">
        <v>40</v>
      </c>
      <c r="B36">
        <v>19.598888999999993</v>
      </c>
      <c r="C36">
        <v>23.135669343839098</v>
      </c>
      <c r="D36">
        <v>26.126195905816065</v>
      </c>
      <c r="E36">
        <v>28.535661655883146</v>
      </c>
      <c r="F36">
        <v>30.138636779556524</v>
      </c>
      <c r="G36">
        <v>30.989028892498666</v>
      </c>
      <c r="H36">
        <v>31.1697822696812</v>
      </c>
      <c r="I36">
        <v>30.670245381616404</v>
      </c>
      <c r="J36">
        <v>29.569629839616972</v>
      </c>
      <c r="K36">
        <v>27.97691166701167</v>
      </c>
    </row>
    <row r="37" spans="1:11">
      <c r="A37" s="5" t="s">
        <v>41</v>
      </c>
      <c r="B37">
        <v>34.016593000000007</v>
      </c>
      <c r="C37">
        <v>38.876431159210973</v>
      </c>
      <c r="D37">
        <v>45.107034620686001</v>
      </c>
      <c r="E37">
        <v>51.576162126372765</v>
      </c>
      <c r="F37">
        <v>58.817357902248872</v>
      </c>
      <c r="G37">
        <v>66.597391257016852</v>
      </c>
      <c r="H37">
        <v>73.927319576353767</v>
      </c>
      <c r="I37">
        <v>80.334976450891972</v>
      </c>
      <c r="J37">
        <v>85.101069154606776</v>
      </c>
      <c r="K37">
        <v>88.100750009034584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4.4010510000000016</v>
      </c>
      <c r="C39">
        <v>5.1398236588799033</v>
      </c>
      <c r="D39">
        <v>5.8119907174494401</v>
      </c>
      <c r="E39">
        <v>6.3361293552186844</v>
      </c>
      <c r="F39">
        <v>6.664970136718626</v>
      </c>
      <c r="G39">
        <v>6.8189370158072187</v>
      </c>
      <c r="H39">
        <v>6.8130143279034128</v>
      </c>
      <c r="I39">
        <v>6.6529324724699839</v>
      </c>
      <c r="J39">
        <v>6.3667013805351127</v>
      </c>
      <c r="K39">
        <v>5.9878754513403818</v>
      </c>
    </row>
    <row r="40" spans="1:11">
      <c r="A40" s="5" t="s">
        <v>44</v>
      </c>
      <c r="B40">
        <v>11.227207999999999</v>
      </c>
      <c r="C40">
        <v>14.13527218804801</v>
      </c>
      <c r="D40">
        <v>16.965812714105237</v>
      </c>
      <c r="E40">
        <v>19.435990233363317</v>
      </c>
      <c r="F40">
        <v>21.272626101149072</v>
      </c>
      <c r="G40">
        <v>22.48334876259533</v>
      </c>
      <c r="H40">
        <v>23.224382722261574</v>
      </c>
      <c r="I40">
        <v>23.54240540319508</v>
      </c>
      <c r="J40">
        <v>23.471667534470793</v>
      </c>
      <c r="K40">
        <v>23.033975295553926</v>
      </c>
    </row>
    <row r="41" spans="1:11">
      <c r="A41" s="5" t="s">
        <v>45</v>
      </c>
      <c r="B41">
        <v>17.113687999999975</v>
      </c>
      <c r="C41">
        <v>18.409279968712266</v>
      </c>
      <c r="D41">
        <v>19.224165272484711</v>
      </c>
      <c r="E41">
        <v>19.570761966418079</v>
      </c>
      <c r="F41">
        <v>19.443898256211533</v>
      </c>
      <c r="G41">
        <v>18.899221790462839</v>
      </c>
      <c r="H41">
        <v>18.015351367336851</v>
      </c>
      <c r="I41">
        <v>16.728339920162295</v>
      </c>
      <c r="J41">
        <v>15.07161605966018</v>
      </c>
      <c r="K41">
        <v>13.066744999289341</v>
      </c>
    </row>
    <row r="42" spans="1:11">
      <c r="A42" s="5" t="s">
        <v>46</v>
      </c>
      <c r="B42">
        <v>1341.3351520000015</v>
      </c>
      <c r="C42">
        <v>1370.9503136509377</v>
      </c>
      <c r="D42">
        <v>1359.1884232473219</v>
      </c>
      <c r="E42">
        <v>1308.6929401168402</v>
      </c>
      <c r="F42">
        <v>1224.5219928458362</v>
      </c>
      <c r="G42">
        <v>1117.584553586832</v>
      </c>
      <c r="H42">
        <v>999.73686771357006</v>
      </c>
      <c r="I42">
        <v>880.9937183694002</v>
      </c>
      <c r="J42">
        <v>762.38492579235083</v>
      </c>
      <c r="K42">
        <v>644.55780683703108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46.294840999999963</v>
      </c>
      <c r="C45">
        <v>51.411083166433066</v>
      </c>
      <c r="D45">
        <v>54.897781966771561</v>
      </c>
      <c r="E45">
        <v>56.980839224721727</v>
      </c>
      <c r="F45">
        <v>57.540068526213034</v>
      </c>
      <c r="G45">
        <v>56.773458680562292</v>
      </c>
      <c r="H45">
        <v>54.974251225767752</v>
      </c>
      <c r="I45">
        <v>52.311695952666582</v>
      </c>
      <c r="J45">
        <v>48.700964817142172</v>
      </c>
      <c r="K45">
        <v>44.068441250341742</v>
      </c>
    </row>
    <row r="46" spans="1:11">
      <c r="A46" s="5" t="s">
        <v>50</v>
      </c>
      <c r="B46">
        <v>0.73475000000000024</v>
      </c>
      <c r="C46">
        <v>0.85592338519793898</v>
      </c>
      <c r="D46">
        <v>0.92675529165062309</v>
      </c>
      <c r="E46">
        <v>0.97086189752382224</v>
      </c>
      <c r="F46">
        <v>0.96967325083306244</v>
      </c>
      <c r="G46">
        <v>0.9388933111870349</v>
      </c>
      <c r="H46">
        <v>0.89938373156892826</v>
      </c>
      <c r="I46">
        <v>0.85026642589488721</v>
      </c>
      <c r="J46">
        <v>0.79204750714247263</v>
      </c>
      <c r="K46">
        <v>0.72986360805763051</v>
      </c>
    </row>
    <row r="47" spans="1:11">
      <c r="A47" s="5" t="s">
        <v>51</v>
      </c>
      <c r="B47">
        <v>4.0428990000000011</v>
      </c>
      <c r="C47">
        <v>5.0032723464045219</v>
      </c>
      <c r="D47">
        <v>5.916472277716827</v>
      </c>
      <c r="E47">
        <v>6.7190383195744197</v>
      </c>
      <c r="F47">
        <v>7.3340822707423481</v>
      </c>
      <c r="G47">
        <v>7.7487362164974609</v>
      </c>
      <c r="H47">
        <v>7.9457554319554031</v>
      </c>
      <c r="I47">
        <v>7.916195618133993</v>
      </c>
      <c r="J47">
        <v>7.6831568061942548</v>
      </c>
      <c r="K47">
        <v>7.2777649765797632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4.658887</v>
      </c>
      <c r="C49">
        <v>5.2906388814426473</v>
      </c>
      <c r="D49">
        <v>5.8221296987083671</v>
      </c>
      <c r="E49">
        <v>6.2305038300507407</v>
      </c>
      <c r="F49">
        <v>6.473901689492723</v>
      </c>
      <c r="G49">
        <v>6.5497485766956149</v>
      </c>
      <c r="H49">
        <v>6.4473582818567055</v>
      </c>
      <c r="I49">
        <v>6.1561854720343154</v>
      </c>
      <c r="J49">
        <v>5.6525950401805405</v>
      </c>
      <c r="K49">
        <v>4.9759619307468999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4.4033300000000031</v>
      </c>
      <c r="C51">
        <v>4.3417221294875032</v>
      </c>
      <c r="D51">
        <v>4.2728751963923344</v>
      </c>
      <c r="E51">
        <v>4.198669520409223</v>
      </c>
      <c r="F51">
        <v>4.0911337062905897</v>
      </c>
      <c r="G51">
        <v>3.9392574673875242</v>
      </c>
      <c r="H51">
        <v>3.7266742661223637</v>
      </c>
      <c r="I51">
        <v>3.4441834723626021</v>
      </c>
      <c r="J51">
        <v>3.0769989207990291</v>
      </c>
      <c r="K51">
        <v>2.6601069708701788</v>
      </c>
    </row>
    <row r="52" spans="1:11">
      <c r="A52" s="5" t="s">
        <v>56</v>
      </c>
      <c r="B52">
        <v>11.257979000000001</v>
      </c>
      <c r="C52">
        <v>10.937018867379491</v>
      </c>
      <c r="D52">
        <v>10.29372350132174</v>
      </c>
      <c r="E52">
        <v>9.4631695638776812</v>
      </c>
      <c r="F52">
        <v>8.4625984425685719</v>
      </c>
      <c r="G52">
        <v>7.3198422145282356</v>
      </c>
      <c r="H52">
        <v>6.1764131750244369</v>
      </c>
      <c r="I52">
        <v>5.1336373468424226</v>
      </c>
      <c r="J52">
        <v>4.193600012476697</v>
      </c>
      <c r="K52">
        <v>3.328921553463434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1.1036469999999994</v>
      </c>
      <c r="C54">
        <v>1.2628495086006757</v>
      </c>
      <c r="D54">
        <v>1.4200513402012029</v>
      </c>
      <c r="E54">
        <v>1.5542521495438073</v>
      </c>
      <c r="F54">
        <v>1.663299291932532</v>
      </c>
      <c r="G54">
        <v>1.7276393887423818</v>
      </c>
      <c r="H54">
        <v>1.7313926159243906</v>
      </c>
      <c r="I54">
        <v>1.6598619579247744</v>
      </c>
      <c r="J54">
        <v>1.5134589767860871</v>
      </c>
      <c r="K54">
        <v>1.3199235482393874</v>
      </c>
    </row>
    <row r="55" spans="1:11">
      <c r="A55" s="5" t="s">
        <v>59</v>
      </c>
      <c r="B55">
        <v>10.492959999999997</v>
      </c>
      <c r="C55">
        <v>11.213676247481908</v>
      </c>
      <c r="D55">
        <v>12.030876499827144</v>
      </c>
      <c r="E55">
        <v>12.819362023737424</v>
      </c>
      <c r="F55">
        <v>13.782001786681425</v>
      </c>
      <c r="G55">
        <v>14.763003513621996</v>
      </c>
      <c r="H55">
        <v>15.528717036510979</v>
      </c>
      <c r="I55">
        <v>16.06358042404786</v>
      </c>
      <c r="J55">
        <v>16.394591273989736</v>
      </c>
      <c r="K55">
        <v>16.553038155662879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65.965795</v>
      </c>
      <c r="C57">
        <v>83.852912340991665</v>
      </c>
      <c r="D57">
        <v>101.57857232806197</v>
      </c>
      <c r="E57">
        <v>117.24141225026376</v>
      </c>
      <c r="F57">
        <v>129.59743286726399</v>
      </c>
      <c r="G57">
        <v>138.4456795085712</v>
      </c>
      <c r="H57">
        <v>144.04824702851838</v>
      </c>
      <c r="I57">
        <v>146.35461104746082</v>
      </c>
      <c r="J57">
        <v>145.61819931470816</v>
      </c>
      <c r="K57">
        <v>142.15891345951479</v>
      </c>
    </row>
    <row r="58" spans="1:11">
      <c r="A58" s="5" t="s">
        <v>62</v>
      </c>
      <c r="B58">
        <v>5.5501420000000037</v>
      </c>
      <c r="C58">
        <v>5.9300959827885151</v>
      </c>
      <c r="D58">
        <v>6.4893823599267328</v>
      </c>
      <c r="E58">
        <v>7.0920749437807729</v>
      </c>
      <c r="F58">
        <v>7.7847036334418434</v>
      </c>
      <c r="G58">
        <v>8.5984453390949174</v>
      </c>
      <c r="H58">
        <v>9.4365259642382942</v>
      </c>
      <c r="I58">
        <v>10.264693497990651</v>
      </c>
      <c r="J58">
        <v>11.067483142814456</v>
      </c>
      <c r="K58">
        <v>11.755686167796128</v>
      </c>
    </row>
    <row r="59" spans="1:11">
      <c r="A59" s="5" t="s">
        <v>63</v>
      </c>
      <c r="B59">
        <v>0.88871600000000039</v>
      </c>
      <c r="C59">
        <v>1.0325547869872556</v>
      </c>
      <c r="D59">
        <v>1.1458794318904288</v>
      </c>
      <c r="E59">
        <v>1.2280007475752037</v>
      </c>
      <c r="F59">
        <v>1.2789558627711239</v>
      </c>
      <c r="G59">
        <v>1.2952490115897859</v>
      </c>
      <c r="H59">
        <v>1.2819490513367984</v>
      </c>
      <c r="I59">
        <v>1.2418647886469465</v>
      </c>
      <c r="J59">
        <v>1.1806700795632286</v>
      </c>
      <c r="K59">
        <v>1.1051709209307514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9.9273199999999999</v>
      </c>
      <c r="C61">
        <v>10.80249143890263</v>
      </c>
      <c r="D61">
        <v>11.233090351634841</v>
      </c>
      <c r="E61">
        <v>11.324887009944502</v>
      </c>
      <c r="F61">
        <v>11.102004111169224</v>
      </c>
      <c r="G61">
        <v>10.633528425180979</v>
      </c>
      <c r="H61">
        <v>10.041725191253008</v>
      </c>
      <c r="I61">
        <v>9.3813367357912423</v>
      </c>
      <c r="J61">
        <v>8.6718525512055464</v>
      </c>
      <c r="K61">
        <v>7.8568923064937</v>
      </c>
    </row>
    <row r="62" spans="1:11">
      <c r="A62" s="5" t="s">
        <v>66</v>
      </c>
      <c r="B62">
        <v>14.464739000000003</v>
      </c>
      <c r="C62">
        <v>16.018997245405163</v>
      </c>
      <c r="D62">
        <v>16.99617940492087</v>
      </c>
      <c r="E62">
        <v>17.511155157315109</v>
      </c>
      <c r="F62">
        <v>17.553054032972724</v>
      </c>
      <c r="G62">
        <v>17.191346062172268</v>
      </c>
      <c r="H62">
        <v>16.55774208117009</v>
      </c>
      <c r="I62">
        <v>15.707905636448412</v>
      </c>
      <c r="J62">
        <v>14.557263446298577</v>
      </c>
      <c r="K62">
        <v>13.124426782567756</v>
      </c>
    </row>
    <row r="63" spans="1:11">
      <c r="A63" s="5" t="s">
        <v>67</v>
      </c>
      <c r="B63">
        <v>81.121077</v>
      </c>
      <c r="C63">
        <v>93.152296307615529</v>
      </c>
      <c r="D63">
        <v>101.70995761400522</v>
      </c>
      <c r="E63">
        <v>107.76693081681992</v>
      </c>
      <c r="F63">
        <v>110.9606862587801</v>
      </c>
      <c r="G63">
        <v>111.45740247760372</v>
      </c>
      <c r="H63">
        <v>109.80912794706283</v>
      </c>
      <c r="I63">
        <v>105.9461608650367</v>
      </c>
      <c r="J63">
        <v>100.3560735905738</v>
      </c>
      <c r="K63">
        <v>93.583062939836978</v>
      </c>
    </row>
    <row r="64" spans="1:11">
      <c r="A64" s="5" t="s">
        <v>68</v>
      </c>
      <c r="B64">
        <v>6.1929930000000022</v>
      </c>
      <c r="C64">
        <v>6.1175514022587132</v>
      </c>
      <c r="D64">
        <v>5.5903965489146508</v>
      </c>
      <c r="E64">
        <v>4.9390414773758948</v>
      </c>
      <c r="F64">
        <v>4.2158494984587236</v>
      </c>
      <c r="G64">
        <v>3.4840949793872218</v>
      </c>
      <c r="H64">
        <v>2.8741373886570947</v>
      </c>
      <c r="I64">
        <v>2.4008980709807646</v>
      </c>
      <c r="J64">
        <v>2.0324250127148802</v>
      </c>
      <c r="K64">
        <v>1.7334157753840509</v>
      </c>
    </row>
    <row r="65" spans="1:11">
      <c r="A65" s="5" t="s">
        <v>69</v>
      </c>
      <c r="B65">
        <v>0.70040099999999994</v>
      </c>
      <c r="C65">
        <v>0.89153852600814321</v>
      </c>
      <c r="D65">
        <v>1.0872928108672837</v>
      </c>
      <c r="E65">
        <v>1.2618409973604605</v>
      </c>
      <c r="F65">
        <v>1.4037465090939434</v>
      </c>
      <c r="G65">
        <v>1.5129588123041795</v>
      </c>
      <c r="H65">
        <v>1.5796556794938053</v>
      </c>
      <c r="I65">
        <v>1.5945836311180248</v>
      </c>
      <c r="J65">
        <v>1.5631491779714735</v>
      </c>
      <c r="K65">
        <v>1.4937534754030768</v>
      </c>
    </row>
    <row r="66" spans="1:11">
      <c r="A66" s="5" t="s">
        <v>70</v>
      </c>
      <c r="B66">
        <v>5.253676000000004</v>
      </c>
      <c r="C66">
        <v>6.7676936851387275</v>
      </c>
      <c r="D66">
        <v>8.1366650686028414</v>
      </c>
      <c r="E66">
        <v>9.4118001611426099</v>
      </c>
      <c r="F66">
        <v>10.420806001330805</v>
      </c>
      <c r="G66">
        <v>11.087722758543672</v>
      </c>
      <c r="H66">
        <v>11.440991648721127</v>
      </c>
      <c r="I66">
        <v>11.467124433802905</v>
      </c>
      <c r="J66">
        <v>11.209266304375175</v>
      </c>
      <c r="K66">
        <v>10.708896544572275</v>
      </c>
    </row>
    <row r="67" spans="1:11">
      <c r="A67" s="5" t="s">
        <v>71</v>
      </c>
      <c r="B67">
        <v>1.3411400000000007</v>
      </c>
      <c r="C67">
        <v>1.3417635519927564</v>
      </c>
      <c r="D67">
        <v>1.3516659146899324</v>
      </c>
      <c r="E67">
        <v>1.3805296988174656</v>
      </c>
      <c r="F67">
        <v>1.4337306365535365</v>
      </c>
      <c r="G67">
        <v>1.49192253667471</v>
      </c>
      <c r="H67">
        <v>1.5523324014435718</v>
      </c>
      <c r="I67">
        <v>1.6170584725767074</v>
      </c>
      <c r="J67">
        <v>1.669438086522933</v>
      </c>
      <c r="K67">
        <v>1.714626896139972</v>
      </c>
    </row>
    <row r="68" spans="1:11">
      <c r="A68" s="5" t="s">
        <v>72</v>
      </c>
      <c r="B68">
        <v>82.949539735610387</v>
      </c>
      <c r="C68">
        <v>100.59082916234789</v>
      </c>
      <c r="D68">
        <v>116.30496889223187</v>
      </c>
      <c r="E68">
        <v>128.4144645142905</v>
      </c>
      <c r="F68">
        <v>137.15217284216808</v>
      </c>
      <c r="G68">
        <v>142.43258828962203</v>
      </c>
      <c r="H68">
        <v>144.46971659712975</v>
      </c>
      <c r="I68">
        <v>143.39933259608571</v>
      </c>
      <c r="J68">
        <v>139.36427646988264</v>
      </c>
      <c r="K68">
        <v>132.89859387324853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0.86062299999999936</v>
      </c>
      <c r="C71">
        <v>0.88065182141620513</v>
      </c>
      <c r="D71">
        <v>0.84419070577398758</v>
      </c>
      <c r="E71">
        <v>0.78177587687155814</v>
      </c>
      <c r="F71">
        <v>0.70124277805522761</v>
      </c>
      <c r="G71">
        <v>0.61293918432956429</v>
      </c>
      <c r="H71">
        <v>0.53331479960291051</v>
      </c>
      <c r="I71">
        <v>0.46626329306862058</v>
      </c>
      <c r="J71">
        <v>0.41059964626561418</v>
      </c>
      <c r="K71">
        <v>0.36484193544319671</v>
      </c>
    </row>
    <row r="72" spans="1:11">
      <c r="A72" s="5" t="s">
        <v>76</v>
      </c>
      <c r="B72">
        <v>5.364545106066303</v>
      </c>
      <c r="C72">
        <v>5.7297760529890684</v>
      </c>
      <c r="D72">
        <v>6.2030491221110635</v>
      </c>
      <c r="E72">
        <v>6.6825717092550159</v>
      </c>
      <c r="F72">
        <v>7.2490542313632984</v>
      </c>
      <c r="G72">
        <v>7.9277315169584739</v>
      </c>
      <c r="H72">
        <v>8.624687009517519</v>
      </c>
      <c r="I72">
        <v>9.3041053715629651</v>
      </c>
      <c r="J72">
        <v>9.9445955797215753</v>
      </c>
      <c r="K72">
        <v>10.498150991861523</v>
      </c>
    </row>
    <row r="73" spans="1:11">
      <c r="A73" s="5" t="s">
        <v>77</v>
      </c>
      <c r="B73">
        <v>62.787416551732129</v>
      </c>
      <c r="C73">
        <v>67.818320581025191</v>
      </c>
      <c r="D73">
        <v>74.246966626538025</v>
      </c>
      <c r="E73">
        <v>81.193136265128132</v>
      </c>
      <c r="F73">
        <v>88.708683558259324</v>
      </c>
      <c r="G73">
        <v>96.744404204889634</v>
      </c>
      <c r="H73">
        <v>104.33894485001726</v>
      </c>
      <c r="I73">
        <v>111.61543845270938</v>
      </c>
      <c r="J73">
        <v>118.04120998246904</v>
      </c>
      <c r="K73">
        <v>123.65085794660976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0.27076399999999984</v>
      </c>
      <c r="C75">
        <v>0.29721950237231609</v>
      </c>
      <c r="D75">
        <v>0.31512586784983515</v>
      </c>
      <c r="E75">
        <v>0.3250999710524658</v>
      </c>
      <c r="F75">
        <v>0.32747704379144021</v>
      </c>
      <c r="G75">
        <v>0.32263884270459697</v>
      </c>
      <c r="H75">
        <v>0.31268167436557409</v>
      </c>
      <c r="I75">
        <v>0.29883585173908156</v>
      </c>
      <c r="J75">
        <v>0.28101695352140532</v>
      </c>
      <c r="K75">
        <v>0.258395435029044</v>
      </c>
    </row>
    <row r="76" spans="1:11">
      <c r="A76" s="5" t="s">
        <v>80</v>
      </c>
      <c r="B76">
        <v>1.5054630000000013</v>
      </c>
      <c r="C76">
        <v>1.737539511980682</v>
      </c>
      <c r="D76">
        <v>1.9250109664490371</v>
      </c>
      <c r="E76">
        <v>2.0587804478904621</v>
      </c>
      <c r="F76">
        <v>2.14083875907943</v>
      </c>
      <c r="G76">
        <v>2.1739184547777795</v>
      </c>
      <c r="H76">
        <v>2.1588087736777242</v>
      </c>
      <c r="I76">
        <v>2.0952572860557295</v>
      </c>
      <c r="J76">
        <v>1.9890288839366232</v>
      </c>
      <c r="K76">
        <v>1.8520616742409379</v>
      </c>
    </row>
    <row r="77" spans="1:11">
      <c r="A77" s="5" t="s">
        <v>81</v>
      </c>
      <c r="B77">
        <v>1.7283939999999993</v>
      </c>
      <c r="C77">
        <v>2.1099804876420931</v>
      </c>
      <c r="D77">
        <v>2.3955511481318688</v>
      </c>
      <c r="E77">
        <v>2.6033817087291538</v>
      </c>
      <c r="F77">
        <v>2.70954601517741</v>
      </c>
      <c r="G77">
        <v>2.7257751733781261</v>
      </c>
      <c r="H77">
        <v>2.6989687114252212</v>
      </c>
      <c r="I77">
        <v>2.6391718499043715</v>
      </c>
      <c r="J77">
        <v>2.5521023431131926</v>
      </c>
      <c r="K77">
        <v>2.4436401161950645</v>
      </c>
    </row>
    <row r="78" spans="1:11">
      <c r="A78" s="5" t="s">
        <v>82</v>
      </c>
      <c r="B78">
        <v>4.3522440000000007</v>
      </c>
      <c r="C78">
        <v>4.0314256640659165</v>
      </c>
      <c r="D78">
        <v>3.5855539591474543</v>
      </c>
      <c r="E78">
        <v>3.1572112593202037</v>
      </c>
      <c r="F78">
        <v>2.7157205835285541</v>
      </c>
      <c r="G78">
        <v>2.2937056015585742</v>
      </c>
      <c r="H78">
        <v>1.9313797780354052</v>
      </c>
      <c r="I78">
        <v>1.6264544566786487</v>
      </c>
      <c r="J78">
        <v>1.3663333673447524</v>
      </c>
      <c r="K78">
        <v>1.1428924203575332</v>
      </c>
    </row>
    <row r="79" spans="1:11">
      <c r="A79" s="5" t="s">
        <v>83</v>
      </c>
      <c r="B79">
        <v>82.302463161787216</v>
      </c>
      <c r="C79">
        <v>83.307275332267253</v>
      </c>
      <c r="D79">
        <v>85.773520766296699</v>
      </c>
      <c r="E79">
        <v>88.560939338572993</v>
      </c>
      <c r="F79">
        <v>91.933538020627765</v>
      </c>
      <c r="G79">
        <v>95.495931113258948</v>
      </c>
      <c r="H79">
        <v>98.290576111236177</v>
      </c>
      <c r="I79">
        <v>100.00517383932812</v>
      </c>
      <c r="J79">
        <v>100.21351962769361</v>
      </c>
      <c r="K79">
        <v>99.064669619067772</v>
      </c>
    </row>
    <row r="80" spans="1:11">
      <c r="A80" s="5" t="s">
        <v>84</v>
      </c>
      <c r="B80">
        <v>24.391822999999977</v>
      </c>
      <c r="C80">
        <v>29.262736690058897</v>
      </c>
      <c r="D80">
        <v>33.36481632282409</v>
      </c>
      <c r="E80">
        <v>36.854761921688834</v>
      </c>
      <c r="F80">
        <v>39.25075020965938</v>
      </c>
      <c r="G80">
        <v>40.542113090820038</v>
      </c>
      <c r="H80">
        <v>41.044936504734352</v>
      </c>
      <c r="I80">
        <v>40.739369675827632</v>
      </c>
      <c r="J80">
        <v>39.682181957499729</v>
      </c>
      <c r="K80">
        <v>38.003023618414055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11.359346000000007</v>
      </c>
      <c r="C82">
        <v>11.589831587738505</v>
      </c>
      <c r="D82">
        <v>11.881187242450263</v>
      </c>
      <c r="E82">
        <v>12.316090158186277</v>
      </c>
      <c r="F82">
        <v>12.813234058025655</v>
      </c>
      <c r="G82">
        <v>13.31841766572138</v>
      </c>
      <c r="H82">
        <v>13.704556623931692</v>
      </c>
      <c r="I82">
        <v>13.886651753317508</v>
      </c>
      <c r="J82">
        <v>13.890171412958811</v>
      </c>
      <c r="K82">
        <v>13.7849065770633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0.46066599998197877</v>
      </c>
      <c r="C85">
        <v>0.47834452662889682</v>
      </c>
      <c r="D85">
        <v>0.4834491943231482</v>
      </c>
      <c r="E85">
        <v>0.48148819277847033</v>
      </c>
      <c r="F85">
        <v>0.47056278890822884</v>
      </c>
      <c r="G85">
        <v>0.45028544680807125</v>
      </c>
      <c r="H85">
        <v>0.4237809353591967</v>
      </c>
      <c r="I85">
        <v>0.3923365509123235</v>
      </c>
      <c r="J85">
        <v>0.35764721618728001</v>
      </c>
      <c r="K85">
        <v>0.31850762156719398</v>
      </c>
    </row>
    <row r="86" spans="1:11">
      <c r="A86" s="5" t="s">
        <v>90</v>
      </c>
      <c r="B86">
        <v>14.388928999999996</v>
      </c>
      <c r="C86">
        <v>16.739154910521833</v>
      </c>
      <c r="D86">
        <v>18.215173507587483</v>
      </c>
      <c r="E86">
        <v>19.013515723584707</v>
      </c>
      <c r="F86">
        <v>19.148440149970153</v>
      </c>
      <c r="G86">
        <v>18.812635017461002</v>
      </c>
      <c r="H86">
        <v>18.269042862034429</v>
      </c>
      <c r="I86">
        <v>17.562474441092267</v>
      </c>
      <c r="J86">
        <v>16.68362060837061</v>
      </c>
      <c r="K86">
        <v>15.636642549969505</v>
      </c>
    </row>
    <row r="87" spans="1:11">
      <c r="A87" s="5" t="s">
        <v>91</v>
      </c>
      <c r="B87">
        <v>9.9815900000000006</v>
      </c>
      <c r="C87">
        <v>11.259977597167396</v>
      </c>
      <c r="D87">
        <v>11.888538996470697</v>
      </c>
      <c r="E87">
        <v>11.999619960622463</v>
      </c>
      <c r="F87">
        <v>11.568110222926267</v>
      </c>
      <c r="G87">
        <v>10.772435095323651</v>
      </c>
      <c r="H87">
        <v>10.013034676387644</v>
      </c>
      <c r="I87">
        <v>9.3748118566524408</v>
      </c>
      <c r="J87">
        <v>8.8347241724578502</v>
      </c>
      <c r="K87">
        <v>8.3842415140402444</v>
      </c>
    </row>
    <row r="88" spans="1:11">
      <c r="A88" s="5" t="s">
        <v>92</v>
      </c>
      <c r="B88">
        <v>1.5152239999999997</v>
      </c>
      <c r="C88">
        <v>1.7580677424463833</v>
      </c>
      <c r="D88">
        <v>1.9489239224879367</v>
      </c>
      <c r="E88">
        <v>2.0925797226593179</v>
      </c>
      <c r="F88">
        <v>2.1755362969260963</v>
      </c>
      <c r="G88">
        <v>2.1994392515953085</v>
      </c>
      <c r="H88">
        <v>2.1858687075757546</v>
      </c>
      <c r="I88">
        <v>2.13702131185953</v>
      </c>
      <c r="J88">
        <v>2.0560028787760722</v>
      </c>
      <c r="K88">
        <v>1.9512051919822344</v>
      </c>
    </row>
    <row r="89" spans="1:11">
      <c r="A89" s="5" t="s">
        <v>93</v>
      </c>
      <c r="B89">
        <v>0.75449299999999986</v>
      </c>
      <c r="C89">
        <v>0.74478531435893514</v>
      </c>
      <c r="D89">
        <v>0.6909059381578152</v>
      </c>
      <c r="E89">
        <v>0.61669220776018219</v>
      </c>
      <c r="F89">
        <v>0.5295634054379974</v>
      </c>
      <c r="G89">
        <v>0.43980446508374377</v>
      </c>
      <c r="H89">
        <v>0.36470938047035689</v>
      </c>
      <c r="I89">
        <v>0.3051354792265682</v>
      </c>
      <c r="J89">
        <v>0.25809185478234287</v>
      </c>
      <c r="K89">
        <v>0.22140037291574635</v>
      </c>
    </row>
    <row r="90" spans="1:11">
      <c r="A90" s="5" t="s">
        <v>94</v>
      </c>
      <c r="B90">
        <v>9.993247000000002</v>
      </c>
      <c r="C90">
        <v>10.791550914876321</v>
      </c>
      <c r="D90">
        <v>11.052837089724974</v>
      </c>
      <c r="E90">
        <v>10.992788410006161</v>
      </c>
      <c r="F90">
        <v>10.644436909403126</v>
      </c>
      <c r="G90">
        <v>10.047194411802135</v>
      </c>
      <c r="H90">
        <v>9.3713635484169053</v>
      </c>
      <c r="I90">
        <v>8.6502465649087927</v>
      </c>
      <c r="J90">
        <v>7.9068173420198171</v>
      </c>
      <c r="K90">
        <v>7.1906490331738757</v>
      </c>
    </row>
    <row r="91" spans="1:11">
      <c r="A91" s="5" t="s">
        <v>95</v>
      </c>
      <c r="B91">
        <v>7.6005240000000027</v>
      </c>
      <c r="C91">
        <v>8.6246847970526872</v>
      </c>
      <c r="D91">
        <v>9.2018807670208531</v>
      </c>
      <c r="E91">
        <v>9.4536988216446698</v>
      </c>
      <c r="F91">
        <v>9.4085309811713973</v>
      </c>
      <c r="G91">
        <v>9.1373859359944625</v>
      </c>
      <c r="H91">
        <v>8.755837495090546</v>
      </c>
      <c r="I91">
        <v>8.2984930759364683</v>
      </c>
      <c r="J91">
        <v>7.7766351683679922</v>
      </c>
      <c r="K91">
        <v>7.1611539703879696</v>
      </c>
    </row>
    <row r="92" spans="1:11">
      <c r="A92" s="5" t="s">
        <v>96</v>
      </c>
      <c r="B92">
        <v>9.9836450000000116</v>
      </c>
      <c r="C92">
        <v>9.8914231179222405</v>
      </c>
      <c r="D92">
        <v>9.9792297479918144</v>
      </c>
      <c r="E92">
        <v>10.088747968444034</v>
      </c>
      <c r="F92">
        <v>10.251005955211834</v>
      </c>
      <c r="G92">
        <v>10.455891963655205</v>
      </c>
      <c r="H92">
        <v>10.582444184647951</v>
      </c>
      <c r="I92">
        <v>10.633681594893345</v>
      </c>
      <c r="J92">
        <v>10.639355761370721</v>
      </c>
      <c r="K92">
        <v>10.575498842344794</v>
      </c>
    </row>
    <row r="93" spans="1:11">
      <c r="A93" s="5" t="s">
        <v>97</v>
      </c>
      <c r="B93">
        <v>0.32013594562136782</v>
      </c>
      <c r="C93">
        <v>0.37846087072524098</v>
      </c>
      <c r="D93">
        <v>0.44488293700819292</v>
      </c>
      <c r="E93">
        <v>0.51305227289687616</v>
      </c>
      <c r="F93">
        <v>0.58821072436679855</v>
      </c>
      <c r="G93">
        <v>0.66690151250027019</v>
      </c>
      <c r="H93">
        <v>0.74141518100445802</v>
      </c>
      <c r="I93">
        <v>0.80976083948675548</v>
      </c>
      <c r="J93">
        <v>0.86673542182926044</v>
      </c>
      <c r="K93">
        <v>0.91317115011831462</v>
      </c>
    </row>
    <row r="94" spans="1:11">
      <c r="A94" s="5" t="s">
        <v>98</v>
      </c>
      <c r="B94">
        <v>1224.6143269999998</v>
      </c>
      <c r="C94">
        <v>1360.7058846348173</v>
      </c>
      <c r="D94">
        <v>1457.4268950041694</v>
      </c>
      <c r="E94">
        <v>1521.1823995790967</v>
      </c>
      <c r="F94">
        <v>1547.0004659178251</v>
      </c>
      <c r="G94">
        <v>1532.0665133173395</v>
      </c>
      <c r="H94">
        <v>1476.7709979090935</v>
      </c>
      <c r="I94">
        <v>1385.9812112069949</v>
      </c>
      <c r="J94">
        <v>1267.8368943664821</v>
      </c>
      <c r="K94">
        <v>1134.3397024380308</v>
      </c>
    </row>
    <row r="95" spans="1:11">
      <c r="A95" s="5" t="s">
        <v>99</v>
      </c>
      <c r="B95">
        <v>239.8709370151422</v>
      </c>
      <c r="C95">
        <v>258.89642175662686</v>
      </c>
      <c r="D95">
        <v>269.33480229051452</v>
      </c>
      <c r="E95">
        <v>272.66134677567817</v>
      </c>
      <c r="F95">
        <v>268.55215971656492</v>
      </c>
      <c r="G95">
        <v>257.56712480991143</v>
      </c>
      <c r="H95">
        <v>241.55163592825352</v>
      </c>
      <c r="I95">
        <v>222.39821426217608</v>
      </c>
      <c r="J95">
        <v>201.63267394662222</v>
      </c>
      <c r="K95">
        <v>180.35947385423469</v>
      </c>
    </row>
    <row r="96" spans="1:11">
      <c r="A96" s="5" t="s">
        <v>100</v>
      </c>
      <c r="B96">
        <v>73.973629999999943</v>
      </c>
      <c r="C96">
        <v>81.230077510755436</v>
      </c>
      <c r="D96">
        <v>84.959743913658613</v>
      </c>
      <c r="E96">
        <v>86.884568330841958</v>
      </c>
      <c r="F96">
        <v>86.86972087712148</v>
      </c>
      <c r="G96">
        <v>84.382424590247183</v>
      </c>
      <c r="H96">
        <v>79.943884446065084</v>
      </c>
      <c r="I96">
        <v>73.702050913625158</v>
      </c>
      <c r="J96">
        <v>65.483377598891437</v>
      </c>
      <c r="K96">
        <v>56.610559234590788</v>
      </c>
    </row>
    <row r="97" spans="1:11">
      <c r="A97" s="5" t="s">
        <v>101</v>
      </c>
      <c r="B97">
        <v>31.671590999999989</v>
      </c>
      <c r="C97">
        <v>39.44050750296195</v>
      </c>
      <c r="D97">
        <v>46.314941194879296</v>
      </c>
      <c r="E97">
        <v>52.2950652116673</v>
      </c>
      <c r="F97">
        <v>56.507975495068457</v>
      </c>
      <c r="G97">
        <v>59.116044862729467</v>
      </c>
      <c r="H97">
        <v>60.533017077505484</v>
      </c>
      <c r="I97">
        <v>60.757816088258132</v>
      </c>
      <c r="J97">
        <v>59.821008959742187</v>
      </c>
      <c r="K97">
        <v>57.431617448051213</v>
      </c>
    </row>
    <row r="98" spans="1:11">
      <c r="A98" s="5" t="s">
        <v>102</v>
      </c>
      <c r="B98">
        <v>4.4698999999999991</v>
      </c>
      <c r="C98">
        <v>5.1512099361356789</v>
      </c>
      <c r="D98">
        <v>5.8818433892342652</v>
      </c>
      <c r="E98">
        <v>6.6564584777353009</v>
      </c>
      <c r="F98">
        <v>7.4875052313929178</v>
      </c>
      <c r="G98">
        <v>8.3175086149889417</v>
      </c>
      <c r="H98">
        <v>9.1031302397438782</v>
      </c>
      <c r="I98">
        <v>9.7935545721399428</v>
      </c>
      <c r="J98">
        <v>10.372270118568823</v>
      </c>
      <c r="K98">
        <v>10.823738176730009</v>
      </c>
    </row>
    <row r="99" spans="1:11">
      <c r="A99" s="5" t="s">
        <v>103</v>
      </c>
      <c r="B99">
        <v>7.4184000000000028</v>
      </c>
      <c r="C99">
        <v>9.5099655185872862</v>
      </c>
      <c r="D99">
        <v>11.945714372811922</v>
      </c>
      <c r="E99">
        <v>14.546805785658012</v>
      </c>
      <c r="F99">
        <v>17.354214200423538</v>
      </c>
      <c r="G99">
        <v>20.223390215654614</v>
      </c>
      <c r="H99">
        <v>23.328018591433537</v>
      </c>
      <c r="I99">
        <v>26.736042174124911</v>
      </c>
      <c r="J99">
        <v>30.434292618238292</v>
      </c>
      <c r="K99">
        <v>34.528519432566341</v>
      </c>
    </row>
    <row r="100" spans="1:11">
      <c r="A100" s="5" t="s">
        <v>104</v>
      </c>
      <c r="B100">
        <v>60.550847999999974</v>
      </c>
      <c r="C100">
        <v>62.892209694374124</v>
      </c>
      <c r="D100">
        <v>65.373085111301009</v>
      </c>
      <c r="E100">
        <v>68.196530332357057</v>
      </c>
      <c r="F100">
        <v>71.012082525723471</v>
      </c>
      <c r="G100">
        <v>73.575297191565497</v>
      </c>
      <c r="H100">
        <v>75.008244040486218</v>
      </c>
      <c r="I100">
        <v>75.467538337404989</v>
      </c>
      <c r="J100">
        <v>75.145414959826951</v>
      </c>
      <c r="K100">
        <v>74.346142747743656</v>
      </c>
    </row>
    <row r="101" spans="1:11">
      <c r="A101" s="5" t="s">
        <v>105</v>
      </c>
      <c r="B101">
        <v>2.7410520000000003</v>
      </c>
      <c r="C101">
        <v>2.7367971979271597</v>
      </c>
      <c r="D101">
        <v>2.5830384358874459</v>
      </c>
      <c r="E101">
        <v>2.3663847837047243</v>
      </c>
      <c r="F101">
        <v>2.0992630853801892</v>
      </c>
      <c r="G101">
        <v>1.8067222720187155</v>
      </c>
      <c r="H101">
        <v>1.5457277478227121</v>
      </c>
      <c r="I101">
        <v>1.3340576498322434</v>
      </c>
      <c r="J101">
        <v>1.1624346789708655</v>
      </c>
      <c r="K101">
        <v>1.0077029628984444</v>
      </c>
    </row>
    <row r="102" spans="1:11">
      <c r="A102" s="5" t="s">
        <v>106</v>
      </c>
      <c r="B102">
        <v>126.53592001621917</v>
      </c>
      <c r="C102">
        <v>126.42588675040975</v>
      </c>
      <c r="D102">
        <v>125.36924725956811</v>
      </c>
      <c r="E102">
        <v>123.78347890221482</v>
      </c>
      <c r="F102">
        <v>122.31016516610556</v>
      </c>
      <c r="G102">
        <v>120.93919041367991</v>
      </c>
      <c r="H102">
        <v>117.97431226761582</v>
      </c>
      <c r="I102">
        <v>114.04613770775924</v>
      </c>
      <c r="J102">
        <v>109.60846477163864</v>
      </c>
      <c r="K102">
        <v>105.34208310700744</v>
      </c>
    </row>
    <row r="103" spans="1:11">
      <c r="A103" s="5" t="s">
        <v>107</v>
      </c>
      <c r="B103">
        <v>6.1872270000000009</v>
      </c>
      <c r="C103">
        <v>7.9833137105428582</v>
      </c>
      <c r="D103">
        <v>9.8126030404553255</v>
      </c>
      <c r="E103">
        <v>11.466507431204413</v>
      </c>
      <c r="F103">
        <v>12.838128166375157</v>
      </c>
      <c r="G103">
        <v>13.843509810587564</v>
      </c>
      <c r="H103">
        <v>14.359051207733627</v>
      </c>
      <c r="I103">
        <v>14.35060800538511</v>
      </c>
      <c r="J103">
        <v>13.887405455534976</v>
      </c>
      <c r="K103">
        <v>12.982505000382847</v>
      </c>
    </row>
    <row r="104" spans="1:11">
      <c r="A104" s="5" t="s">
        <v>108</v>
      </c>
      <c r="B104">
        <v>16.026367000456602</v>
      </c>
      <c r="C104">
        <v>17.394006805931891</v>
      </c>
      <c r="D104">
        <v>18.199599669433024</v>
      </c>
      <c r="E104">
        <v>18.703731027751541</v>
      </c>
      <c r="F104">
        <v>18.814152471814232</v>
      </c>
      <c r="G104">
        <v>18.534130610528948</v>
      </c>
      <c r="H104">
        <v>17.947190847759142</v>
      </c>
      <c r="I104">
        <v>17.032029524464782</v>
      </c>
      <c r="J104">
        <v>15.864471681570455</v>
      </c>
      <c r="K104">
        <v>14.569473492152129</v>
      </c>
    </row>
    <row r="105" spans="1:11">
      <c r="A105" s="5" t="s">
        <v>109</v>
      </c>
      <c r="B105">
        <v>40.512681999999984</v>
      </c>
      <c r="C105">
        <v>49.552660561157353</v>
      </c>
      <c r="D105">
        <v>57.340339126830514</v>
      </c>
      <c r="E105">
        <v>63.858667084743345</v>
      </c>
      <c r="F105">
        <v>68.216058671943387</v>
      </c>
      <c r="G105">
        <v>70.526242077212899</v>
      </c>
      <c r="H105">
        <v>71.451986436613311</v>
      </c>
      <c r="I105">
        <v>71.110439018841006</v>
      </c>
      <c r="J105">
        <v>69.693846905807206</v>
      </c>
      <c r="K105">
        <v>67.293798416533264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2.7367319999999995</v>
      </c>
      <c r="C107">
        <v>3.656264066663713</v>
      </c>
      <c r="D107">
        <v>4.5804200859055841</v>
      </c>
      <c r="E107">
        <v>5.4453503288108918</v>
      </c>
      <c r="F107">
        <v>6.1166757900805635</v>
      </c>
      <c r="G107">
        <v>6.5454409232256188</v>
      </c>
      <c r="H107">
        <v>6.6904458538483285</v>
      </c>
      <c r="I107">
        <v>6.548895046260867</v>
      </c>
      <c r="J107">
        <v>6.1935184027847798</v>
      </c>
      <c r="K107">
        <v>5.6405661430547145</v>
      </c>
    </row>
    <row r="108" spans="1:11">
      <c r="A108" s="5" t="s">
        <v>112</v>
      </c>
      <c r="B108">
        <v>5.3342229999999979</v>
      </c>
      <c r="C108">
        <v>5.6596979973307011</v>
      </c>
      <c r="D108">
        <v>5.6503007586765577</v>
      </c>
      <c r="E108">
        <v>5.4920976306825624</v>
      </c>
      <c r="F108">
        <v>5.1648273124554542</v>
      </c>
      <c r="G108">
        <v>4.7419338073743083</v>
      </c>
      <c r="H108">
        <v>4.315973216563239</v>
      </c>
      <c r="I108">
        <v>3.9032795747884221</v>
      </c>
      <c r="J108">
        <v>3.5114824410222898</v>
      </c>
      <c r="K108">
        <v>3.1655643018193347</v>
      </c>
    </row>
    <row r="109" spans="1:11">
      <c r="A109" s="5" t="s">
        <v>113</v>
      </c>
      <c r="B109">
        <v>6.2008939999999972</v>
      </c>
      <c r="C109">
        <v>6.879686608915935</v>
      </c>
      <c r="D109">
        <v>7.2506980966618855</v>
      </c>
      <c r="E109">
        <v>7.3507859905105013</v>
      </c>
      <c r="F109">
        <v>7.233375095376557</v>
      </c>
      <c r="G109">
        <v>6.9405604886296715</v>
      </c>
      <c r="H109">
        <v>6.5328788700471749</v>
      </c>
      <c r="I109">
        <v>6.0412270780108699</v>
      </c>
      <c r="J109">
        <v>5.5083328978455377</v>
      </c>
      <c r="K109">
        <v>4.9921200603230043</v>
      </c>
    </row>
    <row r="110" spans="1:11">
      <c r="A110" s="5" t="s">
        <v>114</v>
      </c>
      <c r="B110">
        <v>2.2520600000000011</v>
      </c>
      <c r="C110">
        <v>2.1185231641319509</v>
      </c>
      <c r="D110">
        <v>2.0075903932436074</v>
      </c>
      <c r="E110">
        <v>1.9127650470695543</v>
      </c>
      <c r="F110">
        <v>1.8192498505348496</v>
      </c>
      <c r="G110">
        <v>1.7111431086806639</v>
      </c>
      <c r="H110">
        <v>1.5856202840219904</v>
      </c>
      <c r="I110">
        <v>1.4451534529548398</v>
      </c>
      <c r="J110">
        <v>1.2865410361367959</v>
      </c>
      <c r="K110">
        <v>1.1230603823422303</v>
      </c>
    </row>
    <row r="111" spans="1:11">
      <c r="A111" s="5" t="s">
        <v>115</v>
      </c>
      <c r="B111">
        <v>4.2275969999999949</v>
      </c>
      <c r="C111">
        <v>4.4940190052697773</v>
      </c>
      <c r="D111">
        <v>4.6539742147711687</v>
      </c>
      <c r="E111">
        <v>4.7119604635133951</v>
      </c>
      <c r="F111">
        <v>4.6635623316874852</v>
      </c>
      <c r="G111">
        <v>4.5157920150800974</v>
      </c>
      <c r="H111">
        <v>4.2745030811471274</v>
      </c>
      <c r="I111">
        <v>3.960809811640202</v>
      </c>
      <c r="J111">
        <v>3.6054384233549395</v>
      </c>
      <c r="K111">
        <v>3.2134352680566951</v>
      </c>
    </row>
    <row r="112" spans="1:11">
      <c r="A112" s="5" t="s">
        <v>116</v>
      </c>
      <c r="B112">
        <v>2.1713179664549038</v>
      </c>
      <c r="C112">
        <v>2.330541222207656</v>
      </c>
      <c r="D112">
        <v>2.4318332446504813</v>
      </c>
      <c r="E112">
        <v>2.4719134724409337</v>
      </c>
      <c r="F112">
        <v>2.465466089101068</v>
      </c>
      <c r="G112">
        <v>2.4111697553359885</v>
      </c>
      <c r="H112">
        <v>2.3143119349071593</v>
      </c>
      <c r="I112">
        <v>2.1857134044951336</v>
      </c>
      <c r="J112">
        <v>2.0329558411431492</v>
      </c>
      <c r="K112">
        <v>1.8651150020991794</v>
      </c>
    </row>
    <row r="113" spans="1:11">
      <c r="A113" s="5" t="s">
        <v>117</v>
      </c>
      <c r="B113">
        <v>3.9941220000000008</v>
      </c>
      <c r="C113">
        <v>5.7239791442208769</v>
      </c>
      <c r="D113">
        <v>7.5427982656577672</v>
      </c>
      <c r="E113">
        <v>9.2547244255795924</v>
      </c>
      <c r="F113">
        <v>10.734922509384708</v>
      </c>
      <c r="G113">
        <v>11.875094712863323</v>
      </c>
      <c r="H113">
        <v>12.580430936842882</v>
      </c>
      <c r="I113">
        <v>12.812497064891685</v>
      </c>
      <c r="J113">
        <v>12.614144437607889</v>
      </c>
      <c r="K113">
        <v>12.055672912741231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3.3236110000000001</v>
      </c>
      <c r="C116">
        <v>3.1605134712949847</v>
      </c>
      <c r="D116">
        <v>2.9633230489867826</v>
      </c>
      <c r="E116">
        <v>2.746714735461905</v>
      </c>
      <c r="F116">
        <v>2.5239885469489391</v>
      </c>
      <c r="G116">
        <v>2.2814657269583694</v>
      </c>
      <c r="H116">
        <v>2.0394394483114171</v>
      </c>
      <c r="I116">
        <v>1.8153923782593557</v>
      </c>
      <c r="J116">
        <v>1.5917963035900389</v>
      </c>
      <c r="K116">
        <v>1.3860767603434339</v>
      </c>
    </row>
    <row r="117" spans="1:11">
      <c r="A117" s="5" t="s">
        <v>121</v>
      </c>
      <c r="B117">
        <v>0.50744800000000001</v>
      </c>
      <c r="C117">
        <v>0.61679661993402912</v>
      </c>
      <c r="D117">
        <v>0.75050263620933388</v>
      </c>
      <c r="E117">
        <v>0.89273357351084914</v>
      </c>
      <c r="F117">
        <v>1.0414001721837673</v>
      </c>
      <c r="G117">
        <v>1.1908173705543788</v>
      </c>
      <c r="H117">
        <v>1.323280264439965</v>
      </c>
      <c r="I117">
        <v>1.4251196584904244</v>
      </c>
      <c r="J117">
        <v>1.4900743082253392</v>
      </c>
      <c r="K117">
        <v>1.5187685270434632</v>
      </c>
    </row>
    <row r="118" spans="1:11">
      <c r="A118" s="5" t="s">
        <v>122</v>
      </c>
      <c r="B118">
        <v>20.713818996419008</v>
      </c>
      <c r="C118">
        <v>25.91512752852362</v>
      </c>
      <c r="D118">
        <v>30.615721755758599</v>
      </c>
      <c r="E118">
        <v>34.50274500969978</v>
      </c>
      <c r="F118">
        <v>37.232110851530841</v>
      </c>
      <c r="G118">
        <v>38.946984092151993</v>
      </c>
      <c r="H118">
        <v>39.736768334716139</v>
      </c>
      <c r="I118">
        <v>39.569696544897177</v>
      </c>
      <c r="J118">
        <v>38.447558317782182</v>
      </c>
      <c r="K118">
        <v>36.465064231707352</v>
      </c>
    </row>
    <row r="119" spans="1:11">
      <c r="A119" s="5" t="s">
        <v>123</v>
      </c>
      <c r="B119">
        <v>14.900841000012559</v>
      </c>
      <c r="C119">
        <v>19.425506092536125</v>
      </c>
      <c r="D119">
        <v>24.170635924232428</v>
      </c>
      <c r="E119">
        <v>28.912465845454935</v>
      </c>
      <c r="F119">
        <v>33.05340838012949</v>
      </c>
      <c r="G119">
        <v>36.32991211017184</v>
      </c>
      <c r="H119">
        <v>38.781747136335945</v>
      </c>
      <c r="I119">
        <v>40.358403610837001</v>
      </c>
      <c r="J119">
        <v>41.116836739748457</v>
      </c>
      <c r="K119">
        <v>41.093229625981195</v>
      </c>
    </row>
    <row r="120" spans="1:11">
      <c r="A120" s="5" t="s">
        <v>124</v>
      </c>
      <c r="B120">
        <v>28.401016999999996</v>
      </c>
      <c r="C120">
        <v>32.596257382884929</v>
      </c>
      <c r="D120">
        <v>36.049322586068797</v>
      </c>
      <c r="E120">
        <v>38.647593239234567</v>
      </c>
      <c r="F120">
        <v>40.173286796337109</v>
      </c>
      <c r="G120">
        <v>40.758730387298513</v>
      </c>
      <c r="H120">
        <v>40.537461110699731</v>
      </c>
      <c r="I120">
        <v>39.492071807192623</v>
      </c>
      <c r="J120">
        <v>37.576096469133191</v>
      </c>
      <c r="K120">
        <v>34.643125205880374</v>
      </c>
    </row>
    <row r="121" spans="1:11">
      <c r="A121" s="5" t="s">
        <v>125</v>
      </c>
      <c r="B121">
        <v>0.31588499999999992</v>
      </c>
      <c r="C121">
        <v>0.3577946085155489</v>
      </c>
      <c r="D121">
        <v>0.38883773968549373</v>
      </c>
      <c r="E121">
        <v>0.40912252137857108</v>
      </c>
      <c r="F121">
        <v>0.42172317044077273</v>
      </c>
      <c r="G121">
        <v>0.4240953128935151</v>
      </c>
      <c r="H121">
        <v>0.41405757757446143</v>
      </c>
      <c r="I121">
        <v>0.3879173613400726</v>
      </c>
      <c r="J121">
        <v>0.34279259111039878</v>
      </c>
      <c r="K121">
        <v>0.29088425261920831</v>
      </c>
    </row>
    <row r="122" spans="1:11">
      <c r="A122" s="5" t="s">
        <v>126</v>
      </c>
      <c r="B122">
        <v>15.369808999999993</v>
      </c>
      <c r="C122">
        <v>19.5421546954353</v>
      </c>
      <c r="D122">
        <v>23.45505975008361</v>
      </c>
      <c r="E122">
        <v>26.90457215524804</v>
      </c>
      <c r="F122">
        <v>29.429103248223225</v>
      </c>
      <c r="G122">
        <v>31.020763463935303</v>
      </c>
      <c r="H122">
        <v>31.950791074217481</v>
      </c>
      <c r="I122">
        <v>32.274830975958587</v>
      </c>
      <c r="J122">
        <v>32.040785280699353</v>
      </c>
      <c r="K122">
        <v>31.296950981229507</v>
      </c>
    </row>
    <row r="123" spans="1:11">
      <c r="A123" s="5" t="s">
        <v>127</v>
      </c>
      <c r="B123">
        <v>0.41651499991321611</v>
      </c>
      <c r="C123">
        <v>0.4348950745499825</v>
      </c>
      <c r="D123">
        <v>0.44864165624587865</v>
      </c>
      <c r="E123">
        <v>0.45305530326626903</v>
      </c>
      <c r="F123">
        <v>0.45008964875374569</v>
      </c>
      <c r="G123">
        <v>0.4410922886587057</v>
      </c>
      <c r="H123">
        <v>0.42413117247355042</v>
      </c>
      <c r="I123">
        <v>0.39403895136123335</v>
      </c>
      <c r="J123">
        <v>0.35198079888078265</v>
      </c>
      <c r="K123">
        <v>0.30336836220314861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0.4058139999203928</v>
      </c>
      <c r="C125">
        <v>0.41682977448265474</v>
      </c>
      <c r="D125">
        <v>0.42043699557590825</v>
      </c>
      <c r="E125">
        <v>0.41954559496507698</v>
      </c>
      <c r="F125">
        <v>0.41203585280849214</v>
      </c>
      <c r="G125">
        <v>0.3973810962751948</v>
      </c>
      <c r="H125">
        <v>0.37694226010741738</v>
      </c>
      <c r="I125">
        <v>0.35064975811532445</v>
      </c>
      <c r="J125">
        <v>0.31977706649836857</v>
      </c>
      <c r="K125">
        <v>0.28339445543014319</v>
      </c>
    </row>
    <row r="126" spans="1:11">
      <c r="A126" s="5" t="s">
        <v>130</v>
      </c>
      <c r="B126">
        <v>3.4597730000000007</v>
      </c>
      <c r="C126">
        <v>4.1813563364715964</v>
      </c>
      <c r="D126">
        <v>4.7576652385832503</v>
      </c>
      <c r="E126">
        <v>5.2048583563440296</v>
      </c>
      <c r="F126">
        <v>5.4676936395157618</v>
      </c>
      <c r="G126">
        <v>5.5834175442422831</v>
      </c>
      <c r="H126">
        <v>5.6005213915183489</v>
      </c>
      <c r="I126">
        <v>5.505668881260724</v>
      </c>
      <c r="J126">
        <v>5.3118752331758587</v>
      </c>
      <c r="K126">
        <v>5.044582449600278</v>
      </c>
    </row>
    <row r="127" spans="1:11">
      <c r="A127" s="5" t="s">
        <v>131</v>
      </c>
      <c r="B127">
        <v>1.2991719999999995</v>
      </c>
      <c r="C127">
        <v>1.3584605496528099</v>
      </c>
      <c r="D127">
        <v>1.3992595991549803</v>
      </c>
      <c r="E127">
        <v>1.4160531438843533</v>
      </c>
      <c r="F127">
        <v>1.4058834541410676</v>
      </c>
      <c r="G127">
        <v>1.369223373737581</v>
      </c>
      <c r="H127">
        <v>1.3070995545283002</v>
      </c>
      <c r="I127">
        <v>1.2255489304496481</v>
      </c>
      <c r="J127">
        <v>1.1266031624504436</v>
      </c>
      <c r="K127">
        <v>1.0068569658332551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113.42304699249158</v>
      </c>
      <c r="C129">
        <v>123.22216014542352</v>
      </c>
      <c r="D129">
        <v>127.76111592339491</v>
      </c>
      <c r="E129">
        <v>128.50412317398644</v>
      </c>
      <c r="F129">
        <v>125.58169154482346</v>
      </c>
      <c r="G129">
        <v>119.83555643154681</v>
      </c>
      <c r="H129">
        <v>113.09900788818197</v>
      </c>
      <c r="I129">
        <v>106.09265297099807</v>
      </c>
      <c r="J129">
        <v>98.083075136088397</v>
      </c>
      <c r="K129">
        <v>88.812802954173222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2.7560010000000004</v>
      </c>
      <c r="C131">
        <v>3.0862317639044416</v>
      </c>
      <c r="D131">
        <v>3.2534899502786505</v>
      </c>
      <c r="E131">
        <v>3.3404537468565882</v>
      </c>
      <c r="F131">
        <v>3.3511823804818781</v>
      </c>
      <c r="G131">
        <v>3.2605146412671591</v>
      </c>
      <c r="H131">
        <v>3.11457870791779</v>
      </c>
      <c r="I131">
        <v>2.9320663846616299</v>
      </c>
      <c r="J131">
        <v>2.7239772946273186</v>
      </c>
      <c r="K131">
        <v>2.5114661845063053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31.951411999999991</v>
      </c>
      <c r="C134">
        <v>33.688892465697876</v>
      </c>
      <c r="D134">
        <v>33.669530517370163</v>
      </c>
      <c r="E134">
        <v>32.673606843932198</v>
      </c>
      <c r="F134">
        <v>30.899906188883339</v>
      </c>
      <c r="G134">
        <v>28.475168091953954</v>
      </c>
      <c r="H134">
        <v>25.891001921985865</v>
      </c>
      <c r="I134">
        <v>23.357890038197045</v>
      </c>
      <c r="J134">
        <v>20.956429351006676</v>
      </c>
      <c r="K134">
        <v>18.72650127459805</v>
      </c>
    </row>
    <row r="135" spans="1:11">
      <c r="A135" s="5" t="s">
        <v>139</v>
      </c>
      <c r="B135">
        <v>23.390765000000002</v>
      </c>
      <c r="C135">
        <v>27.838933743061276</v>
      </c>
      <c r="D135">
        <v>31.875189099411113</v>
      </c>
      <c r="E135">
        <v>35.092390829239918</v>
      </c>
      <c r="F135">
        <v>37.253677937021472</v>
      </c>
      <c r="G135">
        <v>38.582398701419535</v>
      </c>
      <c r="H135">
        <v>39.151958306194324</v>
      </c>
      <c r="I135">
        <v>38.887807000979329</v>
      </c>
      <c r="J135">
        <v>37.802055717609498</v>
      </c>
      <c r="K135">
        <v>35.960088491802352</v>
      </c>
    </row>
    <row r="136" spans="1:11">
      <c r="A136" s="5" t="s">
        <v>140</v>
      </c>
      <c r="B136">
        <v>47.963012000000028</v>
      </c>
      <c r="C136">
        <v>49.197252033781702</v>
      </c>
      <c r="D136">
        <v>48.464689215475502</v>
      </c>
      <c r="E136">
        <v>46.293163170930178</v>
      </c>
      <c r="F136">
        <v>42.99862878204069</v>
      </c>
      <c r="G136">
        <v>39.074130225391563</v>
      </c>
      <c r="H136">
        <v>35.076254545241035</v>
      </c>
      <c r="I136">
        <v>31.199371100079659</v>
      </c>
      <c r="J136">
        <v>27.539820158708878</v>
      </c>
      <c r="K136">
        <v>24.278353813037437</v>
      </c>
    </row>
    <row r="137" spans="1:11">
      <c r="A137" s="5" t="s">
        <v>141</v>
      </c>
      <c r="B137">
        <v>2.2832890000000017</v>
      </c>
      <c r="C137">
        <v>2.6133616393417891</v>
      </c>
      <c r="D137">
        <v>2.8724349119905899</v>
      </c>
      <c r="E137">
        <v>3.0577303504634998</v>
      </c>
      <c r="F137">
        <v>3.1615134706053882</v>
      </c>
      <c r="G137">
        <v>3.1938373302238268</v>
      </c>
      <c r="H137">
        <v>3.1597511476948901</v>
      </c>
      <c r="I137">
        <v>3.0541877371610586</v>
      </c>
      <c r="J137">
        <v>2.8848870487244787</v>
      </c>
      <c r="K137">
        <v>2.6720131983527091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29.959364000000008</v>
      </c>
      <c r="C139">
        <v>34.833578289346306</v>
      </c>
      <c r="D139">
        <v>38.737999346531282</v>
      </c>
      <c r="E139">
        <v>41.574758918753709</v>
      </c>
      <c r="F139">
        <v>43.27659357334948</v>
      </c>
      <c r="G139">
        <v>43.775602354323794</v>
      </c>
      <c r="H139">
        <v>43.160472981562812</v>
      </c>
      <c r="I139">
        <v>41.528493260155045</v>
      </c>
      <c r="J139">
        <v>38.987526733692931</v>
      </c>
      <c r="K139">
        <v>35.730373018009239</v>
      </c>
    </row>
    <row r="140" spans="1:11">
      <c r="A140" s="5" t="s">
        <v>144</v>
      </c>
      <c r="B140">
        <v>16.612988000000001</v>
      </c>
      <c r="C140">
        <v>17.537964417516136</v>
      </c>
      <c r="D140">
        <v>18.813447206759022</v>
      </c>
      <c r="E140">
        <v>20.115718050928777</v>
      </c>
      <c r="F140">
        <v>21.515551316126313</v>
      </c>
      <c r="G140">
        <v>23.096573082664655</v>
      </c>
      <c r="H140">
        <v>24.710337619030888</v>
      </c>
      <c r="I140">
        <v>26.181265559046679</v>
      </c>
      <c r="J140">
        <v>27.422632173095689</v>
      </c>
      <c r="K140">
        <v>28.381331196057481</v>
      </c>
    </row>
    <row r="141" spans="1:11">
      <c r="A141" s="5" t="s">
        <v>145</v>
      </c>
      <c r="B141">
        <v>0.25087000025581613</v>
      </c>
      <c r="C141">
        <v>0.29133469522111866</v>
      </c>
      <c r="D141">
        <v>0.32950656523969762</v>
      </c>
      <c r="E141">
        <v>0.36199437610560115</v>
      </c>
      <c r="F141">
        <v>0.38771120366889228</v>
      </c>
      <c r="G141">
        <v>0.40404936919525147</v>
      </c>
      <c r="H141">
        <v>0.40779081056658634</v>
      </c>
      <c r="I141">
        <v>0.39991853169593755</v>
      </c>
      <c r="J141">
        <v>0.38061244233109887</v>
      </c>
      <c r="K141">
        <v>0.35102915025826087</v>
      </c>
    </row>
    <row r="142" spans="1:11">
      <c r="A142" s="5" t="s">
        <v>146</v>
      </c>
      <c r="B142">
        <v>4.3681360000000016</v>
      </c>
      <c r="C142">
        <v>4.9481943925085172</v>
      </c>
      <c r="D142">
        <v>5.6013260762263313</v>
      </c>
      <c r="E142">
        <v>6.2515695041907433</v>
      </c>
      <c r="F142">
        <v>6.9352890439712782</v>
      </c>
      <c r="G142">
        <v>7.6372368733923537</v>
      </c>
      <c r="H142">
        <v>8.313288973245017</v>
      </c>
      <c r="I142">
        <v>8.9289466483247111</v>
      </c>
      <c r="J142">
        <v>9.4262888029045246</v>
      </c>
      <c r="K142">
        <v>9.7959356617444779</v>
      </c>
    </row>
    <row r="143" spans="1:11">
      <c r="A143" s="5" t="s">
        <v>147</v>
      </c>
      <c r="B143">
        <v>5.7881629999999964</v>
      </c>
      <c r="C143">
        <v>6.1121925743186143</v>
      </c>
      <c r="D143">
        <v>6.0062369195143575</v>
      </c>
      <c r="E143">
        <v>5.6816609821852007</v>
      </c>
      <c r="F143">
        <v>5.1930422706311479</v>
      </c>
      <c r="G143">
        <v>4.6175341817987521</v>
      </c>
      <c r="H143">
        <v>4.095950590796261</v>
      </c>
      <c r="I143">
        <v>3.6539332638835003</v>
      </c>
      <c r="J143">
        <v>3.278566842635954</v>
      </c>
      <c r="K143">
        <v>2.9437593093919592</v>
      </c>
    </row>
    <row r="144" spans="1:11">
      <c r="A144" s="5" t="s">
        <v>148</v>
      </c>
      <c r="B144">
        <v>15.511953000000004</v>
      </c>
      <c r="C144">
        <v>20.852863615105495</v>
      </c>
      <c r="D144">
        <v>26.614344304197754</v>
      </c>
      <c r="E144">
        <v>32.668703450792101</v>
      </c>
      <c r="F144">
        <v>38.181739479999834</v>
      </c>
      <c r="G144">
        <v>42.736132197138232</v>
      </c>
      <c r="H144">
        <v>46.272315381074243</v>
      </c>
      <c r="I144">
        <v>48.668628041885029</v>
      </c>
      <c r="J144">
        <v>49.931355021558424</v>
      </c>
      <c r="K144">
        <v>50.18637417007438</v>
      </c>
    </row>
    <row r="145" spans="1:11">
      <c r="A145" s="5" t="s">
        <v>149</v>
      </c>
      <c r="B145">
        <v>158.42318189322182</v>
      </c>
      <c r="C145">
        <v>197.63046637289807</v>
      </c>
      <c r="D145">
        <v>239.97673107685563</v>
      </c>
      <c r="E145">
        <v>284.39633815250107</v>
      </c>
      <c r="F145">
        <v>326.01809580966</v>
      </c>
      <c r="G145">
        <v>361.09929310900083</v>
      </c>
      <c r="H145">
        <v>388.95253954011093</v>
      </c>
      <c r="I145">
        <v>408.58494569231567</v>
      </c>
      <c r="J145">
        <v>420.08790976638767</v>
      </c>
      <c r="K145">
        <v>424.03954917923687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4.8831109336728682</v>
      </c>
      <c r="C149">
        <v>5.5829592411489291</v>
      </c>
      <c r="D149">
        <v>6.5189541229322634</v>
      </c>
      <c r="E149">
        <v>7.5112131215617364</v>
      </c>
      <c r="F149">
        <v>8.6147967053820302</v>
      </c>
      <c r="G149">
        <v>9.8488671059546427</v>
      </c>
      <c r="H149">
        <v>11.051008614100994</v>
      </c>
      <c r="I149">
        <v>12.155153039548344</v>
      </c>
      <c r="J149">
        <v>13.112282100917263</v>
      </c>
      <c r="K149">
        <v>13.872621757321944</v>
      </c>
    </row>
    <row r="150" spans="1:11">
      <c r="A150" s="5" t="s">
        <v>154</v>
      </c>
      <c r="B150">
        <v>2.7824349999999982</v>
      </c>
      <c r="C150">
        <v>3.2868348382308432</v>
      </c>
      <c r="D150">
        <v>3.7361977475989039</v>
      </c>
      <c r="E150">
        <v>4.0854100228656645</v>
      </c>
      <c r="F150">
        <v>4.3096013940566618</v>
      </c>
      <c r="G150">
        <v>4.4005799087185311</v>
      </c>
      <c r="H150">
        <v>4.3790776675794527</v>
      </c>
      <c r="I150">
        <v>4.257514538373055</v>
      </c>
      <c r="J150">
        <v>4.0521221359245025</v>
      </c>
      <c r="K150">
        <v>3.7660092245816679</v>
      </c>
    </row>
    <row r="151" spans="1:11">
      <c r="A151" s="5" t="s">
        <v>155</v>
      </c>
      <c r="B151">
        <v>173.59338299999985</v>
      </c>
      <c r="C151">
        <v>201.49701857803024</v>
      </c>
      <c r="D151">
        <v>222.81518154238452</v>
      </c>
      <c r="E151">
        <v>237.79797049198967</v>
      </c>
      <c r="F151">
        <v>245.9718605637641</v>
      </c>
      <c r="G151">
        <v>247.18332153151101</v>
      </c>
      <c r="H151">
        <v>243.0281315357129</v>
      </c>
      <c r="I151">
        <v>234.10406713232041</v>
      </c>
      <c r="J151">
        <v>221.37618868774908</v>
      </c>
      <c r="K151">
        <v>206.51807556817397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3.5168199998645111</v>
      </c>
      <c r="C153">
        <v>3.9701765616535285</v>
      </c>
      <c r="D153">
        <v>4.3209765092920556</v>
      </c>
      <c r="E153">
        <v>4.5582969336890535</v>
      </c>
      <c r="F153">
        <v>4.6702204687109363</v>
      </c>
      <c r="G153">
        <v>4.6664476109113977</v>
      </c>
      <c r="H153">
        <v>4.5571311149013791</v>
      </c>
      <c r="I153">
        <v>4.3578607671698562</v>
      </c>
      <c r="J153">
        <v>4.0483499305433028</v>
      </c>
      <c r="K153">
        <v>3.6443597290581264</v>
      </c>
    </row>
    <row r="154" spans="1:11">
      <c r="A154" s="5" t="s">
        <v>158</v>
      </c>
      <c r="B154">
        <v>6.8582660000000004</v>
      </c>
      <c r="C154">
        <v>8.0937578071260088</v>
      </c>
      <c r="D154">
        <v>9.0716281879289919</v>
      </c>
      <c r="E154">
        <v>9.7926137037446974</v>
      </c>
      <c r="F154">
        <v>10.182058505733481</v>
      </c>
      <c r="G154">
        <v>10.285754805705167</v>
      </c>
      <c r="H154">
        <v>10.140610346767367</v>
      </c>
      <c r="I154">
        <v>9.7649781588596447</v>
      </c>
      <c r="J154">
        <v>9.1834769830166465</v>
      </c>
      <c r="K154">
        <v>8.4496387226857728</v>
      </c>
    </row>
    <row r="155" spans="1:11">
      <c r="A155" s="5" t="s">
        <v>159</v>
      </c>
      <c r="B155">
        <v>6.4545479999999991</v>
      </c>
      <c r="C155">
        <v>7.3252212174871225</v>
      </c>
      <c r="D155">
        <v>7.9235122069338555</v>
      </c>
      <c r="E155">
        <v>8.2916562418713688</v>
      </c>
      <c r="F155">
        <v>8.4246270919344806</v>
      </c>
      <c r="G155">
        <v>8.3617482044424012</v>
      </c>
      <c r="H155">
        <v>8.1536022839982003</v>
      </c>
      <c r="I155">
        <v>7.8089916020230365</v>
      </c>
      <c r="J155">
        <v>7.3401174329699064</v>
      </c>
      <c r="K155">
        <v>6.7657073965765218</v>
      </c>
    </row>
    <row r="156" spans="1:11">
      <c r="A156" s="5" t="s">
        <v>160</v>
      </c>
      <c r="B156">
        <v>29.076511999999994</v>
      </c>
      <c r="C156">
        <v>30.552810167963411</v>
      </c>
      <c r="D156">
        <v>30.396370162403947</v>
      </c>
      <c r="E156">
        <v>29.366396801952959</v>
      </c>
      <c r="F156">
        <v>27.56986467823668</v>
      </c>
      <c r="G156">
        <v>25.219798726896705</v>
      </c>
      <c r="H156">
        <v>22.834830866633062</v>
      </c>
      <c r="I156">
        <v>20.59709287869477</v>
      </c>
      <c r="J156">
        <v>18.537374950755527</v>
      </c>
      <c r="K156">
        <v>16.50974585620375</v>
      </c>
    </row>
    <row r="157" spans="1:11">
      <c r="A157" s="5" t="s">
        <v>161</v>
      </c>
      <c r="B157">
        <v>93.260798000000065</v>
      </c>
      <c r="C157">
        <v>107.43682941967661</v>
      </c>
      <c r="D157">
        <v>118.6703002355151</v>
      </c>
      <c r="E157">
        <v>126.45687090626406</v>
      </c>
      <c r="F157">
        <v>130.49936475781826</v>
      </c>
      <c r="G157">
        <v>131.4352579148015</v>
      </c>
      <c r="H157">
        <v>129.83210165648018</v>
      </c>
      <c r="I157">
        <v>125.76203969826308</v>
      </c>
      <c r="J157">
        <v>119.50529641471995</v>
      </c>
      <c r="K157">
        <v>111.67521931278782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38.27666</v>
      </c>
      <c r="C159">
        <v>38.87215709265891</v>
      </c>
      <c r="D159">
        <v>39.302220476804663</v>
      </c>
      <c r="E159">
        <v>39.201749900159605</v>
      </c>
      <c r="F159">
        <v>39.254097040631308</v>
      </c>
      <c r="G159">
        <v>39.362738851561787</v>
      </c>
      <c r="H159">
        <v>39.166228855301185</v>
      </c>
      <c r="I159">
        <v>38.773149322535055</v>
      </c>
      <c r="J159">
        <v>38.119555872409165</v>
      </c>
      <c r="K159">
        <v>37.545927714598989</v>
      </c>
    </row>
    <row r="160" spans="1:11">
      <c r="A160" s="5" t="s">
        <v>164</v>
      </c>
      <c r="B160">
        <v>10.675571999999985</v>
      </c>
      <c r="C160">
        <v>11.111597072266358</v>
      </c>
      <c r="D160">
        <v>11.724695042155322</v>
      </c>
      <c r="E160">
        <v>12.42633225738151</v>
      </c>
      <c r="F160">
        <v>13.164196167048754</v>
      </c>
      <c r="G160">
        <v>13.915091367966728</v>
      </c>
      <c r="H160">
        <v>14.54895544079765</v>
      </c>
      <c r="I160">
        <v>14.922329558197784</v>
      </c>
      <c r="J160">
        <v>15.124288954585392</v>
      </c>
      <c r="K160">
        <v>15.141930914258086</v>
      </c>
    </row>
    <row r="161" spans="1:11">
      <c r="A161" s="5" t="s">
        <v>165</v>
      </c>
      <c r="B161">
        <v>1.7587930002989842</v>
      </c>
      <c r="C161">
        <v>2.6705268044762192</v>
      </c>
      <c r="D161">
        <v>3.2731330435019137</v>
      </c>
      <c r="E161">
        <v>3.7947137469830614</v>
      </c>
      <c r="F161">
        <v>4.1258950275383564</v>
      </c>
      <c r="G161">
        <v>4.2763669261564257</v>
      </c>
      <c r="H161">
        <v>4.2535852017682281</v>
      </c>
      <c r="I161">
        <v>4.0550277725716155</v>
      </c>
      <c r="J161">
        <v>3.7360714239299857</v>
      </c>
      <c r="K161">
        <v>3.2976659792387433</v>
      </c>
    </row>
    <row r="162" spans="1:11">
      <c r="A162" s="5" t="s">
        <v>166</v>
      </c>
      <c r="B162">
        <v>48.183584001943508</v>
      </c>
      <c r="C162">
        <v>49.905437745661622</v>
      </c>
      <c r="D162">
        <v>51.325091334269501</v>
      </c>
      <c r="E162">
        <v>51.817315658154186</v>
      </c>
      <c r="F162">
        <v>51.336142815452575</v>
      </c>
      <c r="G162">
        <v>50.252492057829606</v>
      </c>
      <c r="H162">
        <v>48.714051013231654</v>
      </c>
      <c r="I162">
        <v>46.60629485822006</v>
      </c>
      <c r="J162">
        <v>44.563679882764916</v>
      </c>
      <c r="K162">
        <v>42.483657150516066</v>
      </c>
    </row>
    <row r="163" spans="1:11">
      <c r="A163" s="5" t="s">
        <v>167</v>
      </c>
      <c r="B163">
        <v>3.572884999999999</v>
      </c>
      <c r="C163">
        <v>3.11329417501012</v>
      </c>
      <c r="D163">
        <v>2.6338427705434109</v>
      </c>
      <c r="E163">
        <v>2.1909631526245823</v>
      </c>
      <c r="F163">
        <v>1.7750914425468924</v>
      </c>
      <c r="G163">
        <v>1.4034941632643472</v>
      </c>
      <c r="H163">
        <v>1.0986825379229361</v>
      </c>
      <c r="I163">
        <v>0.85091736780177996</v>
      </c>
      <c r="J163">
        <v>0.65616360678915941</v>
      </c>
      <c r="K163">
        <v>0.51702260733919325</v>
      </c>
    </row>
    <row r="164" spans="1:11">
      <c r="A164" s="5" t="s">
        <v>168</v>
      </c>
      <c r="B164">
        <v>21.486370999999998</v>
      </c>
      <c r="C164">
        <v>20.660212230265234</v>
      </c>
      <c r="D164">
        <v>19.604896895521136</v>
      </c>
      <c r="E164">
        <v>18.463501752100473</v>
      </c>
      <c r="F164">
        <v>17.118919858510445</v>
      </c>
      <c r="G164">
        <v>15.536291936545402</v>
      </c>
      <c r="H164">
        <v>13.796611401365675</v>
      </c>
      <c r="I164">
        <v>12.040998855028363</v>
      </c>
      <c r="J164">
        <v>10.368021511002386</v>
      </c>
      <c r="K164">
        <v>8.7955890482040058</v>
      </c>
    </row>
    <row r="165" spans="1:11">
      <c r="A165" s="5" t="s">
        <v>169</v>
      </c>
      <c r="B165">
        <v>142.95816400000007</v>
      </c>
      <c r="C165">
        <v>142.00147138988447</v>
      </c>
      <c r="D165">
        <v>140.68224292813656</v>
      </c>
      <c r="E165">
        <v>139.8766615612746</v>
      </c>
      <c r="F165">
        <v>138.09774299249597</v>
      </c>
      <c r="G165">
        <v>134.79997275677792</v>
      </c>
      <c r="H165">
        <v>129.57455645768661</v>
      </c>
      <c r="I165">
        <v>121.75600160947104</v>
      </c>
      <c r="J165">
        <v>112.18715757905524</v>
      </c>
      <c r="K165">
        <v>101.68699366182227</v>
      </c>
    </row>
    <row r="166" spans="1:11">
      <c r="A166" s="5" t="s">
        <v>170</v>
      </c>
      <c r="B166">
        <v>10.624005</v>
      </c>
      <c r="C166">
        <v>13.374625220265413</v>
      </c>
      <c r="D166">
        <v>15.787996385489224</v>
      </c>
      <c r="E166">
        <v>18.03887242104102</v>
      </c>
      <c r="F166">
        <v>19.804481735559008</v>
      </c>
      <c r="G166">
        <v>20.952107532008487</v>
      </c>
      <c r="H166">
        <v>21.683388169895927</v>
      </c>
      <c r="I166">
        <v>21.964367888575136</v>
      </c>
      <c r="J166">
        <v>21.832808858943988</v>
      </c>
      <c r="K166">
        <v>21.332403589560169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0.18308100000000002</v>
      </c>
      <c r="C173">
        <v>0.17660070351059592</v>
      </c>
      <c r="D173">
        <v>0.15830106457917056</v>
      </c>
      <c r="E173">
        <v>0.13460260344524813</v>
      </c>
      <c r="F173">
        <v>0.10999635477585712</v>
      </c>
      <c r="G173">
        <v>8.6232632327204337E-2</v>
      </c>
      <c r="H173">
        <v>6.6806922153142281E-2</v>
      </c>
      <c r="I173">
        <v>5.2876924420207812E-2</v>
      </c>
      <c r="J173">
        <v>4.3386249990836255E-2</v>
      </c>
      <c r="K173">
        <v>3.7357038729582882E-2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27.448085999999993</v>
      </c>
      <c r="C175">
        <v>34.890878632988532</v>
      </c>
      <c r="D175">
        <v>42.288874169575514</v>
      </c>
      <c r="E175">
        <v>49.041292578769031</v>
      </c>
      <c r="F175">
        <v>54.367214019117398</v>
      </c>
      <c r="G175">
        <v>57.85610668882093</v>
      </c>
      <c r="H175">
        <v>59.264110172280098</v>
      </c>
      <c r="I175">
        <v>58.623551012994419</v>
      </c>
      <c r="J175">
        <v>56.387750833369864</v>
      </c>
      <c r="K175">
        <v>52.490060770138101</v>
      </c>
    </row>
    <row r="176" spans="1:11">
      <c r="A176" s="5" t="s">
        <v>180</v>
      </c>
      <c r="B176">
        <v>12.433727999999993</v>
      </c>
      <c r="C176">
        <v>14.935596012264746</v>
      </c>
      <c r="D176">
        <v>16.695862164454788</v>
      </c>
      <c r="E176">
        <v>17.911697127867907</v>
      </c>
      <c r="F176">
        <v>18.356001664784159</v>
      </c>
      <c r="G176">
        <v>18.237320686488356</v>
      </c>
      <c r="H176">
        <v>17.91704724381453</v>
      </c>
      <c r="I176">
        <v>17.416410005634344</v>
      </c>
      <c r="J176">
        <v>16.778804214075883</v>
      </c>
      <c r="K176">
        <v>16.066498483665679</v>
      </c>
    </row>
    <row r="177" spans="1:11">
      <c r="A177" s="5" t="s">
        <v>181</v>
      </c>
      <c r="B177">
        <v>9.8562219999999918</v>
      </c>
      <c r="C177">
        <v>9.7262009040239512</v>
      </c>
      <c r="D177">
        <v>9.7441195342329969</v>
      </c>
      <c r="E177">
        <v>9.7966349194805815</v>
      </c>
      <c r="F177">
        <v>9.7923972768280496</v>
      </c>
      <c r="G177">
        <v>9.6328118904719844</v>
      </c>
      <c r="H177">
        <v>9.1812158250866993</v>
      </c>
      <c r="I177">
        <v>8.4629263580891596</v>
      </c>
      <c r="J177">
        <v>7.563299727374396</v>
      </c>
      <c r="K177">
        <v>6.5030470378924941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5.8675359999999968</v>
      </c>
      <c r="C179">
        <v>7.2012176505949137</v>
      </c>
      <c r="D179">
        <v>8.4820856725356037</v>
      </c>
      <c r="E179">
        <v>9.6080801326526029</v>
      </c>
      <c r="F179">
        <v>10.45879600397388</v>
      </c>
      <c r="G179">
        <v>11.026649447499194</v>
      </c>
      <c r="H179">
        <v>11.296178865365967</v>
      </c>
      <c r="I179">
        <v>11.244001112529487</v>
      </c>
      <c r="J179">
        <v>10.913423435765386</v>
      </c>
      <c r="K179">
        <v>10.368841957891961</v>
      </c>
    </row>
    <row r="180" spans="1:11">
      <c r="A180" s="5" t="s">
        <v>184</v>
      </c>
      <c r="B180">
        <v>5.0864179997320571</v>
      </c>
      <c r="C180">
        <v>5.8100211494509422</v>
      </c>
      <c r="D180">
        <v>6.2675577718586597</v>
      </c>
      <c r="E180">
        <v>6.6849860358007538</v>
      </c>
      <c r="F180">
        <v>6.9732328727563395</v>
      </c>
      <c r="G180">
        <v>7.0652677167254181</v>
      </c>
      <c r="H180">
        <v>6.9116615090458211</v>
      </c>
      <c r="I180">
        <v>6.4944055698786762</v>
      </c>
      <c r="J180">
        <v>5.8557927575875519</v>
      </c>
      <c r="K180">
        <v>5.0457729331243808</v>
      </c>
    </row>
    <row r="181" spans="1:11">
      <c r="A181" s="5" t="s">
        <v>185</v>
      </c>
      <c r="B181">
        <v>5.4621190000000022</v>
      </c>
      <c r="C181">
        <v>5.6912498380916512</v>
      </c>
      <c r="D181">
        <v>5.9377962294533972</v>
      </c>
      <c r="E181">
        <v>6.1142491146352231</v>
      </c>
      <c r="F181">
        <v>6.3147599715784848</v>
      </c>
      <c r="G181">
        <v>6.5123707353834881</v>
      </c>
      <c r="H181">
        <v>6.6153923460001636</v>
      </c>
      <c r="I181">
        <v>6.6597151503515439</v>
      </c>
      <c r="J181">
        <v>6.6309550078707806</v>
      </c>
      <c r="K181">
        <v>6.5596149432156441</v>
      </c>
    </row>
    <row r="182" spans="1:11">
      <c r="A182" s="5" t="s">
        <v>186</v>
      </c>
      <c r="B182">
        <v>2.0296799999999999</v>
      </c>
      <c r="C182">
        <v>2.1346193584963804</v>
      </c>
      <c r="D182">
        <v>2.2688444636155718</v>
      </c>
      <c r="E182">
        <v>2.4242358296801472</v>
      </c>
      <c r="F182">
        <v>2.6057408751103623</v>
      </c>
      <c r="G182">
        <v>2.7966659600787303</v>
      </c>
      <c r="H182">
        <v>2.9780241559894018</v>
      </c>
      <c r="I182">
        <v>3.1259087687558362</v>
      </c>
      <c r="J182">
        <v>3.2318447997976927</v>
      </c>
      <c r="K182">
        <v>3.2926378283404132</v>
      </c>
    </row>
    <row r="183" spans="1:11">
      <c r="A183" s="5" t="s">
        <v>187</v>
      </c>
      <c r="B183">
        <v>0.53814799999999985</v>
      </c>
      <c r="C183">
        <v>0.6471361468656609</v>
      </c>
      <c r="D183">
        <v>0.7330483344312827</v>
      </c>
      <c r="E183">
        <v>0.79973861112966671</v>
      </c>
      <c r="F183">
        <v>0.83889941679906699</v>
      </c>
      <c r="G183">
        <v>0.85423188757417567</v>
      </c>
      <c r="H183">
        <v>0.84962378503881797</v>
      </c>
      <c r="I183">
        <v>0.82532945355746756</v>
      </c>
      <c r="J183">
        <v>0.78313793015011013</v>
      </c>
      <c r="K183">
        <v>0.7271621379321811</v>
      </c>
    </row>
    <row r="184" spans="1:11">
      <c r="A184" s="5" t="s">
        <v>188</v>
      </c>
      <c r="B184">
        <v>9.3308719999999994</v>
      </c>
      <c r="C184">
        <v>10.66608415535435</v>
      </c>
      <c r="D184">
        <v>11.334266785875414</v>
      </c>
      <c r="E184">
        <v>11.527363224509132</v>
      </c>
      <c r="F184">
        <v>11.044335772065113</v>
      </c>
      <c r="G184">
        <v>10.117691864829663</v>
      </c>
      <c r="H184">
        <v>9.2586342616520803</v>
      </c>
      <c r="I184">
        <v>8.5548123398500504</v>
      </c>
      <c r="J184">
        <v>8.016833577503732</v>
      </c>
      <c r="K184">
        <v>7.6657841266388322</v>
      </c>
    </row>
    <row r="185" spans="1:11">
      <c r="A185" s="5" t="s">
        <v>189</v>
      </c>
      <c r="B185">
        <v>50.132816999999989</v>
      </c>
      <c r="C185">
        <v>55.115497853365099</v>
      </c>
      <c r="D185">
        <v>59.718992824765905</v>
      </c>
      <c r="E185">
        <v>63.138767318496903</v>
      </c>
      <c r="F185">
        <v>65.274516787999417</v>
      </c>
      <c r="G185">
        <v>65.800752683582004</v>
      </c>
      <c r="H185">
        <v>64.509895614907947</v>
      </c>
      <c r="I185">
        <v>61.511116051557075</v>
      </c>
      <c r="J185">
        <v>57.305270795619009</v>
      </c>
      <c r="K185">
        <v>52.370827956398308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46.076988999999962</v>
      </c>
      <c r="C187">
        <v>49.851939002174646</v>
      </c>
      <c r="D187">
        <v>53.354077585262758</v>
      </c>
      <c r="E187">
        <v>57.471008263676701</v>
      </c>
      <c r="F187">
        <v>61.811059329820026</v>
      </c>
      <c r="G187">
        <v>65.683324911508066</v>
      </c>
      <c r="H187">
        <v>68.612111387770184</v>
      </c>
      <c r="I187">
        <v>70.319374475814811</v>
      </c>
      <c r="J187">
        <v>70.811268450240462</v>
      </c>
      <c r="K187">
        <v>70.904205117600341</v>
      </c>
    </row>
    <row r="188" spans="1:11">
      <c r="A188" s="5" t="s">
        <v>192</v>
      </c>
      <c r="B188">
        <v>20.859948999999983</v>
      </c>
      <c r="C188">
        <v>21.949565874170698</v>
      </c>
      <c r="D188">
        <v>22.052533534760805</v>
      </c>
      <c r="E188">
        <v>21.705391290138611</v>
      </c>
      <c r="F188">
        <v>20.801286462498808</v>
      </c>
      <c r="G188">
        <v>19.480476764002482</v>
      </c>
      <c r="H188">
        <v>18.048322127203214</v>
      </c>
      <c r="I188">
        <v>16.582966049418197</v>
      </c>
      <c r="J188">
        <v>15.084911982630656</v>
      </c>
      <c r="K188">
        <v>13.444926139486489</v>
      </c>
    </row>
    <row r="189" spans="1:11">
      <c r="A189" s="5" t="s">
        <v>193</v>
      </c>
      <c r="B189">
        <v>43.551941000711366</v>
      </c>
      <c r="C189">
        <v>53.042904047197112</v>
      </c>
      <c r="D189">
        <v>61.189146418973301</v>
      </c>
      <c r="E189">
        <v>67.545301075974351</v>
      </c>
      <c r="F189">
        <v>71.53548999819597</v>
      </c>
      <c r="G189">
        <v>73.30878455686836</v>
      </c>
      <c r="H189">
        <v>73.214713171938058</v>
      </c>
      <c r="I189">
        <v>71.275377545940444</v>
      </c>
      <c r="J189">
        <v>67.643640565775627</v>
      </c>
      <c r="K189">
        <v>62.797327887336522</v>
      </c>
    </row>
    <row r="190" spans="1:11">
      <c r="A190" s="5" t="s">
        <v>194</v>
      </c>
      <c r="B190">
        <v>0.52463600000000088</v>
      </c>
      <c r="C190">
        <v>0.56072665594667515</v>
      </c>
      <c r="D190">
        <v>0.57908665489729205</v>
      </c>
      <c r="E190">
        <v>0.58387450583556477</v>
      </c>
      <c r="F190">
        <v>0.57519497693055388</v>
      </c>
      <c r="G190">
        <v>0.55514369004361397</v>
      </c>
      <c r="H190">
        <v>0.5275890132581903</v>
      </c>
      <c r="I190">
        <v>0.49455209753213014</v>
      </c>
      <c r="J190">
        <v>0.45753748641490727</v>
      </c>
      <c r="K190">
        <v>0.41657469867528174</v>
      </c>
    </row>
    <row r="191" spans="1:11">
      <c r="A191" s="5" t="s">
        <v>195</v>
      </c>
      <c r="B191">
        <v>1.1860559999999987</v>
      </c>
      <c r="C191">
        <v>1.3164561119209119</v>
      </c>
      <c r="D191">
        <v>1.4056700281533534</v>
      </c>
      <c r="E191">
        <v>1.4630852502462692</v>
      </c>
      <c r="F191">
        <v>1.4941483413845766</v>
      </c>
      <c r="G191">
        <v>1.4956500369706869</v>
      </c>
      <c r="H191">
        <v>1.4643228058809847</v>
      </c>
      <c r="I191">
        <v>1.4061319589561596</v>
      </c>
      <c r="J191">
        <v>1.3301537217227812</v>
      </c>
      <c r="K191">
        <v>1.2430944441923708</v>
      </c>
    </row>
    <row r="192" spans="1:11">
      <c r="A192" s="5" t="s">
        <v>196</v>
      </c>
      <c r="B192">
        <v>9.3796846498169781</v>
      </c>
      <c r="C192">
        <v>10.461404022036383</v>
      </c>
      <c r="D192">
        <v>11.874905129010392</v>
      </c>
      <c r="E192">
        <v>13.36220022184497</v>
      </c>
      <c r="F192">
        <v>15.165394479942611</v>
      </c>
      <c r="G192">
        <v>17.191919277548596</v>
      </c>
      <c r="H192">
        <v>19.183712537508995</v>
      </c>
      <c r="I192">
        <v>21.099541014535458</v>
      </c>
      <c r="J192">
        <v>22.745292645175564</v>
      </c>
      <c r="K192">
        <v>24.079908073841409</v>
      </c>
    </row>
    <row r="193" spans="1:11">
      <c r="A193" s="5" t="s">
        <v>197</v>
      </c>
      <c r="B193">
        <v>7.6643180000000006</v>
      </c>
      <c r="C193">
        <v>8.2635712352465127</v>
      </c>
      <c r="D193">
        <v>9.0503204784698141</v>
      </c>
      <c r="E193">
        <v>9.9030072585508915</v>
      </c>
      <c r="F193">
        <v>10.828391667481391</v>
      </c>
      <c r="G193">
        <v>11.771451896743534</v>
      </c>
      <c r="H193">
        <v>12.511840090362785</v>
      </c>
      <c r="I193">
        <v>13.032724418100992</v>
      </c>
      <c r="J193">
        <v>13.337212758377214</v>
      </c>
      <c r="K193">
        <v>13.468423053945731</v>
      </c>
    </row>
    <row r="194" spans="1:11">
      <c r="A194" s="5" t="s">
        <v>198</v>
      </c>
      <c r="B194">
        <v>20.410606000000033</v>
      </c>
      <c r="C194">
        <v>23.652124031174043</v>
      </c>
      <c r="D194">
        <v>26.308086946941657</v>
      </c>
      <c r="E194">
        <v>28.186976153096285</v>
      </c>
      <c r="F194">
        <v>29.14294567204109</v>
      </c>
      <c r="G194">
        <v>29.424380821788841</v>
      </c>
      <c r="H194">
        <v>29.16108506920526</v>
      </c>
      <c r="I194">
        <v>28.35776106721848</v>
      </c>
      <c r="J194">
        <v>26.913778558301761</v>
      </c>
      <c r="K194">
        <v>24.615178836318876</v>
      </c>
    </row>
    <row r="195" spans="1:11">
      <c r="A195" s="5" t="s">
        <v>199</v>
      </c>
      <c r="B195">
        <v>6.8786369850144027</v>
      </c>
      <c r="C195">
        <v>7.2017788428086451</v>
      </c>
      <c r="D195">
        <v>6.9007521534713421</v>
      </c>
      <c r="E195">
        <v>6.2902936999594941</v>
      </c>
      <c r="F195">
        <v>5.4422034452186354</v>
      </c>
      <c r="G195">
        <v>4.5143040266603203</v>
      </c>
      <c r="H195">
        <v>3.7339491075071285</v>
      </c>
      <c r="I195">
        <v>3.1333364650380564</v>
      </c>
      <c r="J195">
        <v>2.6991688865556793</v>
      </c>
      <c r="K195">
        <v>2.4233674663983651</v>
      </c>
    </row>
    <row r="196" spans="1:11">
      <c r="A196" s="5" t="s">
        <v>200</v>
      </c>
      <c r="B196">
        <v>69.12223400000002</v>
      </c>
      <c r="C196">
        <v>72.632688331265129</v>
      </c>
      <c r="D196">
        <v>74.539255357097801</v>
      </c>
      <c r="E196">
        <v>74.564562202681969</v>
      </c>
      <c r="F196">
        <v>72.501067724923047</v>
      </c>
      <c r="G196">
        <v>68.918546556288504</v>
      </c>
      <c r="H196">
        <v>64.088669140764793</v>
      </c>
      <c r="I196">
        <v>58.287701304553707</v>
      </c>
      <c r="J196">
        <v>51.890873697865885</v>
      </c>
      <c r="K196">
        <v>45.341264977312115</v>
      </c>
    </row>
    <row r="197" spans="1:11">
      <c r="A197" s="5" t="s">
        <v>201</v>
      </c>
      <c r="B197">
        <v>2.0601556966805812</v>
      </c>
      <c r="C197">
        <v>2.1260728733568852</v>
      </c>
      <c r="D197">
        <v>2.207893917257894</v>
      </c>
      <c r="E197">
        <v>2.2981573708388554</v>
      </c>
      <c r="F197">
        <v>2.3702779706134356</v>
      </c>
      <c r="G197">
        <v>2.3909582017565523</v>
      </c>
      <c r="H197">
        <v>2.324634910612172</v>
      </c>
      <c r="I197">
        <v>2.1803010482166418</v>
      </c>
      <c r="J197">
        <v>1.9758513964820941</v>
      </c>
      <c r="K197">
        <v>1.7207594270837874</v>
      </c>
    </row>
    <row r="198" spans="1:11">
      <c r="A198" s="5" t="s">
        <v>202</v>
      </c>
      <c r="B198">
        <v>1.1243550000014155</v>
      </c>
      <c r="C198">
        <v>1.3037663613466792</v>
      </c>
      <c r="D198">
        <v>1.3847627263642812</v>
      </c>
      <c r="E198">
        <v>1.3742735529718411</v>
      </c>
      <c r="F198">
        <v>1.2655163928201911</v>
      </c>
      <c r="G198">
        <v>1.0857276029308394</v>
      </c>
      <c r="H198">
        <v>0.909759953707312</v>
      </c>
      <c r="I198">
        <v>0.76728543245208414</v>
      </c>
      <c r="J198">
        <v>0.67789501013802644</v>
      </c>
      <c r="K198">
        <v>0.65317067553885833</v>
      </c>
    </row>
    <row r="199" spans="1:11">
      <c r="A199" s="5" t="s">
        <v>203</v>
      </c>
      <c r="B199">
        <v>6.0277980000000007</v>
      </c>
      <c r="C199">
        <v>7.164030434771357</v>
      </c>
      <c r="D199">
        <v>8.1681439068228467</v>
      </c>
      <c r="E199">
        <v>8.9619495312615811</v>
      </c>
      <c r="F199">
        <v>9.5110365928674199</v>
      </c>
      <c r="G199">
        <v>9.8111164583902308</v>
      </c>
      <c r="H199">
        <v>9.8780935923086375</v>
      </c>
      <c r="I199">
        <v>9.7256062000402004</v>
      </c>
      <c r="J199">
        <v>9.3862799790667371</v>
      </c>
      <c r="K199">
        <v>8.8978929516217633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1.341464999999999</v>
      </c>
      <c r="C202">
        <v>1.3473355323709486</v>
      </c>
      <c r="D202">
        <v>1.299658477392972</v>
      </c>
      <c r="E202">
        <v>1.2261241652783785</v>
      </c>
      <c r="F202">
        <v>1.1263490523827384</v>
      </c>
      <c r="G202">
        <v>1.0091988410214869</v>
      </c>
      <c r="H202">
        <v>0.88894682711015938</v>
      </c>
      <c r="I202">
        <v>0.76966668840770613</v>
      </c>
      <c r="J202">
        <v>0.65836666912820185</v>
      </c>
      <c r="K202">
        <v>0.55731611524037883</v>
      </c>
    </row>
    <row r="203" spans="1:11">
      <c r="A203" s="5" t="s">
        <v>207</v>
      </c>
      <c r="B203">
        <v>10.480934000088313</v>
      </c>
      <c r="C203">
        <v>11.361570513617593</v>
      </c>
      <c r="D203">
        <v>11.852598915485888</v>
      </c>
      <c r="E203">
        <v>12.029163083307134</v>
      </c>
      <c r="F203">
        <v>11.956122835758499</v>
      </c>
      <c r="G203">
        <v>11.592169852276363</v>
      </c>
      <c r="H203">
        <v>10.96911940734231</v>
      </c>
      <c r="I203">
        <v>10.179183626284626</v>
      </c>
      <c r="J203">
        <v>9.3097952802723896</v>
      </c>
      <c r="K203">
        <v>8.3638025266647933</v>
      </c>
    </row>
    <row r="204" spans="1:11">
      <c r="A204" s="5" t="s">
        <v>208</v>
      </c>
      <c r="B204">
        <v>72.752324999999971</v>
      </c>
      <c r="C204">
        <v>79.780745334788378</v>
      </c>
      <c r="D204">
        <v>84.26940375500844</v>
      </c>
      <c r="E204">
        <v>86.877309619329878</v>
      </c>
      <c r="F204">
        <v>87.232479448465426</v>
      </c>
      <c r="G204">
        <v>85.510619516270324</v>
      </c>
      <c r="H204">
        <v>82.268300079658957</v>
      </c>
      <c r="I204">
        <v>77.693969471088351</v>
      </c>
      <c r="J204">
        <v>72.173460987656526</v>
      </c>
      <c r="K204">
        <v>65.862100991838446</v>
      </c>
    </row>
    <row r="205" spans="1:11">
      <c r="A205" s="5" t="s">
        <v>209</v>
      </c>
      <c r="B205">
        <v>5.041995</v>
      </c>
      <c r="C205">
        <v>5.4770112109082412</v>
      </c>
      <c r="D205">
        <v>5.6677545522243404</v>
      </c>
      <c r="E205">
        <v>5.6897835555424763</v>
      </c>
      <c r="F205">
        <v>5.5565517517857685</v>
      </c>
      <c r="G205">
        <v>5.2900385191827031</v>
      </c>
      <c r="H205">
        <v>4.9510391459946232</v>
      </c>
      <c r="I205">
        <v>4.5647589794242007</v>
      </c>
      <c r="J205">
        <v>4.1570073769587452</v>
      </c>
      <c r="K205">
        <v>3.7626824978041578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33.424683000000002</v>
      </c>
      <c r="C208">
        <v>43.639477290255648</v>
      </c>
      <c r="D208">
        <v>54.411894450060309</v>
      </c>
      <c r="E208">
        <v>65.366947278470434</v>
      </c>
      <c r="F208">
        <v>74.893390228133754</v>
      </c>
      <c r="G208">
        <v>82.615682857214196</v>
      </c>
      <c r="H208">
        <v>88.497342044611372</v>
      </c>
      <c r="I208">
        <v>92.368240286858835</v>
      </c>
      <c r="J208">
        <v>94.392511187718853</v>
      </c>
      <c r="K208">
        <v>94.577786698085291</v>
      </c>
    </row>
    <row r="209" spans="1:11">
      <c r="A209" s="5" t="s">
        <v>213</v>
      </c>
      <c r="B209">
        <v>45.448328999999973</v>
      </c>
      <c r="C209">
        <v>42.883448862180629</v>
      </c>
      <c r="D209">
        <v>41.232268082575629</v>
      </c>
      <c r="E209">
        <v>40.2466174961883</v>
      </c>
      <c r="F209">
        <v>39.241652301743677</v>
      </c>
      <c r="G209">
        <v>38.014497138490341</v>
      </c>
      <c r="H209">
        <v>36.235358715543263</v>
      </c>
      <c r="I209">
        <v>33.753618084126749</v>
      </c>
      <c r="J209">
        <v>30.829063912202638</v>
      </c>
      <c r="K209">
        <v>27.683231050273253</v>
      </c>
    </row>
    <row r="210" spans="1:11">
      <c r="A210" s="5" t="s">
        <v>214</v>
      </c>
      <c r="B210">
        <v>7.5116899999999953</v>
      </c>
      <c r="C210">
        <v>11.538216511167905</v>
      </c>
      <c r="D210">
        <v>14.4580535719116</v>
      </c>
      <c r="E210">
        <v>16.949689309636085</v>
      </c>
      <c r="F210">
        <v>18.642418479342599</v>
      </c>
      <c r="G210">
        <v>19.497424842800175</v>
      </c>
      <c r="H210">
        <v>19.476907972023149</v>
      </c>
      <c r="I210">
        <v>18.581240523374266</v>
      </c>
      <c r="J210">
        <v>17.143827983866409</v>
      </c>
      <c r="K210">
        <v>15.227050883651534</v>
      </c>
    </row>
    <row r="211" spans="1:11">
      <c r="A211" s="5" t="s">
        <v>215</v>
      </c>
      <c r="B211">
        <v>62.035570000000028</v>
      </c>
      <c r="C211">
        <v>67.503594581610685</v>
      </c>
      <c r="D211">
        <v>74.182381750921536</v>
      </c>
      <c r="E211">
        <v>81.330426557149693</v>
      </c>
      <c r="F211">
        <v>89.447351538301007</v>
      </c>
      <c r="G211">
        <v>98.148353425931347</v>
      </c>
      <c r="H211">
        <v>106.7977284017728</v>
      </c>
      <c r="I211">
        <v>115.01034936727147</v>
      </c>
      <c r="J211">
        <v>122.30883648058922</v>
      </c>
      <c r="K211">
        <v>128.32253307457196</v>
      </c>
    </row>
    <row r="212" spans="1:11">
      <c r="A212" s="5" t="s">
        <v>216</v>
      </c>
      <c r="B212">
        <v>44.841225999999963</v>
      </c>
      <c r="C212">
        <v>56.085877337013152</v>
      </c>
      <c r="D212">
        <v>66.55741160380677</v>
      </c>
      <c r="E212">
        <v>75.790834382674021</v>
      </c>
      <c r="F212">
        <v>82.493980092015107</v>
      </c>
      <c r="G212">
        <v>86.730710015652647</v>
      </c>
      <c r="H212">
        <v>89.130246332202844</v>
      </c>
      <c r="I212">
        <v>89.868876489890695</v>
      </c>
      <c r="J212">
        <v>89.113534246826433</v>
      </c>
      <c r="K212">
        <v>86.84109643673672</v>
      </c>
    </row>
    <row r="213" spans="1:11">
      <c r="A213" s="5" t="s">
        <v>217</v>
      </c>
      <c r="B213">
        <v>3.3687859999999983</v>
      </c>
      <c r="C213">
        <v>3.363145611066451</v>
      </c>
      <c r="D213">
        <v>3.2617037659801236</v>
      </c>
      <c r="E213">
        <v>3.1061349890346475</v>
      </c>
      <c r="F213">
        <v>2.9001475759237505</v>
      </c>
      <c r="G213">
        <v>2.6585360552054311</v>
      </c>
      <c r="H213">
        <v>2.4142241714368584</v>
      </c>
      <c r="I213">
        <v>2.1684465213205484</v>
      </c>
      <c r="J213">
        <v>1.9073386544003792</v>
      </c>
      <c r="K213">
        <v>1.6388806972523182</v>
      </c>
    </row>
    <row r="214" spans="1:11">
      <c r="A214" s="5" t="s">
        <v>218</v>
      </c>
      <c r="B214">
        <v>27.44470200000001</v>
      </c>
      <c r="C214">
        <v>29.364438157834417</v>
      </c>
      <c r="D214">
        <v>29.763996909113473</v>
      </c>
      <c r="E214">
        <v>29.282391328061713</v>
      </c>
      <c r="F214">
        <v>28.041473849964923</v>
      </c>
      <c r="G214">
        <v>26.164535713059731</v>
      </c>
      <c r="H214">
        <v>24.078574260958295</v>
      </c>
      <c r="I214">
        <v>21.917855184965422</v>
      </c>
      <c r="J214">
        <v>19.778150969740988</v>
      </c>
      <c r="K214">
        <v>17.836731778013153</v>
      </c>
    </row>
    <row r="215" spans="1:11">
      <c r="A215" s="5" t="s">
        <v>219</v>
      </c>
      <c r="B215">
        <v>0.23965099999113207</v>
      </c>
      <c r="C215">
        <v>0.28749815929902106</v>
      </c>
      <c r="D215">
        <v>0.32734893110648844</v>
      </c>
      <c r="E215">
        <v>0.35907839881440856</v>
      </c>
      <c r="F215">
        <v>0.37983131885697324</v>
      </c>
      <c r="G215">
        <v>0.39054289205981185</v>
      </c>
      <c r="H215">
        <v>0.39178189796904456</v>
      </c>
      <c r="I215">
        <v>0.38344957818393538</v>
      </c>
      <c r="J215">
        <v>0.36638437251337652</v>
      </c>
      <c r="K215">
        <v>0.34224119461461266</v>
      </c>
    </row>
    <row r="216" spans="1:11">
      <c r="A216" s="5" t="s">
        <v>220</v>
      </c>
      <c r="B216">
        <v>28.979856999999996</v>
      </c>
      <c r="C216">
        <v>32.705122553912524</v>
      </c>
      <c r="D216">
        <v>35.44089936151709</v>
      </c>
      <c r="E216">
        <v>37.228619912471935</v>
      </c>
      <c r="F216">
        <v>37.975873457485577</v>
      </c>
      <c r="G216">
        <v>37.81747128753922</v>
      </c>
      <c r="H216">
        <v>36.84882551397542</v>
      </c>
      <c r="I216">
        <v>35.152984764601079</v>
      </c>
      <c r="J216">
        <v>32.689951501428936</v>
      </c>
      <c r="K216">
        <v>29.431798364411684</v>
      </c>
    </row>
    <row r="217" spans="1:11">
      <c r="A217" s="5" t="s">
        <v>221</v>
      </c>
      <c r="B217">
        <v>87.848444994377459</v>
      </c>
      <c r="C217">
        <v>95.224653666506015</v>
      </c>
      <c r="D217">
        <v>98.546756902251659</v>
      </c>
      <c r="E217">
        <v>99.031103886501711</v>
      </c>
      <c r="F217">
        <v>96.630264984099369</v>
      </c>
      <c r="G217">
        <v>91.66155542500573</v>
      </c>
      <c r="H217">
        <v>85.223707237323936</v>
      </c>
      <c r="I217">
        <v>77.736514189870107</v>
      </c>
      <c r="J217">
        <v>69.060175727883276</v>
      </c>
      <c r="K217">
        <v>59.517892893008458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24.052513999999999</v>
      </c>
      <c r="C220">
        <v>30.943188279226856</v>
      </c>
      <c r="D220">
        <v>36.757852403655441</v>
      </c>
      <c r="E220">
        <v>41.858003502282038</v>
      </c>
      <c r="F220">
        <v>45.74026510955796</v>
      </c>
      <c r="G220">
        <v>48.060471355018883</v>
      </c>
      <c r="H220">
        <v>49.194267268087536</v>
      </c>
      <c r="I220">
        <v>49.253414591665177</v>
      </c>
      <c r="J220">
        <v>48.358772433359547</v>
      </c>
      <c r="K220">
        <v>46.722902763826831</v>
      </c>
    </row>
    <row r="221" spans="1:11">
      <c r="A221" s="5" t="s">
        <v>225</v>
      </c>
      <c r="B221">
        <v>13.088569999999994</v>
      </c>
      <c r="C221">
        <v>16.33430128799176</v>
      </c>
      <c r="D221">
        <v>19.490754081708992</v>
      </c>
      <c r="E221">
        <v>22.466106439159532</v>
      </c>
      <c r="F221">
        <v>24.740211421324013</v>
      </c>
      <c r="G221">
        <v>26.349932226018396</v>
      </c>
      <c r="H221">
        <v>27.48364601859787</v>
      </c>
      <c r="I221">
        <v>28.117071263618964</v>
      </c>
      <c r="J221">
        <v>28.298476990785915</v>
      </c>
      <c r="K221">
        <v>28.021617356070788</v>
      </c>
    </row>
    <row r="222" spans="1:11">
      <c r="A222" s="5" t="s">
        <v>226</v>
      </c>
      <c r="B222">
        <v>12.571454000000008</v>
      </c>
      <c r="C222">
        <v>12.518272173291683</v>
      </c>
      <c r="D222">
        <v>11.818098063309971</v>
      </c>
      <c r="E222">
        <v>10.803297191308669</v>
      </c>
      <c r="F222">
        <v>9.6063414174705954</v>
      </c>
      <c r="G222">
        <v>8.3733805319412298</v>
      </c>
      <c r="H222">
        <v>7.3565143499412056</v>
      </c>
      <c r="I222">
        <v>6.5557690803915287</v>
      </c>
      <c r="J222">
        <v>5.9440856893866627</v>
      </c>
      <c r="K222">
        <v>5.4938939297498344</v>
      </c>
    </row>
    <row r="223" spans="1:11">
      <c r="A223" s="26" t="s">
        <v>251</v>
      </c>
      <c r="B223">
        <v>310.38394799999998</v>
      </c>
      <c r="C223">
        <v>342.94440235055282</v>
      </c>
      <c r="D223">
        <v>384.82298375806653</v>
      </c>
      <c r="E223">
        <v>428.70156908050484</v>
      </c>
      <c r="F223">
        <v>475.71534320173259</v>
      </c>
      <c r="G223">
        <v>527.77316481616538</v>
      </c>
      <c r="H223">
        <v>581.13917029284778</v>
      </c>
      <c r="I223">
        <v>632.4601540064217</v>
      </c>
      <c r="J223">
        <v>677.32111621035097</v>
      </c>
      <c r="K223">
        <v>713.1717140496753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K223"/>
  <sheetViews>
    <sheetView workbookViewId="0">
      <selection activeCell="Q223" sqref="Q223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37.237000000000002</v>
      </c>
      <c r="C2">
        <v>59.152999999999999</v>
      </c>
      <c r="D2">
        <v>109.56699999999999</v>
      </c>
      <c r="E2">
        <v>227.005</v>
      </c>
      <c r="F2">
        <v>456.67399999999998</v>
      </c>
      <c r="G2">
        <v>839.38099999999997</v>
      </c>
      <c r="H2">
        <v>1389.577</v>
      </c>
      <c r="I2">
        <v>2086.194</v>
      </c>
      <c r="J2">
        <v>2878.7089999999998</v>
      </c>
      <c r="K2">
        <v>3707.9580000000001</v>
      </c>
    </row>
    <row r="3" spans="1:11">
      <c r="A3" s="5" t="s">
        <v>7</v>
      </c>
      <c r="B3">
        <v>24.545000000000002</v>
      </c>
      <c r="C3">
        <v>30.452000000000002</v>
      </c>
      <c r="D3">
        <v>41.036999999999999</v>
      </c>
      <c r="E3">
        <v>55.607999999999997</v>
      </c>
      <c r="F3">
        <v>70.384</v>
      </c>
      <c r="G3">
        <v>83.03</v>
      </c>
      <c r="H3">
        <v>92.472999999999999</v>
      </c>
      <c r="I3">
        <v>98.004000000000005</v>
      </c>
      <c r="J3">
        <v>99.277000000000001</v>
      </c>
      <c r="K3">
        <v>97.006</v>
      </c>
    </row>
    <row r="4" spans="1:11">
      <c r="A4" s="5" t="s">
        <v>8</v>
      </c>
      <c r="B4">
        <v>268.29500000000002</v>
      </c>
      <c r="C4">
        <v>376.24400000000003</v>
      </c>
      <c r="D4">
        <v>559.447</v>
      </c>
      <c r="E4">
        <v>757.91200000000003</v>
      </c>
      <c r="F4">
        <v>1006.329</v>
      </c>
      <c r="G4">
        <v>1310.0899999999999</v>
      </c>
      <c r="H4">
        <v>1640.135</v>
      </c>
      <c r="I4">
        <v>1919.8679999999999</v>
      </c>
      <c r="J4">
        <v>2150.4059999999999</v>
      </c>
      <c r="K4">
        <v>2337.1039999999998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98.686000000000007</v>
      </c>
      <c r="C7">
        <v>171.98400000000001</v>
      </c>
      <c r="D7">
        <v>232.32</v>
      </c>
      <c r="E7">
        <v>304.10199999999998</v>
      </c>
      <c r="F7">
        <v>464.99400000000003</v>
      </c>
      <c r="G7">
        <v>750.86</v>
      </c>
      <c r="H7">
        <v>1160.2840000000001</v>
      </c>
      <c r="I7">
        <v>1655.046</v>
      </c>
      <c r="J7">
        <v>2181.8229999999999</v>
      </c>
      <c r="K7">
        <v>2687.8359999999998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580.42700000000002</v>
      </c>
      <c r="C9">
        <v>861.40800000000002</v>
      </c>
      <c r="D9">
        <v>1234.9559999999999</v>
      </c>
      <c r="E9">
        <v>1689.617</v>
      </c>
      <c r="F9">
        <v>2112.17</v>
      </c>
      <c r="G9">
        <v>2478.5929999999998</v>
      </c>
      <c r="H9">
        <v>2778.3760000000002</v>
      </c>
      <c r="I9">
        <v>2983.8009999999999</v>
      </c>
      <c r="J9">
        <v>3111.058</v>
      </c>
      <c r="K9">
        <v>3156.0070000000001</v>
      </c>
    </row>
    <row r="10" spans="1:11">
      <c r="A10" s="5" t="s">
        <v>14</v>
      </c>
      <c r="B10">
        <v>15.153</v>
      </c>
      <c r="C10">
        <v>21.518999999999998</v>
      </c>
      <c r="D10">
        <v>31.593</v>
      </c>
      <c r="E10">
        <v>45.427</v>
      </c>
      <c r="F10">
        <v>57.012999999999998</v>
      </c>
      <c r="G10">
        <v>65.010999999999996</v>
      </c>
      <c r="H10">
        <v>71.564999999999998</v>
      </c>
      <c r="I10">
        <v>74.460999999999999</v>
      </c>
      <c r="J10">
        <v>76.099000000000004</v>
      </c>
      <c r="K10">
        <v>76.396000000000001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795.58799999999997</v>
      </c>
      <c r="C12">
        <v>1114.0029999999999</v>
      </c>
      <c r="D12">
        <v>1490.87</v>
      </c>
      <c r="E12">
        <v>1946.39</v>
      </c>
      <c r="F12">
        <v>2444.2759999999998</v>
      </c>
      <c r="G12">
        <v>2962.4659999999999</v>
      </c>
      <c r="H12">
        <v>3523.6819999999998</v>
      </c>
      <c r="I12">
        <v>4048.7350000000001</v>
      </c>
      <c r="J12">
        <v>4501.05</v>
      </c>
      <c r="K12">
        <v>4898.4089999999997</v>
      </c>
    </row>
    <row r="13" spans="1:11">
      <c r="A13" s="5" t="s">
        <v>17</v>
      </c>
      <c r="B13">
        <v>296.85000000000002</v>
      </c>
      <c r="C13">
        <v>363.26400000000001</v>
      </c>
      <c r="D13">
        <v>430.98200000000003</v>
      </c>
      <c r="E13">
        <v>511.74900000000002</v>
      </c>
      <c r="F13">
        <v>592.15700000000004</v>
      </c>
      <c r="G13">
        <v>665.73400000000004</v>
      </c>
      <c r="H13">
        <v>737.48900000000003</v>
      </c>
      <c r="I13">
        <v>800.94</v>
      </c>
      <c r="J13">
        <v>850.60599999999999</v>
      </c>
      <c r="K13">
        <v>889.72500000000002</v>
      </c>
    </row>
    <row r="14" spans="1:11">
      <c r="A14" s="5" t="s">
        <v>18</v>
      </c>
      <c r="B14">
        <v>80.695999999999998</v>
      </c>
      <c r="C14">
        <v>105.154</v>
      </c>
      <c r="D14">
        <v>128.874</v>
      </c>
      <c r="E14">
        <v>152.74799999999999</v>
      </c>
      <c r="F14">
        <v>182.697</v>
      </c>
      <c r="G14">
        <v>217.84100000000001</v>
      </c>
      <c r="H14">
        <v>269.51799999999997</v>
      </c>
      <c r="I14">
        <v>311.40699999999998</v>
      </c>
      <c r="J14">
        <v>348.387</v>
      </c>
      <c r="K14">
        <v>379.71600000000001</v>
      </c>
    </row>
    <row r="15" spans="1:11">
      <c r="A15" s="5" t="s">
        <v>19</v>
      </c>
      <c r="B15">
        <v>9.6470000000000002</v>
      </c>
      <c r="C15">
        <v>12.364000000000001</v>
      </c>
      <c r="D15">
        <v>15.577</v>
      </c>
      <c r="E15">
        <v>19.244</v>
      </c>
      <c r="F15">
        <v>22.657</v>
      </c>
      <c r="G15">
        <v>25.282</v>
      </c>
      <c r="H15">
        <v>27.331</v>
      </c>
      <c r="I15">
        <v>28.462</v>
      </c>
      <c r="J15">
        <v>28.843</v>
      </c>
      <c r="K15">
        <v>28.526</v>
      </c>
    </row>
    <row r="16" spans="1:11">
      <c r="A16" s="5" t="s">
        <v>20</v>
      </c>
      <c r="B16">
        <v>26.934000000000001</v>
      </c>
      <c r="C16">
        <v>44.72</v>
      </c>
      <c r="D16">
        <v>72.013000000000005</v>
      </c>
      <c r="E16">
        <v>106.143</v>
      </c>
      <c r="F16">
        <v>137.333</v>
      </c>
      <c r="G16">
        <v>167.596</v>
      </c>
      <c r="H16">
        <v>194.49299999999999</v>
      </c>
      <c r="I16">
        <v>211.20500000000001</v>
      </c>
      <c r="J16">
        <v>219.833</v>
      </c>
      <c r="K16">
        <v>221.154</v>
      </c>
    </row>
    <row r="17" spans="1:11">
      <c r="A17" s="5" t="s">
        <v>21</v>
      </c>
      <c r="B17">
        <v>221.297</v>
      </c>
      <c r="C17">
        <v>422.37799999999999</v>
      </c>
      <c r="D17">
        <v>840.96699999999998</v>
      </c>
      <c r="E17">
        <v>1590.473</v>
      </c>
      <c r="F17">
        <v>2636.7280000000001</v>
      </c>
      <c r="G17">
        <v>3854.0149999999999</v>
      </c>
      <c r="H17">
        <v>5077.0370000000003</v>
      </c>
      <c r="I17">
        <v>6181.9440000000004</v>
      </c>
      <c r="J17">
        <v>7074.7659999999996</v>
      </c>
      <c r="K17">
        <v>7746.924</v>
      </c>
    </row>
    <row r="18" spans="1:11">
      <c r="A18" s="5" t="s">
        <v>22</v>
      </c>
      <c r="B18">
        <v>4.8040000000000003</v>
      </c>
      <c r="C18">
        <v>5.6079999999999997</v>
      </c>
      <c r="D18">
        <v>6.8339999999999996</v>
      </c>
      <c r="E18">
        <v>8.3989999999999991</v>
      </c>
      <c r="F18">
        <v>9.8650000000000002</v>
      </c>
      <c r="G18">
        <v>10.888</v>
      </c>
      <c r="H18">
        <v>11.585000000000001</v>
      </c>
      <c r="I18">
        <v>11.936</v>
      </c>
      <c r="J18">
        <v>11.967000000000001</v>
      </c>
      <c r="K18">
        <v>11.683</v>
      </c>
    </row>
    <row r="19" spans="1:11">
      <c r="A19" s="5" t="s">
        <v>23</v>
      </c>
      <c r="B19">
        <v>118.67100000000001</v>
      </c>
      <c r="C19">
        <v>176.77799999999999</v>
      </c>
      <c r="D19">
        <v>250.03800000000001</v>
      </c>
      <c r="E19">
        <v>330.89400000000001</v>
      </c>
      <c r="F19">
        <v>385.66899999999998</v>
      </c>
      <c r="G19">
        <v>424.762</v>
      </c>
      <c r="H19">
        <v>455.98500000000001</v>
      </c>
      <c r="I19">
        <v>462.30900000000003</v>
      </c>
      <c r="J19">
        <v>459.90800000000002</v>
      </c>
      <c r="K19">
        <v>451.14499999999998</v>
      </c>
    </row>
    <row r="20" spans="1:11">
      <c r="A20" s="5" t="s">
        <v>24</v>
      </c>
      <c r="B20">
        <v>357.666</v>
      </c>
      <c r="C20">
        <v>420.166</v>
      </c>
      <c r="D20">
        <v>511.964</v>
      </c>
      <c r="E20">
        <v>633.15499999999997</v>
      </c>
      <c r="F20">
        <v>754.29399999999998</v>
      </c>
      <c r="G20">
        <v>877.63400000000001</v>
      </c>
      <c r="H20">
        <v>1005.427</v>
      </c>
      <c r="I20">
        <v>1126.0229999999999</v>
      </c>
      <c r="J20">
        <v>1239.182</v>
      </c>
      <c r="K20">
        <v>1343.68</v>
      </c>
    </row>
    <row r="21" spans="1:11">
      <c r="A21" s="5" t="s">
        <v>25</v>
      </c>
      <c r="B21">
        <v>2.0609999999999999</v>
      </c>
      <c r="C21">
        <v>2.5920000000000001</v>
      </c>
      <c r="D21">
        <v>3.903</v>
      </c>
      <c r="E21">
        <v>5.9770000000000003</v>
      </c>
      <c r="F21">
        <v>8.5210000000000008</v>
      </c>
      <c r="G21">
        <v>11.223000000000001</v>
      </c>
      <c r="H21">
        <v>13.881</v>
      </c>
      <c r="I21">
        <v>16.32</v>
      </c>
      <c r="J21">
        <v>18.515999999999998</v>
      </c>
      <c r="K21">
        <v>20.309000000000001</v>
      </c>
    </row>
    <row r="22" spans="1:11">
      <c r="A22" s="5" t="s">
        <v>26</v>
      </c>
      <c r="B22">
        <v>12.601000000000001</v>
      </c>
      <c r="C22">
        <v>19.378</v>
      </c>
      <c r="D22">
        <v>38.283000000000001</v>
      </c>
      <c r="E22">
        <v>82.081999999999994</v>
      </c>
      <c r="F22">
        <v>168.465</v>
      </c>
      <c r="G22">
        <v>312.83199999999999</v>
      </c>
      <c r="H22">
        <v>516.93100000000004</v>
      </c>
      <c r="I22">
        <v>763.85500000000002</v>
      </c>
      <c r="J22">
        <v>1032.7550000000001</v>
      </c>
      <c r="K22">
        <v>1297.9739999999999</v>
      </c>
    </row>
    <row r="23" spans="1:11">
      <c r="A23" s="5" t="s">
        <v>27</v>
      </c>
      <c r="B23">
        <v>3.47</v>
      </c>
      <c r="C23">
        <v>9.7449999999999992</v>
      </c>
      <c r="D23">
        <v>21.123000000000001</v>
      </c>
      <c r="E23">
        <v>37.478999999999999</v>
      </c>
      <c r="F23">
        <v>56.625999999999998</v>
      </c>
      <c r="G23">
        <v>75.635999999999996</v>
      </c>
      <c r="H23">
        <v>92.510999999999996</v>
      </c>
      <c r="I23">
        <v>104.872</v>
      </c>
      <c r="J23">
        <v>112.318</v>
      </c>
      <c r="K23">
        <v>115.54900000000001</v>
      </c>
    </row>
    <row r="24" spans="1:11">
      <c r="A24" s="5" t="s">
        <v>28</v>
      </c>
      <c r="B24">
        <v>43.19</v>
      </c>
      <c r="C24">
        <v>68.298000000000002</v>
      </c>
      <c r="D24">
        <v>118.718</v>
      </c>
      <c r="E24">
        <v>203.56399999999999</v>
      </c>
      <c r="F24">
        <v>317.64999999999998</v>
      </c>
      <c r="G24">
        <v>450.589</v>
      </c>
      <c r="H24">
        <v>588.91099999999994</v>
      </c>
      <c r="I24">
        <v>720.41800000000001</v>
      </c>
      <c r="J24">
        <v>839.14</v>
      </c>
      <c r="K24">
        <v>937.63199999999995</v>
      </c>
    </row>
    <row r="25" spans="1:11">
      <c r="A25" s="5" t="s">
        <v>29</v>
      </c>
      <c r="B25">
        <v>28.065000000000001</v>
      </c>
      <c r="C25">
        <v>37.786999999999999</v>
      </c>
      <c r="D25">
        <v>57.74</v>
      </c>
      <c r="E25">
        <v>80.304000000000002</v>
      </c>
      <c r="F25">
        <v>96.512</v>
      </c>
      <c r="G25">
        <v>105.79</v>
      </c>
      <c r="H25">
        <v>109.08</v>
      </c>
      <c r="I25">
        <v>107.453</v>
      </c>
      <c r="J25">
        <v>102.274</v>
      </c>
      <c r="K25">
        <v>95.537999999999997</v>
      </c>
    </row>
    <row r="26" spans="1:11">
      <c r="A26" s="5" t="s">
        <v>30</v>
      </c>
      <c r="B26">
        <v>25.012</v>
      </c>
      <c r="C26">
        <v>38.707000000000001</v>
      </c>
      <c r="D26">
        <v>56.86</v>
      </c>
      <c r="E26">
        <v>78.903000000000006</v>
      </c>
      <c r="F26">
        <v>101.94499999999999</v>
      </c>
      <c r="G26">
        <v>123.788</v>
      </c>
      <c r="H26">
        <v>142.268</v>
      </c>
      <c r="I26">
        <v>154.45699999999999</v>
      </c>
      <c r="J26">
        <v>160.988</v>
      </c>
      <c r="K26">
        <v>163.04300000000001</v>
      </c>
    </row>
    <row r="27" spans="1:11">
      <c r="A27" s="5" t="s">
        <v>31</v>
      </c>
      <c r="B27">
        <v>1967.5409999999999</v>
      </c>
      <c r="C27">
        <v>2796.6309999999999</v>
      </c>
      <c r="D27">
        <v>3996.1370000000002</v>
      </c>
      <c r="E27">
        <v>5564.0839999999998</v>
      </c>
      <c r="F27">
        <v>7214.0730000000003</v>
      </c>
      <c r="G27">
        <v>8752.9030000000002</v>
      </c>
      <c r="H27">
        <v>9990.134</v>
      </c>
      <c r="I27">
        <v>10932.888000000001</v>
      </c>
      <c r="J27">
        <v>11525.444</v>
      </c>
      <c r="K27">
        <v>11736.066000000001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18.152999999999999</v>
      </c>
      <c r="C30">
        <v>24.274999999999999</v>
      </c>
      <c r="D30">
        <v>31.800999999999998</v>
      </c>
      <c r="E30">
        <v>39.662999999999997</v>
      </c>
      <c r="F30">
        <v>46.38</v>
      </c>
      <c r="G30">
        <v>51.776000000000003</v>
      </c>
      <c r="H30">
        <v>55.262</v>
      </c>
      <c r="I30">
        <v>56.478999999999999</v>
      </c>
      <c r="J30">
        <v>56.326000000000001</v>
      </c>
      <c r="K30">
        <v>54.835999999999999</v>
      </c>
    </row>
    <row r="31" spans="1:11">
      <c r="A31" s="5" t="s">
        <v>35</v>
      </c>
      <c r="B31">
        <v>86.738</v>
      </c>
      <c r="C31">
        <v>119.24</v>
      </c>
      <c r="D31">
        <v>178.81</v>
      </c>
      <c r="E31">
        <v>242.887</v>
      </c>
      <c r="F31">
        <v>289.03500000000003</v>
      </c>
      <c r="G31">
        <v>323.52100000000002</v>
      </c>
      <c r="H31">
        <v>347.83699999999999</v>
      </c>
      <c r="I31">
        <v>353.49599999999998</v>
      </c>
      <c r="J31">
        <v>351.39499999999998</v>
      </c>
      <c r="K31">
        <v>341.90899999999999</v>
      </c>
    </row>
    <row r="32" spans="1:11">
      <c r="A32" s="5" t="s">
        <v>36</v>
      </c>
      <c r="B32">
        <v>18.709</v>
      </c>
      <c r="C32">
        <v>34.143999999999998</v>
      </c>
      <c r="D32">
        <v>71.960999999999999</v>
      </c>
      <c r="E32">
        <v>155.78200000000001</v>
      </c>
      <c r="F32">
        <v>312.92099999999999</v>
      </c>
      <c r="G32">
        <v>566.42200000000003</v>
      </c>
      <c r="H32">
        <v>918.28</v>
      </c>
      <c r="I32">
        <v>1347.203</v>
      </c>
      <c r="J32">
        <v>1826.2570000000001</v>
      </c>
      <c r="K32">
        <v>2315.2640000000001</v>
      </c>
    </row>
    <row r="33" spans="1:11">
      <c r="A33" s="5" t="s">
        <v>37</v>
      </c>
      <c r="B33">
        <v>4.3890000000000002</v>
      </c>
      <c r="C33">
        <v>7.98</v>
      </c>
      <c r="D33">
        <v>18.515000000000001</v>
      </c>
      <c r="E33">
        <v>47.267000000000003</v>
      </c>
      <c r="F33">
        <v>107.592</v>
      </c>
      <c r="G33">
        <v>210.398</v>
      </c>
      <c r="H33">
        <v>359.92700000000002</v>
      </c>
      <c r="I33">
        <v>540.11099999999999</v>
      </c>
      <c r="J33">
        <v>728.92899999999997</v>
      </c>
      <c r="K33">
        <v>911.779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27.826000000000001</v>
      </c>
      <c r="C35">
        <v>54.262999999999998</v>
      </c>
      <c r="D35">
        <v>102.551</v>
      </c>
      <c r="E35">
        <v>181.99299999999999</v>
      </c>
      <c r="F35">
        <v>291.70400000000001</v>
      </c>
      <c r="G35">
        <v>418.36200000000002</v>
      </c>
      <c r="H35">
        <v>552.74199999999996</v>
      </c>
      <c r="I35">
        <v>680.88099999999997</v>
      </c>
      <c r="J35">
        <v>793.01499999999999</v>
      </c>
      <c r="K35">
        <v>891.36099999999999</v>
      </c>
    </row>
    <row r="36" spans="1:11">
      <c r="A36" s="5" t="s">
        <v>40</v>
      </c>
      <c r="B36">
        <v>40.335999999999999</v>
      </c>
      <c r="C36">
        <v>65.024000000000001</v>
      </c>
      <c r="D36">
        <v>124.026</v>
      </c>
      <c r="E36">
        <v>243.86799999999999</v>
      </c>
      <c r="F36">
        <v>438.81400000000002</v>
      </c>
      <c r="G36">
        <v>712.20399999999995</v>
      </c>
      <c r="H36">
        <v>1045.0719999999999</v>
      </c>
      <c r="I36">
        <v>1395.04</v>
      </c>
      <c r="J36">
        <v>1737.047</v>
      </c>
      <c r="K36">
        <v>2039.1669999999999</v>
      </c>
    </row>
    <row r="37" spans="1:11">
      <c r="A37" s="5" t="s">
        <v>41</v>
      </c>
      <c r="B37">
        <v>1201.8879999999999</v>
      </c>
      <c r="C37">
        <v>1537.6690000000001</v>
      </c>
      <c r="D37">
        <v>1845.4069999999999</v>
      </c>
      <c r="E37">
        <v>2237.8609999999999</v>
      </c>
      <c r="F37">
        <v>2679.576</v>
      </c>
      <c r="G37">
        <v>3156.5709999999999</v>
      </c>
      <c r="H37">
        <v>3722.703</v>
      </c>
      <c r="I37">
        <v>4300.7179999999998</v>
      </c>
      <c r="J37">
        <v>4831.5230000000001</v>
      </c>
      <c r="K37">
        <v>5318.1880000000001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3.1139999999999999</v>
      </c>
      <c r="C39">
        <v>4.9829999999999997</v>
      </c>
      <c r="D39">
        <v>9.86</v>
      </c>
      <c r="E39">
        <v>21.613</v>
      </c>
      <c r="F39">
        <v>44.884999999999998</v>
      </c>
      <c r="G39">
        <v>83.484999999999999</v>
      </c>
      <c r="H39">
        <v>137.667</v>
      </c>
      <c r="I39">
        <v>203.71299999999999</v>
      </c>
      <c r="J39">
        <v>275.88900000000001</v>
      </c>
      <c r="K39">
        <v>347.34399999999999</v>
      </c>
    </row>
    <row r="40" spans="1:11">
      <c r="A40" s="5" t="s">
        <v>44</v>
      </c>
      <c r="B40">
        <v>15.010999999999999</v>
      </c>
      <c r="C40">
        <v>22.093</v>
      </c>
      <c r="D40">
        <v>44.594999999999999</v>
      </c>
      <c r="E40">
        <v>98.936000000000007</v>
      </c>
      <c r="F40">
        <v>204.119</v>
      </c>
      <c r="G40">
        <v>376.46499999999997</v>
      </c>
      <c r="H40">
        <v>619.06399999999996</v>
      </c>
      <c r="I40">
        <v>918.71799999999996</v>
      </c>
      <c r="J40">
        <v>1252.94</v>
      </c>
      <c r="K40">
        <v>1595.1210000000001</v>
      </c>
    </row>
    <row r="41" spans="1:11">
      <c r="A41" s="5" t="s">
        <v>45</v>
      </c>
      <c r="B41">
        <v>232.988</v>
      </c>
      <c r="C41">
        <v>365.61200000000002</v>
      </c>
      <c r="D41">
        <v>529.69299999999998</v>
      </c>
      <c r="E41">
        <v>721.86099999999999</v>
      </c>
      <c r="F41">
        <v>904.43499999999995</v>
      </c>
      <c r="G41">
        <v>1045.7239999999999</v>
      </c>
      <c r="H41">
        <v>1157.0319999999999</v>
      </c>
      <c r="I41">
        <v>1223.7639999999999</v>
      </c>
      <c r="J41">
        <v>1250.616</v>
      </c>
      <c r="K41">
        <v>1237.1880000000001</v>
      </c>
    </row>
    <row r="42" spans="1:11">
      <c r="A42" s="5" t="s">
        <v>46</v>
      </c>
      <c r="B42">
        <v>9121.348</v>
      </c>
      <c r="C42">
        <v>20548.481</v>
      </c>
      <c r="D42">
        <v>38292.485999999997</v>
      </c>
      <c r="E42">
        <v>56255.385000000002</v>
      </c>
      <c r="F42">
        <v>68441.845000000001</v>
      </c>
      <c r="G42">
        <v>73146.034</v>
      </c>
      <c r="H42">
        <v>73350.542000000001</v>
      </c>
      <c r="I42">
        <v>70406.707999999999</v>
      </c>
      <c r="J42">
        <v>65970.130999999994</v>
      </c>
      <c r="K42">
        <v>60660.498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392.55</v>
      </c>
      <c r="C45">
        <v>599.46400000000006</v>
      </c>
      <c r="D45">
        <v>871.298</v>
      </c>
      <c r="E45">
        <v>1304.33</v>
      </c>
      <c r="F45">
        <v>1813.7929999999999</v>
      </c>
      <c r="G45">
        <v>2342.1930000000002</v>
      </c>
      <c r="H45">
        <v>2841.6010000000001</v>
      </c>
      <c r="I45">
        <v>3265.4580000000001</v>
      </c>
      <c r="J45">
        <v>3600.194</v>
      </c>
      <c r="K45">
        <v>3805.96</v>
      </c>
    </row>
    <row r="46" spans="1:11">
      <c r="A46" s="5" t="s">
        <v>50</v>
      </c>
      <c r="B46">
        <v>0.72299999999999998</v>
      </c>
      <c r="C46">
        <v>1.016</v>
      </c>
      <c r="D46">
        <v>2.0960000000000001</v>
      </c>
      <c r="E46">
        <v>4.5819999999999999</v>
      </c>
      <c r="F46">
        <v>8.9440000000000008</v>
      </c>
      <c r="G46">
        <v>15.551</v>
      </c>
      <c r="H46">
        <v>23.800999999999998</v>
      </c>
      <c r="I46">
        <v>32.652000000000001</v>
      </c>
      <c r="J46">
        <v>42.02</v>
      </c>
      <c r="K46">
        <v>50.658000000000001</v>
      </c>
    </row>
    <row r="47" spans="1:11">
      <c r="A47" s="5" t="s">
        <v>51</v>
      </c>
      <c r="B47">
        <v>15.396000000000001</v>
      </c>
      <c r="C47">
        <v>30.143000000000001</v>
      </c>
      <c r="D47">
        <v>57.555</v>
      </c>
      <c r="E47">
        <v>104.378</v>
      </c>
      <c r="F47">
        <v>171.16300000000001</v>
      </c>
      <c r="G47">
        <v>254.827</v>
      </c>
      <c r="H47">
        <v>345.60399999999998</v>
      </c>
      <c r="I47">
        <v>432.07900000000001</v>
      </c>
      <c r="J47">
        <v>509.43799999999999</v>
      </c>
      <c r="K47">
        <v>570.88300000000004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48.697000000000003</v>
      </c>
      <c r="C49">
        <v>74.677999999999997</v>
      </c>
      <c r="D49">
        <v>112.36199999999999</v>
      </c>
      <c r="E49">
        <v>162.364</v>
      </c>
      <c r="F49">
        <v>214.09200000000001</v>
      </c>
      <c r="G49">
        <v>260.78899999999999</v>
      </c>
      <c r="H49">
        <v>300.49</v>
      </c>
      <c r="I49">
        <v>329.96499999999997</v>
      </c>
      <c r="J49">
        <v>348.12900000000002</v>
      </c>
      <c r="K49">
        <v>353.00099999999998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71.254999999999995</v>
      </c>
      <c r="C51">
        <v>81.775000000000006</v>
      </c>
      <c r="D51">
        <v>99.484999999999999</v>
      </c>
      <c r="E51">
        <v>120.70699999999999</v>
      </c>
      <c r="F51">
        <v>136.685</v>
      </c>
      <c r="G51">
        <v>148.48500000000001</v>
      </c>
      <c r="H51">
        <v>156.49199999999999</v>
      </c>
      <c r="I51">
        <v>158.61699999999999</v>
      </c>
      <c r="J51">
        <v>156.529</v>
      </c>
      <c r="K51">
        <v>151.09100000000001</v>
      </c>
    </row>
    <row r="52" spans="1:11">
      <c r="A52" s="5" t="s">
        <v>56</v>
      </c>
      <c r="B52">
        <v>64.7</v>
      </c>
      <c r="C52">
        <v>87.466999999999999</v>
      </c>
      <c r="D52">
        <v>117.09399999999999</v>
      </c>
      <c r="E52">
        <v>157.72999999999999</v>
      </c>
      <c r="F52">
        <v>202.077</v>
      </c>
      <c r="G52">
        <v>235.69300000000001</v>
      </c>
      <c r="H52">
        <v>257.483</v>
      </c>
      <c r="I52">
        <v>270.65899999999999</v>
      </c>
      <c r="J52">
        <v>275.14400000000001</v>
      </c>
      <c r="K52">
        <v>270.678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20.867000000000001</v>
      </c>
      <c r="C54">
        <v>22.876000000000001</v>
      </c>
      <c r="D54">
        <v>28.751000000000001</v>
      </c>
      <c r="E54">
        <v>37.453000000000003</v>
      </c>
      <c r="F54">
        <v>46.612000000000002</v>
      </c>
      <c r="G54">
        <v>55.784999999999997</v>
      </c>
      <c r="H54">
        <v>64.894000000000005</v>
      </c>
      <c r="I54">
        <v>71.531000000000006</v>
      </c>
      <c r="J54">
        <v>75.116</v>
      </c>
      <c r="K54">
        <v>76.251000000000005</v>
      </c>
    </row>
    <row r="55" spans="1:11">
      <c r="A55" s="5" t="s">
        <v>59</v>
      </c>
      <c r="B55">
        <v>248.63900000000001</v>
      </c>
      <c r="C55">
        <v>339.27699999999999</v>
      </c>
      <c r="D55">
        <v>473.02600000000001</v>
      </c>
      <c r="E55">
        <v>627.05200000000002</v>
      </c>
      <c r="F55">
        <v>761.57799999999997</v>
      </c>
      <c r="G55">
        <v>892.75300000000004</v>
      </c>
      <c r="H55">
        <v>1038.489</v>
      </c>
      <c r="I55">
        <v>1161.3430000000001</v>
      </c>
      <c r="J55">
        <v>1263.5509999999999</v>
      </c>
      <c r="K55">
        <v>1358.684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20.876000000000001</v>
      </c>
      <c r="C57">
        <v>44.116999999999997</v>
      </c>
      <c r="D57">
        <v>136.03399999999999</v>
      </c>
      <c r="E57">
        <v>398.47</v>
      </c>
      <c r="F57">
        <v>966.03099999999995</v>
      </c>
      <c r="G57">
        <v>1944.8</v>
      </c>
      <c r="H57">
        <v>3358.7669999999998</v>
      </c>
      <c r="I57">
        <v>5110.6270000000004</v>
      </c>
      <c r="J57">
        <v>7033.3249999999998</v>
      </c>
      <c r="K57">
        <v>8947.8680000000004</v>
      </c>
    </row>
    <row r="58" spans="1:11">
      <c r="A58" s="5" t="s">
        <v>62</v>
      </c>
      <c r="B58">
        <v>180.16800000000001</v>
      </c>
      <c r="C58">
        <v>212.78</v>
      </c>
      <c r="D58">
        <v>251.25299999999999</v>
      </c>
      <c r="E58">
        <v>300.892</v>
      </c>
      <c r="F58">
        <v>361.61099999999999</v>
      </c>
      <c r="G58">
        <v>427.113</v>
      </c>
      <c r="H58">
        <v>500.19900000000001</v>
      </c>
      <c r="I58">
        <v>581.38800000000003</v>
      </c>
      <c r="J58">
        <v>667.14099999999996</v>
      </c>
      <c r="K58">
        <v>753.05600000000004</v>
      </c>
    </row>
    <row r="59" spans="1:11">
      <c r="A59" s="5" t="s">
        <v>63</v>
      </c>
      <c r="B59">
        <v>1.8839999999999999</v>
      </c>
      <c r="C59">
        <v>3.1640000000000001</v>
      </c>
      <c r="D59">
        <v>6.1630000000000003</v>
      </c>
      <c r="E59">
        <v>11.689</v>
      </c>
      <c r="F59">
        <v>19.588999999999999</v>
      </c>
      <c r="G59">
        <v>29.058</v>
      </c>
      <c r="H59">
        <v>39.192</v>
      </c>
      <c r="I59">
        <v>48.76</v>
      </c>
      <c r="J59">
        <v>57.238</v>
      </c>
      <c r="K59">
        <v>64.441000000000003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83.26</v>
      </c>
      <c r="C61">
        <v>127.11499999999999</v>
      </c>
      <c r="D61">
        <v>186.608</v>
      </c>
      <c r="E61">
        <v>264.91800000000001</v>
      </c>
      <c r="F61">
        <v>347.63299999999998</v>
      </c>
      <c r="G61">
        <v>424.089</v>
      </c>
      <c r="H61">
        <v>488.65899999999999</v>
      </c>
      <c r="I61">
        <v>538.995</v>
      </c>
      <c r="J61">
        <v>576.86199999999997</v>
      </c>
      <c r="K61">
        <v>598.55200000000002</v>
      </c>
    </row>
    <row r="62" spans="1:11">
      <c r="A62" s="5" t="s">
        <v>66</v>
      </c>
      <c r="B62">
        <v>104.16</v>
      </c>
      <c r="C62">
        <v>149.14699999999999</v>
      </c>
      <c r="D62">
        <v>223.232</v>
      </c>
      <c r="E62">
        <v>341.12400000000002</v>
      </c>
      <c r="F62">
        <v>491.85300000000001</v>
      </c>
      <c r="G62">
        <v>660.98800000000006</v>
      </c>
      <c r="H62">
        <v>829.85</v>
      </c>
      <c r="I62">
        <v>982.45600000000002</v>
      </c>
      <c r="J62">
        <v>1109.0119999999999</v>
      </c>
      <c r="K62">
        <v>1195.933</v>
      </c>
    </row>
    <row r="63" spans="1:11">
      <c r="A63" s="5" t="s">
        <v>67</v>
      </c>
      <c r="B63">
        <v>449.69799999999998</v>
      </c>
      <c r="C63">
        <v>708.51199999999994</v>
      </c>
      <c r="D63">
        <v>1279.6569999999999</v>
      </c>
      <c r="E63">
        <v>2211.7489999999998</v>
      </c>
      <c r="F63">
        <v>3326.0279999999998</v>
      </c>
      <c r="G63">
        <v>4502.8549999999996</v>
      </c>
      <c r="H63">
        <v>5630.0770000000002</v>
      </c>
      <c r="I63">
        <v>6562.2030000000004</v>
      </c>
      <c r="J63">
        <v>7318.1639999999998</v>
      </c>
      <c r="K63">
        <v>7881.5330000000004</v>
      </c>
    </row>
    <row r="64" spans="1:11">
      <c r="A64" s="5" t="s">
        <v>68</v>
      </c>
      <c r="B64">
        <v>37.018999999999998</v>
      </c>
      <c r="C64">
        <v>45.372</v>
      </c>
      <c r="D64">
        <v>61.881</v>
      </c>
      <c r="E64">
        <v>87.513999999999996</v>
      </c>
      <c r="F64">
        <v>117.61799999999999</v>
      </c>
      <c r="G64">
        <v>146.21100000000001</v>
      </c>
      <c r="H64">
        <v>172.33</v>
      </c>
      <c r="I64">
        <v>195.86600000000001</v>
      </c>
      <c r="J64">
        <v>216.06100000000001</v>
      </c>
      <c r="K64">
        <v>231.928</v>
      </c>
    </row>
    <row r="65" spans="1:11">
      <c r="A65" s="5" t="s">
        <v>69</v>
      </c>
      <c r="B65">
        <v>21.538</v>
      </c>
      <c r="C65">
        <v>27.725000000000001</v>
      </c>
      <c r="D65">
        <v>40.670999999999999</v>
      </c>
      <c r="E65">
        <v>57.000999999999998</v>
      </c>
      <c r="F65">
        <v>75.736999999999995</v>
      </c>
      <c r="G65">
        <v>94.775000000000006</v>
      </c>
      <c r="H65">
        <v>112.331</v>
      </c>
      <c r="I65">
        <v>126.042</v>
      </c>
      <c r="J65">
        <v>135.90899999999999</v>
      </c>
      <c r="K65">
        <v>141.88999999999999</v>
      </c>
    </row>
    <row r="66" spans="1:11">
      <c r="A66" s="5" t="s">
        <v>70</v>
      </c>
      <c r="B66">
        <v>2.573</v>
      </c>
      <c r="C66">
        <v>3.5790000000000002</v>
      </c>
      <c r="D66">
        <v>6.4290000000000003</v>
      </c>
      <c r="E66">
        <v>13.978999999999999</v>
      </c>
      <c r="F66">
        <v>30.954999999999998</v>
      </c>
      <c r="G66">
        <v>63.762999999999998</v>
      </c>
      <c r="H66">
        <v>116.23699999999999</v>
      </c>
      <c r="I66">
        <v>185.26300000000001</v>
      </c>
      <c r="J66">
        <v>267.19600000000003</v>
      </c>
      <c r="K66">
        <v>353.96100000000001</v>
      </c>
    </row>
    <row r="67" spans="1:11">
      <c r="A67" s="5" t="s">
        <v>71</v>
      </c>
      <c r="B67">
        <v>22.253</v>
      </c>
      <c r="C67">
        <v>32.863</v>
      </c>
      <c r="D67">
        <v>43.968000000000004</v>
      </c>
      <c r="E67">
        <v>56.264000000000003</v>
      </c>
      <c r="F67">
        <v>66.856999999999999</v>
      </c>
      <c r="G67">
        <v>76.194000000000003</v>
      </c>
      <c r="H67">
        <v>87.367000000000004</v>
      </c>
      <c r="I67">
        <v>97.323999999999998</v>
      </c>
      <c r="J67">
        <v>106.705</v>
      </c>
      <c r="K67">
        <v>116.771</v>
      </c>
    </row>
    <row r="68" spans="1:11">
      <c r="A68" s="5" t="s">
        <v>72</v>
      </c>
      <c r="B68">
        <v>77.328000000000003</v>
      </c>
      <c r="C68">
        <v>148.13399999999999</v>
      </c>
      <c r="D68">
        <v>306.75099999999998</v>
      </c>
      <c r="E68">
        <v>680.03599999999994</v>
      </c>
      <c r="F68">
        <v>1406.961</v>
      </c>
      <c r="G68">
        <v>2566.9699999999998</v>
      </c>
      <c r="H68">
        <v>4137.1620000000003</v>
      </c>
      <c r="I68">
        <v>6003.9989999999998</v>
      </c>
      <c r="J68">
        <v>7965.9049999999997</v>
      </c>
      <c r="K68">
        <v>9878.23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3.5750000000000002</v>
      </c>
      <c r="C71">
        <v>4.3360000000000003</v>
      </c>
      <c r="D71">
        <v>6.1950000000000003</v>
      </c>
      <c r="E71">
        <v>9.5449999999999999</v>
      </c>
      <c r="F71">
        <v>14.015000000000001</v>
      </c>
      <c r="G71">
        <v>19.207999999999998</v>
      </c>
      <c r="H71">
        <v>24.677</v>
      </c>
      <c r="I71">
        <v>29.818000000000001</v>
      </c>
      <c r="J71">
        <v>34.747999999999998</v>
      </c>
      <c r="K71">
        <v>39.304000000000002</v>
      </c>
    </row>
    <row r="72" spans="1:11">
      <c r="A72" s="5" t="s">
        <v>76</v>
      </c>
      <c r="B72">
        <v>170.072</v>
      </c>
      <c r="C72">
        <v>209.75</v>
      </c>
      <c r="D72">
        <v>252.726</v>
      </c>
      <c r="E72">
        <v>307.35700000000003</v>
      </c>
      <c r="F72">
        <v>361.822</v>
      </c>
      <c r="G72">
        <v>418.03199999999998</v>
      </c>
      <c r="H72">
        <v>482.61</v>
      </c>
      <c r="I72">
        <v>550.34299999999996</v>
      </c>
      <c r="J72">
        <v>618.37300000000005</v>
      </c>
      <c r="K72">
        <v>688.322</v>
      </c>
    </row>
    <row r="73" spans="1:11">
      <c r="A73" s="5" t="s">
        <v>77</v>
      </c>
      <c r="B73">
        <v>1921.7940000000001</v>
      </c>
      <c r="C73">
        <v>2242.855</v>
      </c>
      <c r="D73">
        <v>2751.0819999999999</v>
      </c>
      <c r="E73">
        <v>3453.9560000000001</v>
      </c>
      <c r="F73">
        <v>4215.7190000000001</v>
      </c>
      <c r="G73">
        <v>5008.835</v>
      </c>
      <c r="H73">
        <v>5843.52</v>
      </c>
      <c r="I73">
        <v>6664.4350000000004</v>
      </c>
      <c r="J73">
        <v>7468.0690000000004</v>
      </c>
      <c r="K73">
        <v>8257.4339999999993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4.4930000000000003</v>
      </c>
      <c r="C75">
        <v>5.39</v>
      </c>
      <c r="D75">
        <v>6.4489999999999998</v>
      </c>
      <c r="E75">
        <v>8.0679999999999996</v>
      </c>
      <c r="F75">
        <v>9.9410000000000007</v>
      </c>
      <c r="G75">
        <v>11.753</v>
      </c>
      <c r="H75">
        <v>13.504</v>
      </c>
      <c r="I75">
        <v>15.048</v>
      </c>
      <c r="J75">
        <v>16.363</v>
      </c>
      <c r="K75">
        <v>17.459</v>
      </c>
    </row>
    <row r="76" spans="1:11">
      <c r="A76" s="5" t="s">
        <v>80</v>
      </c>
      <c r="B76">
        <v>20.49</v>
      </c>
      <c r="C76">
        <v>27.81</v>
      </c>
      <c r="D76">
        <v>40.887999999999998</v>
      </c>
      <c r="E76">
        <v>59.67</v>
      </c>
      <c r="F76">
        <v>82.441999999999993</v>
      </c>
      <c r="G76">
        <v>106.01900000000001</v>
      </c>
      <c r="H76">
        <v>128.07599999999999</v>
      </c>
      <c r="I76">
        <v>146.56100000000001</v>
      </c>
      <c r="J76">
        <v>160.81</v>
      </c>
      <c r="K76">
        <v>170.46700000000001</v>
      </c>
    </row>
    <row r="77" spans="1:11">
      <c r="A77" s="5" t="s">
        <v>81</v>
      </c>
      <c r="B77">
        <v>3.169</v>
      </c>
      <c r="C77">
        <v>5.2690000000000001</v>
      </c>
      <c r="D77">
        <v>10.163</v>
      </c>
      <c r="E77">
        <v>20.193999999999999</v>
      </c>
      <c r="F77">
        <v>36.807000000000002</v>
      </c>
      <c r="G77">
        <v>60.511000000000003</v>
      </c>
      <c r="H77">
        <v>89.834999999999994</v>
      </c>
      <c r="I77">
        <v>121.922</v>
      </c>
      <c r="J77">
        <v>155.108</v>
      </c>
      <c r="K77">
        <v>186.71700000000001</v>
      </c>
    </row>
    <row r="78" spans="1:11">
      <c r="A78" s="5" t="s">
        <v>82</v>
      </c>
      <c r="B78">
        <v>20.242000000000001</v>
      </c>
      <c r="C78">
        <v>34.753</v>
      </c>
      <c r="D78">
        <v>54.345999999999997</v>
      </c>
      <c r="E78">
        <v>79.543000000000006</v>
      </c>
      <c r="F78">
        <v>101.374</v>
      </c>
      <c r="G78">
        <v>116.35599999999999</v>
      </c>
      <c r="H78">
        <v>128.49700000000001</v>
      </c>
      <c r="I78">
        <v>133.964</v>
      </c>
      <c r="J78">
        <v>135.899</v>
      </c>
      <c r="K78">
        <v>135.97</v>
      </c>
    </row>
    <row r="79" spans="1:11">
      <c r="A79" s="5" t="s">
        <v>83</v>
      </c>
      <c r="B79">
        <v>2727.3290000000002</v>
      </c>
      <c r="C79">
        <v>3195.69</v>
      </c>
      <c r="D79">
        <v>3608.1950000000002</v>
      </c>
      <c r="E79">
        <v>4183.7299999999996</v>
      </c>
      <c r="F79">
        <v>4775.8019999999997</v>
      </c>
      <c r="G79">
        <v>5331.66</v>
      </c>
      <c r="H79">
        <v>5899.7749999999996</v>
      </c>
      <c r="I79">
        <v>6418.6980000000003</v>
      </c>
      <c r="J79">
        <v>6833.4040000000005</v>
      </c>
      <c r="K79">
        <v>7167.723</v>
      </c>
    </row>
    <row r="80" spans="1:11">
      <c r="A80" s="5" t="s">
        <v>84</v>
      </c>
      <c r="B80">
        <v>36.061999999999998</v>
      </c>
      <c r="C80">
        <v>77.543000000000006</v>
      </c>
      <c r="D80">
        <v>158.72</v>
      </c>
      <c r="E80">
        <v>321.62400000000002</v>
      </c>
      <c r="F80">
        <v>579.06899999999996</v>
      </c>
      <c r="G80">
        <v>933.21100000000001</v>
      </c>
      <c r="H80">
        <v>1364.375</v>
      </c>
      <c r="I80">
        <v>1816.174</v>
      </c>
      <c r="J80">
        <v>2263.8519999999999</v>
      </c>
      <c r="K80">
        <v>2664.3919999999998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273.89699999999999</v>
      </c>
      <c r="C82">
        <v>291.041</v>
      </c>
      <c r="D82">
        <v>371.05099999999999</v>
      </c>
      <c r="E82">
        <v>472.88200000000001</v>
      </c>
      <c r="F82">
        <v>568.63599999999997</v>
      </c>
      <c r="G82">
        <v>665.30899999999997</v>
      </c>
      <c r="H82">
        <v>759.73299999999995</v>
      </c>
      <c r="I82">
        <v>836.03</v>
      </c>
      <c r="J82">
        <v>898.83600000000001</v>
      </c>
      <c r="K82">
        <v>950.93899999999996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5" t="s">
        <v>90</v>
      </c>
      <c r="B86">
        <v>61.823</v>
      </c>
      <c r="C86">
        <v>84.241</v>
      </c>
      <c r="D86">
        <v>145.95500000000001</v>
      </c>
      <c r="E86">
        <v>257.77499999999998</v>
      </c>
      <c r="F86">
        <v>421.04399999999998</v>
      </c>
      <c r="G86">
        <v>626.12400000000002</v>
      </c>
      <c r="H86">
        <v>850.79899999999998</v>
      </c>
      <c r="I86">
        <v>1075.973</v>
      </c>
      <c r="J86">
        <v>1296.078</v>
      </c>
      <c r="K86">
        <v>1490.7860000000001</v>
      </c>
    </row>
    <row r="87" spans="1:11">
      <c r="A87" s="5" t="s">
        <v>91</v>
      </c>
      <c r="B87">
        <v>9.766</v>
      </c>
      <c r="C87">
        <v>26.01</v>
      </c>
      <c r="D87">
        <v>79.501999999999995</v>
      </c>
      <c r="E87">
        <v>186.21</v>
      </c>
      <c r="F87">
        <v>341.87200000000001</v>
      </c>
      <c r="G87">
        <v>529.73699999999997</v>
      </c>
      <c r="H87">
        <v>728.73299999999995</v>
      </c>
      <c r="I87">
        <v>920.79399999999998</v>
      </c>
      <c r="J87">
        <v>1102.953</v>
      </c>
      <c r="K87">
        <v>1266.5999999999999</v>
      </c>
    </row>
    <row r="88" spans="1:11">
      <c r="A88" s="5" t="s">
        <v>92</v>
      </c>
      <c r="B88">
        <v>1.6120000000000001</v>
      </c>
      <c r="C88">
        <v>2.4809999999999999</v>
      </c>
      <c r="D88">
        <v>5.1050000000000004</v>
      </c>
      <c r="E88">
        <v>11.835000000000001</v>
      </c>
      <c r="F88">
        <v>24.827000000000002</v>
      </c>
      <c r="G88">
        <v>45.390999999999998</v>
      </c>
      <c r="H88">
        <v>72.835999999999999</v>
      </c>
      <c r="I88">
        <v>104.509</v>
      </c>
      <c r="J88">
        <v>138.065</v>
      </c>
      <c r="K88">
        <v>170.55600000000001</v>
      </c>
    </row>
    <row r="89" spans="1:11">
      <c r="A89" s="5" t="s">
        <v>93</v>
      </c>
      <c r="B89">
        <v>2.3420000000000001</v>
      </c>
      <c r="C89">
        <v>3.6850000000000001</v>
      </c>
      <c r="D89">
        <v>5.6529999999999996</v>
      </c>
      <c r="E89">
        <v>8.4779999999999998</v>
      </c>
      <c r="F89">
        <v>12.217000000000001</v>
      </c>
      <c r="G89">
        <v>16.111000000000001</v>
      </c>
      <c r="H89">
        <v>19.238</v>
      </c>
      <c r="I89">
        <v>22.503</v>
      </c>
      <c r="J89">
        <v>25.192</v>
      </c>
      <c r="K89">
        <v>27.303000000000001</v>
      </c>
    </row>
    <row r="90" spans="1:11">
      <c r="A90" s="5" t="s">
        <v>94</v>
      </c>
      <c r="B90">
        <v>9.9179999999999993</v>
      </c>
      <c r="C90">
        <v>16.940000000000001</v>
      </c>
      <c r="D90">
        <v>34.72</v>
      </c>
      <c r="E90">
        <v>74.400999999999996</v>
      </c>
      <c r="F90">
        <v>141.00700000000001</v>
      </c>
      <c r="G90">
        <v>233.017</v>
      </c>
      <c r="H90">
        <v>342.48</v>
      </c>
      <c r="I90">
        <v>456.96899999999999</v>
      </c>
      <c r="J90">
        <v>567.28</v>
      </c>
      <c r="K90">
        <v>663.64700000000005</v>
      </c>
    </row>
    <row r="91" spans="1:11">
      <c r="A91" s="5" t="s">
        <v>95</v>
      </c>
      <c r="B91">
        <v>26.744</v>
      </c>
      <c r="C91">
        <v>37.384999999999998</v>
      </c>
      <c r="D91">
        <v>62.881</v>
      </c>
      <c r="E91">
        <v>111.46899999999999</v>
      </c>
      <c r="F91">
        <v>183.98599999999999</v>
      </c>
      <c r="G91">
        <v>275.42700000000002</v>
      </c>
      <c r="H91">
        <v>377.60500000000002</v>
      </c>
      <c r="I91">
        <v>481.91899999999998</v>
      </c>
      <c r="J91">
        <v>583.40700000000004</v>
      </c>
      <c r="K91">
        <v>672.45799999999997</v>
      </c>
    </row>
    <row r="92" spans="1:11">
      <c r="A92" s="5" t="s">
        <v>96</v>
      </c>
      <c r="B92">
        <v>169.548</v>
      </c>
      <c r="C92">
        <v>193.977</v>
      </c>
      <c r="D92">
        <v>245.24199999999999</v>
      </c>
      <c r="E92">
        <v>305.88400000000001</v>
      </c>
      <c r="F92">
        <v>362.47899999999998</v>
      </c>
      <c r="G92">
        <v>418.86700000000002</v>
      </c>
      <c r="H92">
        <v>477.68799999999999</v>
      </c>
      <c r="I92">
        <v>532.98500000000001</v>
      </c>
      <c r="J92">
        <v>584.93700000000001</v>
      </c>
      <c r="K92">
        <v>632.16899999999998</v>
      </c>
    </row>
    <row r="93" spans="1:11">
      <c r="A93" s="5" t="s">
        <v>97</v>
      </c>
      <c r="B93">
        <v>10.423999999999999</v>
      </c>
      <c r="C93">
        <v>14.071</v>
      </c>
      <c r="D93">
        <v>19.222000000000001</v>
      </c>
      <c r="E93">
        <v>25.574999999999999</v>
      </c>
      <c r="F93">
        <v>32.334000000000003</v>
      </c>
      <c r="G93">
        <v>39.384999999999998</v>
      </c>
      <c r="H93">
        <v>47.292999999999999</v>
      </c>
      <c r="I93">
        <v>55.293999999999997</v>
      </c>
      <c r="J93">
        <v>62.963999999999999</v>
      </c>
      <c r="K93">
        <v>70.626999999999995</v>
      </c>
    </row>
    <row r="94" spans="1:11">
      <c r="A94" s="5" t="s">
        <v>98</v>
      </c>
      <c r="B94">
        <v>3653.1019999999999</v>
      </c>
      <c r="C94">
        <v>6913.9350000000004</v>
      </c>
      <c r="D94">
        <v>13287.553</v>
      </c>
      <c r="E94">
        <v>23739.574000000001</v>
      </c>
      <c r="F94">
        <v>36896.745000000003</v>
      </c>
      <c r="G94">
        <v>50962.114000000001</v>
      </c>
      <c r="H94">
        <v>64146.855000000003</v>
      </c>
      <c r="I94">
        <v>74745.955000000002</v>
      </c>
      <c r="J94">
        <v>82536.716</v>
      </c>
      <c r="K94">
        <v>87096.475999999995</v>
      </c>
    </row>
    <row r="95" spans="1:11">
      <c r="A95" s="5" t="s">
        <v>99</v>
      </c>
      <c r="B95">
        <v>929.86500000000001</v>
      </c>
      <c r="C95">
        <v>1752.6420000000001</v>
      </c>
      <c r="D95">
        <v>3417.5160000000001</v>
      </c>
      <c r="E95">
        <v>6051.9129999999996</v>
      </c>
      <c r="F95">
        <v>9086.7019999999993</v>
      </c>
      <c r="G95">
        <v>12099.521000000001</v>
      </c>
      <c r="H95">
        <v>14682.928</v>
      </c>
      <c r="I95">
        <v>16581.368999999999</v>
      </c>
      <c r="J95">
        <v>17857.887999999999</v>
      </c>
      <c r="K95">
        <v>18550.508000000002</v>
      </c>
    </row>
    <row r="96" spans="1:11">
      <c r="A96" s="5" t="s">
        <v>100</v>
      </c>
      <c r="B96">
        <v>810.31500000000005</v>
      </c>
      <c r="C96">
        <v>974.08</v>
      </c>
      <c r="D96">
        <v>1342.3</v>
      </c>
      <c r="E96">
        <v>1855.481</v>
      </c>
      <c r="F96">
        <v>2352.0149999999999</v>
      </c>
      <c r="G96">
        <v>2798.7280000000001</v>
      </c>
      <c r="H96">
        <v>3253.7089999999998</v>
      </c>
      <c r="I96">
        <v>3575.5940000000001</v>
      </c>
      <c r="J96">
        <v>3794.0909999999999</v>
      </c>
      <c r="K96">
        <v>3922.7660000000001</v>
      </c>
    </row>
    <row r="97" spans="1:11">
      <c r="A97" s="5" t="s">
        <v>101</v>
      </c>
      <c r="B97">
        <v>102.337</v>
      </c>
      <c r="C97">
        <v>251.89400000000001</v>
      </c>
      <c r="D97">
        <v>401.28</v>
      </c>
      <c r="E97">
        <v>606.77599999999995</v>
      </c>
      <c r="F97">
        <v>849.48400000000004</v>
      </c>
      <c r="G97">
        <v>1163.694</v>
      </c>
      <c r="H97">
        <v>1572.154</v>
      </c>
      <c r="I97">
        <v>2061.5859999999998</v>
      </c>
      <c r="J97">
        <v>2618.116</v>
      </c>
      <c r="K97">
        <v>3172.5410000000002</v>
      </c>
    </row>
    <row r="98" spans="1:11">
      <c r="A98" s="5" t="s">
        <v>102</v>
      </c>
      <c r="B98">
        <v>160.98099999999999</v>
      </c>
      <c r="C98">
        <v>202.161</v>
      </c>
      <c r="D98">
        <v>253.28800000000001</v>
      </c>
      <c r="E98">
        <v>310.23500000000001</v>
      </c>
      <c r="F98">
        <v>364.78699999999998</v>
      </c>
      <c r="G98">
        <v>427.57499999999999</v>
      </c>
      <c r="H98">
        <v>497.91199999999998</v>
      </c>
      <c r="I98">
        <v>564.30899999999997</v>
      </c>
      <c r="J98">
        <v>631.53</v>
      </c>
      <c r="K98">
        <v>700.22500000000002</v>
      </c>
    </row>
    <row r="99" spans="1:11">
      <c r="A99" s="5" t="s">
        <v>103</v>
      </c>
      <c r="B99">
        <v>198.14500000000001</v>
      </c>
      <c r="C99">
        <v>302.37700000000001</v>
      </c>
      <c r="D99">
        <v>443.46199999999999</v>
      </c>
      <c r="E99">
        <v>630.65099999999995</v>
      </c>
      <c r="F99">
        <v>845.76900000000001</v>
      </c>
      <c r="G99">
        <v>1079.6410000000001</v>
      </c>
      <c r="H99">
        <v>1351.1379999999999</v>
      </c>
      <c r="I99">
        <v>1655.7529999999999</v>
      </c>
      <c r="J99">
        <v>2001.7470000000001</v>
      </c>
      <c r="K99">
        <v>2397.9850000000001</v>
      </c>
    </row>
    <row r="100" spans="1:11">
      <c r="A100" s="5" t="s">
        <v>104</v>
      </c>
      <c r="B100">
        <v>1641.252</v>
      </c>
      <c r="C100">
        <v>1800.8630000000001</v>
      </c>
      <c r="D100">
        <v>2093.9580000000001</v>
      </c>
      <c r="E100">
        <v>2491.2869999999998</v>
      </c>
      <c r="F100">
        <v>2925.123</v>
      </c>
      <c r="G100">
        <v>3387.7170000000001</v>
      </c>
      <c r="H100">
        <v>3833.2719999999999</v>
      </c>
      <c r="I100">
        <v>4214.9669999999996</v>
      </c>
      <c r="J100">
        <v>4555.1639999999998</v>
      </c>
      <c r="K100">
        <v>4843.5680000000002</v>
      </c>
    </row>
    <row r="101" spans="1:11">
      <c r="A101" s="5" t="s">
        <v>105</v>
      </c>
      <c r="B101">
        <v>18.919</v>
      </c>
      <c r="C101">
        <v>21.454999999999998</v>
      </c>
      <c r="D101">
        <v>27.324000000000002</v>
      </c>
      <c r="E101">
        <v>37.048000000000002</v>
      </c>
      <c r="F101">
        <v>49.374000000000002</v>
      </c>
      <c r="G101">
        <v>61.798000000000002</v>
      </c>
      <c r="H101">
        <v>72.938999999999993</v>
      </c>
      <c r="I101">
        <v>83.078000000000003</v>
      </c>
      <c r="J101">
        <v>91.733999999999995</v>
      </c>
      <c r="K101">
        <v>98.361000000000004</v>
      </c>
    </row>
    <row r="102" spans="1:11">
      <c r="A102" s="5" t="s">
        <v>106</v>
      </c>
      <c r="B102">
        <v>3899.299</v>
      </c>
      <c r="C102">
        <v>4351.9459999999999</v>
      </c>
      <c r="D102">
        <v>5022.8339999999998</v>
      </c>
      <c r="E102">
        <v>5754.0230000000001</v>
      </c>
      <c r="F102">
        <v>6436.9570000000003</v>
      </c>
      <c r="G102">
        <v>7085.558</v>
      </c>
      <c r="H102">
        <v>7623.65</v>
      </c>
      <c r="I102">
        <v>7994.335</v>
      </c>
      <c r="J102">
        <v>8245.616</v>
      </c>
      <c r="K102">
        <v>8410.1090000000004</v>
      </c>
    </row>
    <row r="103" spans="1:11">
      <c r="A103" s="5" t="s">
        <v>107</v>
      </c>
      <c r="B103">
        <v>31.744</v>
      </c>
      <c r="C103">
        <v>51.156999999999996</v>
      </c>
      <c r="D103">
        <v>99.54</v>
      </c>
      <c r="E103">
        <v>187.49700000000001</v>
      </c>
      <c r="F103">
        <v>307.91300000000001</v>
      </c>
      <c r="G103">
        <v>448.47699999999998</v>
      </c>
      <c r="H103">
        <v>594.84699999999998</v>
      </c>
      <c r="I103">
        <v>730.44500000000005</v>
      </c>
      <c r="J103">
        <v>846.79899999999998</v>
      </c>
      <c r="K103">
        <v>933.65300000000002</v>
      </c>
    </row>
    <row r="104" spans="1:11">
      <c r="A104" s="5" t="s">
        <v>108</v>
      </c>
      <c r="B104">
        <v>178.18</v>
      </c>
      <c r="C104">
        <v>317.16800000000001</v>
      </c>
      <c r="D104">
        <v>539.50800000000004</v>
      </c>
      <c r="E104">
        <v>743.99800000000005</v>
      </c>
      <c r="F104">
        <v>853.89700000000005</v>
      </c>
      <c r="G104">
        <v>902.37300000000005</v>
      </c>
      <c r="H104">
        <v>954.52</v>
      </c>
      <c r="I104">
        <v>966.71500000000003</v>
      </c>
      <c r="J104">
        <v>970.25599999999997</v>
      </c>
      <c r="K104">
        <v>965.32</v>
      </c>
    </row>
    <row r="105" spans="1:11">
      <c r="A105" s="5" t="s">
        <v>109</v>
      </c>
      <c r="B105">
        <v>60.006999999999998</v>
      </c>
      <c r="C105">
        <v>102</v>
      </c>
      <c r="D105">
        <v>199.30600000000001</v>
      </c>
      <c r="E105">
        <v>403.22800000000001</v>
      </c>
      <c r="F105">
        <v>755.22799999999995</v>
      </c>
      <c r="G105">
        <v>1283.652</v>
      </c>
      <c r="H105">
        <v>1974.4929999999999</v>
      </c>
      <c r="I105">
        <v>2756.1370000000002</v>
      </c>
      <c r="J105">
        <v>3580.4470000000001</v>
      </c>
      <c r="K105">
        <v>4368.9089999999997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124.857</v>
      </c>
      <c r="C107">
        <v>195.595</v>
      </c>
      <c r="D107">
        <v>289.80900000000003</v>
      </c>
      <c r="E107">
        <v>408.226</v>
      </c>
      <c r="F107">
        <v>503.089</v>
      </c>
      <c r="G107">
        <v>571.39</v>
      </c>
      <c r="H107">
        <v>615.23400000000004</v>
      </c>
      <c r="I107">
        <v>635.14800000000002</v>
      </c>
      <c r="J107">
        <v>646.20299999999997</v>
      </c>
      <c r="K107">
        <v>642.20899999999995</v>
      </c>
    </row>
    <row r="108" spans="1:11">
      <c r="A108" s="5" t="s">
        <v>112</v>
      </c>
      <c r="B108">
        <v>10.941000000000001</v>
      </c>
      <c r="C108">
        <v>17.742000000000001</v>
      </c>
      <c r="D108">
        <v>31.571000000000002</v>
      </c>
      <c r="E108">
        <v>55.679000000000002</v>
      </c>
      <c r="F108">
        <v>84.701999999999998</v>
      </c>
      <c r="G108">
        <v>114.004</v>
      </c>
      <c r="H108">
        <v>142.816</v>
      </c>
      <c r="I108">
        <v>165.75700000000001</v>
      </c>
      <c r="J108">
        <v>184.92400000000001</v>
      </c>
      <c r="K108">
        <v>200.33199999999999</v>
      </c>
    </row>
    <row r="109" spans="1:11">
      <c r="A109" s="5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5" t="s">
        <v>114</v>
      </c>
      <c r="B110">
        <v>28.991</v>
      </c>
      <c r="C110">
        <v>41.654000000000003</v>
      </c>
      <c r="D110">
        <v>56.255000000000003</v>
      </c>
      <c r="E110">
        <v>71.465000000000003</v>
      </c>
      <c r="F110">
        <v>82.403000000000006</v>
      </c>
      <c r="G110">
        <v>89.569000000000003</v>
      </c>
      <c r="H110">
        <v>95.613</v>
      </c>
      <c r="I110">
        <v>97.781999999999996</v>
      </c>
      <c r="J110">
        <v>97.605000000000004</v>
      </c>
      <c r="K110">
        <v>95.891999999999996</v>
      </c>
    </row>
    <row r="111" spans="1:11">
      <c r="A111" s="5" t="s">
        <v>115</v>
      </c>
      <c r="B111">
        <v>53.347000000000001</v>
      </c>
      <c r="C111">
        <v>75.379000000000005</v>
      </c>
      <c r="D111">
        <v>110.96599999999999</v>
      </c>
      <c r="E111">
        <v>155.029</v>
      </c>
      <c r="F111">
        <v>196.02099999999999</v>
      </c>
      <c r="G111">
        <v>229.35400000000001</v>
      </c>
      <c r="H111">
        <v>253.86500000000001</v>
      </c>
      <c r="I111">
        <v>268.72800000000001</v>
      </c>
      <c r="J111">
        <v>274.899</v>
      </c>
      <c r="K111">
        <v>273.875</v>
      </c>
    </row>
    <row r="112" spans="1:11">
      <c r="A112" s="5" t="s">
        <v>116</v>
      </c>
      <c r="B112">
        <v>3.1190000000000002</v>
      </c>
      <c r="C112">
        <v>4.8860000000000001</v>
      </c>
      <c r="D112">
        <v>8.7370000000000001</v>
      </c>
      <c r="E112">
        <v>17.131</v>
      </c>
      <c r="F112">
        <v>32.014000000000003</v>
      </c>
      <c r="G112">
        <v>53.841999999999999</v>
      </c>
      <c r="H112">
        <v>81.201999999999998</v>
      </c>
      <c r="I112">
        <v>110.992</v>
      </c>
      <c r="J112">
        <v>139.78399999999999</v>
      </c>
      <c r="K112">
        <v>165.31899999999999</v>
      </c>
    </row>
    <row r="113" spans="1:11">
      <c r="A113" s="5" t="s">
        <v>117</v>
      </c>
      <c r="B113">
        <v>1.9259999999999999</v>
      </c>
      <c r="C113">
        <v>4.6500000000000004</v>
      </c>
      <c r="D113">
        <v>13.378</v>
      </c>
      <c r="E113">
        <v>35.880000000000003</v>
      </c>
      <c r="F113">
        <v>83.025999999999996</v>
      </c>
      <c r="G113">
        <v>163.989</v>
      </c>
      <c r="H113">
        <v>278.94400000000002</v>
      </c>
      <c r="I113">
        <v>415.86900000000003</v>
      </c>
      <c r="J113">
        <v>560.99400000000003</v>
      </c>
      <c r="K113">
        <v>699.26900000000001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51.058999999999997</v>
      </c>
      <c r="C116">
        <v>71.843999999999994</v>
      </c>
      <c r="D116">
        <v>89.031000000000006</v>
      </c>
      <c r="E116">
        <v>106.401</v>
      </c>
      <c r="F116">
        <v>115.974</v>
      </c>
      <c r="G116">
        <v>118.069</v>
      </c>
      <c r="H116">
        <v>121.58799999999999</v>
      </c>
      <c r="I116">
        <v>121.42</v>
      </c>
      <c r="J116">
        <v>118.40300000000001</v>
      </c>
      <c r="K116">
        <v>115.797</v>
      </c>
    </row>
    <row r="117" spans="1:11">
      <c r="A117" s="5" t="s">
        <v>121</v>
      </c>
      <c r="B117">
        <v>34.847999999999999</v>
      </c>
      <c r="C117">
        <v>44.203000000000003</v>
      </c>
      <c r="D117">
        <v>54.875999999999998</v>
      </c>
      <c r="E117">
        <v>65.174999999999997</v>
      </c>
      <c r="F117">
        <v>74.688000000000002</v>
      </c>
      <c r="G117">
        <v>83.905000000000001</v>
      </c>
      <c r="H117">
        <v>91.965000000000003</v>
      </c>
      <c r="I117">
        <v>97.784000000000006</v>
      </c>
      <c r="J117">
        <v>102.792</v>
      </c>
      <c r="K117">
        <v>107.34</v>
      </c>
    </row>
    <row r="118" spans="1:11">
      <c r="A118" s="5" t="s">
        <v>122</v>
      </c>
      <c r="B118">
        <v>17.998999999999999</v>
      </c>
      <c r="C118">
        <v>25.494</v>
      </c>
      <c r="D118">
        <v>53.375999999999998</v>
      </c>
      <c r="E118">
        <v>123.41800000000001</v>
      </c>
      <c r="F118">
        <v>264.70499999999998</v>
      </c>
      <c r="G118">
        <v>502.29</v>
      </c>
      <c r="H118">
        <v>837.06299999999999</v>
      </c>
      <c r="I118">
        <v>1245.306</v>
      </c>
      <c r="J118">
        <v>1692.961</v>
      </c>
      <c r="K118">
        <v>2133.6529999999998</v>
      </c>
    </row>
    <row r="119" spans="1:11">
      <c r="A119" s="5" t="s">
        <v>123</v>
      </c>
      <c r="B119">
        <v>11.853999999999999</v>
      </c>
      <c r="C119">
        <v>20.812999999999999</v>
      </c>
      <c r="D119">
        <v>46.973999999999997</v>
      </c>
      <c r="E119">
        <v>113.895</v>
      </c>
      <c r="F119">
        <v>258.178</v>
      </c>
      <c r="G119">
        <v>524.57000000000005</v>
      </c>
      <c r="H119">
        <v>943.95399999999995</v>
      </c>
      <c r="I119">
        <v>1511.6579999999999</v>
      </c>
      <c r="J119">
        <v>2195.7159999999999</v>
      </c>
      <c r="K119">
        <v>2936.0410000000002</v>
      </c>
    </row>
    <row r="120" spans="1:11">
      <c r="A120" s="5" t="s">
        <v>124</v>
      </c>
      <c r="B120">
        <v>375.28800000000001</v>
      </c>
      <c r="C120">
        <v>595.35799999999995</v>
      </c>
      <c r="D120">
        <v>941.21199999999999</v>
      </c>
      <c r="E120">
        <v>1398.2349999999999</v>
      </c>
      <c r="F120">
        <v>1853.7270000000001</v>
      </c>
      <c r="G120">
        <v>2310.0509999999999</v>
      </c>
      <c r="H120">
        <v>2715.663</v>
      </c>
      <c r="I120">
        <v>3047.0329999999999</v>
      </c>
      <c r="J120">
        <v>3297.971</v>
      </c>
      <c r="K120">
        <v>3443.9940000000001</v>
      </c>
    </row>
    <row r="121" spans="1:11">
      <c r="A121" s="5" t="s">
        <v>125</v>
      </c>
      <c r="B121">
        <v>2.3330000000000002</v>
      </c>
      <c r="C121">
        <v>3.3479999999999999</v>
      </c>
      <c r="D121">
        <v>5.0949999999999998</v>
      </c>
      <c r="E121">
        <v>7.891</v>
      </c>
      <c r="F121">
        <v>11.215</v>
      </c>
      <c r="G121">
        <v>14.492000000000001</v>
      </c>
      <c r="H121">
        <v>17.835000000000001</v>
      </c>
      <c r="I121">
        <v>20.564</v>
      </c>
      <c r="J121">
        <v>22.123000000000001</v>
      </c>
      <c r="K121">
        <v>22.795000000000002</v>
      </c>
    </row>
    <row r="122" spans="1:11">
      <c r="A122" s="5" t="s">
        <v>126</v>
      </c>
      <c r="B122">
        <v>14.86</v>
      </c>
      <c r="C122">
        <v>22.285</v>
      </c>
      <c r="D122">
        <v>49.073</v>
      </c>
      <c r="E122">
        <v>112.9</v>
      </c>
      <c r="F122">
        <v>237.928</v>
      </c>
      <c r="G122">
        <v>445.29399999999998</v>
      </c>
      <c r="H122">
        <v>735.11699999999996</v>
      </c>
      <c r="I122">
        <v>1084.8810000000001</v>
      </c>
      <c r="J122">
        <v>1471.1849999999999</v>
      </c>
      <c r="K122">
        <v>1859.952</v>
      </c>
    </row>
    <row r="123" spans="1:11">
      <c r="A123" s="5" t="s">
        <v>127</v>
      </c>
      <c r="B123">
        <v>9.4420000000000002</v>
      </c>
      <c r="C123">
        <v>11.744999999999999</v>
      </c>
      <c r="D123">
        <v>15.366</v>
      </c>
      <c r="E123">
        <v>19.652999999999999</v>
      </c>
      <c r="F123">
        <v>22.878</v>
      </c>
      <c r="G123">
        <v>25.029</v>
      </c>
      <c r="H123">
        <v>26.673999999999999</v>
      </c>
      <c r="I123">
        <v>27.370999999999999</v>
      </c>
      <c r="J123">
        <v>27.14</v>
      </c>
      <c r="K123">
        <v>26.347000000000001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5" t="s">
        <v>130</v>
      </c>
      <c r="B126">
        <v>7.6239999999999997</v>
      </c>
      <c r="C126">
        <v>13.068</v>
      </c>
      <c r="D126">
        <v>22.937000000000001</v>
      </c>
      <c r="E126">
        <v>40.494999999999997</v>
      </c>
      <c r="F126">
        <v>67.055000000000007</v>
      </c>
      <c r="G126">
        <v>102.208</v>
      </c>
      <c r="H126">
        <v>142.72900000000001</v>
      </c>
      <c r="I126">
        <v>183.88</v>
      </c>
      <c r="J126">
        <v>223.57900000000001</v>
      </c>
      <c r="K126">
        <v>258.93900000000002</v>
      </c>
    </row>
    <row r="127" spans="1:11">
      <c r="A127" s="5" t="s">
        <v>131</v>
      </c>
      <c r="B127">
        <v>15.734</v>
      </c>
      <c r="C127">
        <v>23.713999999999999</v>
      </c>
      <c r="D127">
        <v>36.154000000000003</v>
      </c>
      <c r="E127">
        <v>51.137</v>
      </c>
      <c r="F127">
        <v>66.158000000000001</v>
      </c>
      <c r="G127">
        <v>79.072999999999993</v>
      </c>
      <c r="H127">
        <v>89.116</v>
      </c>
      <c r="I127">
        <v>96.822000000000003</v>
      </c>
      <c r="J127">
        <v>102.063</v>
      </c>
      <c r="K127">
        <v>104.72499999999999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1409.6859999999999</v>
      </c>
      <c r="C129">
        <v>1946.473</v>
      </c>
      <c r="D129">
        <v>2721.7449999999999</v>
      </c>
      <c r="E129">
        <v>3793.24</v>
      </c>
      <c r="F129">
        <v>4993.5619999999999</v>
      </c>
      <c r="G129">
        <v>6205.2510000000002</v>
      </c>
      <c r="H129">
        <v>7332.7560000000003</v>
      </c>
      <c r="I129">
        <v>8306.6020000000008</v>
      </c>
      <c r="J129">
        <v>9098.2270000000008</v>
      </c>
      <c r="K129">
        <v>9631.7170000000006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9.9770000000000003</v>
      </c>
      <c r="C131">
        <v>28.245999999999999</v>
      </c>
      <c r="D131">
        <v>60.209000000000003</v>
      </c>
      <c r="E131">
        <v>105.504</v>
      </c>
      <c r="F131">
        <v>147.59700000000001</v>
      </c>
      <c r="G131">
        <v>180.4</v>
      </c>
      <c r="H131">
        <v>206.864</v>
      </c>
      <c r="I131">
        <v>220.51499999999999</v>
      </c>
      <c r="J131">
        <v>227.83199999999999</v>
      </c>
      <c r="K131">
        <v>231.60300000000001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137.29300000000001</v>
      </c>
      <c r="C134">
        <v>224.44399999999999</v>
      </c>
      <c r="D134">
        <v>403.64699999999999</v>
      </c>
      <c r="E134">
        <v>685.827</v>
      </c>
      <c r="F134">
        <v>1009.167</v>
      </c>
      <c r="G134">
        <v>1317.549</v>
      </c>
      <c r="H134">
        <v>1595.682</v>
      </c>
      <c r="I134">
        <v>1813.5340000000001</v>
      </c>
      <c r="J134">
        <v>1980.6679999999999</v>
      </c>
      <c r="K134">
        <v>2106.5120000000002</v>
      </c>
    </row>
    <row r="135" spans="1:11">
      <c r="A135" s="5" t="s">
        <v>139</v>
      </c>
      <c r="B135">
        <v>19.244</v>
      </c>
      <c r="C135">
        <v>39.304000000000002</v>
      </c>
      <c r="D135">
        <v>85.731999999999999</v>
      </c>
      <c r="E135">
        <v>191.29300000000001</v>
      </c>
      <c r="F135">
        <v>400.98</v>
      </c>
      <c r="G135">
        <v>756.76400000000001</v>
      </c>
      <c r="H135">
        <v>1264.1510000000001</v>
      </c>
      <c r="I135">
        <v>1890.6279999999999</v>
      </c>
      <c r="J135">
        <v>2584.1640000000002</v>
      </c>
      <c r="K135">
        <v>3268.6210000000001</v>
      </c>
    </row>
    <row r="136" spans="1:11">
      <c r="A136" s="5" t="s">
        <v>140</v>
      </c>
      <c r="B136">
        <v>69.159000000000006</v>
      </c>
      <c r="C136">
        <v>122.89400000000001</v>
      </c>
      <c r="D136">
        <v>214.43100000000001</v>
      </c>
      <c r="E136">
        <v>347.94200000000001</v>
      </c>
      <c r="F136">
        <v>501.73599999999999</v>
      </c>
      <c r="G136">
        <v>652.29999999999995</v>
      </c>
      <c r="H136">
        <v>785.49</v>
      </c>
      <c r="I136">
        <v>892.35299999999995</v>
      </c>
      <c r="J136">
        <v>977.62400000000002</v>
      </c>
      <c r="K136">
        <v>1044.4369999999999</v>
      </c>
    </row>
    <row r="137" spans="1:11">
      <c r="A137" s="5" t="s">
        <v>141</v>
      </c>
      <c r="B137">
        <v>13.403</v>
      </c>
      <c r="C137">
        <v>20.027999999999999</v>
      </c>
      <c r="D137">
        <v>32.723999999999997</v>
      </c>
      <c r="E137">
        <v>51.232999999999997</v>
      </c>
      <c r="F137">
        <v>73.161000000000001</v>
      </c>
      <c r="G137">
        <v>95.781999999999996</v>
      </c>
      <c r="H137">
        <v>116.627</v>
      </c>
      <c r="I137">
        <v>134.27000000000001</v>
      </c>
      <c r="J137">
        <v>148.35599999999999</v>
      </c>
      <c r="K137">
        <v>158.46299999999999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32.337000000000003</v>
      </c>
      <c r="C139">
        <v>49.768000000000001</v>
      </c>
      <c r="D139">
        <v>95.617000000000004</v>
      </c>
      <c r="E139">
        <v>197.30600000000001</v>
      </c>
      <c r="F139">
        <v>380.17399999999998</v>
      </c>
      <c r="G139">
        <v>650.73299999999995</v>
      </c>
      <c r="H139">
        <v>989.53099999999995</v>
      </c>
      <c r="I139">
        <v>1366.884</v>
      </c>
      <c r="J139">
        <v>1737.3810000000001</v>
      </c>
      <c r="K139">
        <v>2062.893</v>
      </c>
    </row>
    <row r="140" spans="1:11">
      <c r="A140" s="5" t="s">
        <v>144</v>
      </c>
      <c r="B140">
        <v>614.80899999999997</v>
      </c>
      <c r="C140">
        <v>722.29899999999998</v>
      </c>
      <c r="D140">
        <v>856.52200000000005</v>
      </c>
      <c r="E140">
        <v>1017.265</v>
      </c>
      <c r="F140">
        <v>1192.7550000000001</v>
      </c>
      <c r="G140">
        <v>1366.5309999999999</v>
      </c>
      <c r="H140">
        <v>1546.3589999999999</v>
      </c>
      <c r="I140">
        <v>1730.8030000000001</v>
      </c>
      <c r="J140">
        <v>1910.915</v>
      </c>
      <c r="K140">
        <v>2075.306</v>
      </c>
    </row>
    <row r="141" spans="1:11">
      <c r="A141" s="5" t="s">
        <v>145</v>
      </c>
      <c r="B141">
        <v>4.25</v>
      </c>
      <c r="C141">
        <v>6.4610000000000003</v>
      </c>
      <c r="D141">
        <v>9.3940000000000001</v>
      </c>
      <c r="E141">
        <v>12.981</v>
      </c>
      <c r="F141">
        <v>16.523</v>
      </c>
      <c r="G141">
        <v>19.606999999999999</v>
      </c>
      <c r="H141">
        <v>22.087</v>
      </c>
      <c r="I141">
        <v>23.843</v>
      </c>
      <c r="J141">
        <v>25.058</v>
      </c>
      <c r="K141">
        <v>25.776</v>
      </c>
    </row>
    <row r="142" spans="1:11">
      <c r="A142" s="5" t="s">
        <v>146</v>
      </c>
      <c r="B142">
        <v>110.886</v>
      </c>
      <c r="C142">
        <v>140.85900000000001</v>
      </c>
      <c r="D142">
        <v>176.90799999999999</v>
      </c>
      <c r="E142">
        <v>229.84200000000001</v>
      </c>
      <c r="F142">
        <v>296.39499999999998</v>
      </c>
      <c r="G142">
        <v>367.93400000000003</v>
      </c>
      <c r="H142">
        <v>447.43799999999999</v>
      </c>
      <c r="I142">
        <v>527.67499999999995</v>
      </c>
      <c r="J142">
        <v>605.03800000000001</v>
      </c>
      <c r="K142">
        <v>678.899</v>
      </c>
    </row>
    <row r="143" spans="1:11">
      <c r="A143" s="5" t="s">
        <v>147</v>
      </c>
      <c r="B143">
        <v>14.467000000000001</v>
      </c>
      <c r="C143">
        <v>20.776</v>
      </c>
      <c r="D143">
        <v>36.746000000000002</v>
      </c>
      <c r="E143">
        <v>67.174999999999997</v>
      </c>
      <c r="F143">
        <v>109.539</v>
      </c>
      <c r="G143">
        <v>158.67599999999999</v>
      </c>
      <c r="H143">
        <v>209.768</v>
      </c>
      <c r="I143">
        <v>258.61900000000003</v>
      </c>
      <c r="J143">
        <v>304.43700000000001</v>
      </c>
      <c r="K143">
        <v>343.916</v>
      </c>
    </row>
    <row r="144" spans="1:11">
      <c r="A144" s="5" t="s">
        <v>148</v>
      </c>
      <c r="B144">
        <v>10.085000000000001</v>
      </c>
      <c r="C144">
        <v>18.914000000000001</v>
      </c>
      <c r="D144">
        <v>41.082000000000001</v>
      </c>
      <c r="E144">
        <v>99.438000000000002</v>
      </c>
      <c r="F144">
        <v>231.559</v>
      </c>
      <c r="G144">
        <v>490.50599999999997</v>
      </c>
      <c r="H144">
        <v>923.13</v>
      </c>
      <c r="I144">
        <v>1545.643</v>
      </c>
      <c r="J144">
        <v>2339.1709999999998</v>
      </c>
      <c r="K144">
        <v>3242.9690000000001</v>
      </c>
    </row>
    <row r="145" spans="1:11">
      <c r="A145" s="5" t="s">
        <v>149</v>
      </c>
      <c r="B145">
        <v>338.22500000000002</v>
      </c>
      <c r="C145">
        <v>636.00599999999997</v>
      </c>
      <c r="D145">
        <v>1290.3779999999999</v>
      </c>
      <c r="E145">
        <v>2634.1289999999999</v>
      </c>
      <c r="F145">
        <v>5039.9960000000001</v>
      </c>
      <c r="G145">
        <v>8860.8760000000002</v>
      </c>
      <c r="H145">
        <v>14217.57</v>
      </c>
      <c r="I145">
        <v>20817.385999999999</v>
      </c>
      <c r="J145">
        <v>28200.041000000001</v>
      </c>
      <c r="K145">
        <v>35723.951000000001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228.255</v>
      </c>
      <c r="C149">
        <v>291.04000000000002</v>
      </c>
      <c r="D149">
        <v>353.34899999999999</v>
      </c>
      <c r="E149">
        <v>425.16800000000001</v>
      </c>
      <c r="F149">
        <v>497.53899999999999</v>
      </c>
      <c r="G149">
        <v>583.43700000000001</v>
      </c>
      <c r="H149">
        <v>682.02200000000005</v>
      </c>
      <c r="I149">
        <v>785.55700000000002</v>
      </c>
      <c r="J149">
        <v>886.14</v>
      </c>
      <c r="K149">
        <v>981.06200000000001</v>
      </c>
    </row>
    <row r="150" spans="1:11">
      <c r="A150" s="5" t="s">
        <v>154</v>
      </c>
      <c r="B150">
        <v>68.334000000000003</v>
      </c>
      <c r="C150">
        <v>100.514</v>
      </c>
      <c r="D150">
        <v>153.16999999999999</v>
      </c>
      <c r="E150">
        <v>219.84299999999999</v>
      </c>
      <c r="F150">
        <v>268.47199999999998</v>
      </c>
      <c r="G150">
        <v>319.02999999999997</v>
      </c>
      <c r="H150">
        <v>362.44</v>
      </c>
      <c r="I150">
        <v>390.51600000000002</v>
      </c>
      <c r="J150">
        <v>408.529</v>
      </c>
      <c r="K150">
        <v>418.26299999999998</v>
      </c>
    </row>
    <row r="151" spans="1:11">
      <c r="A151" s="5" t="s">
        <v>155</v>
      </c>
      <c r="B151">
        <v>418.50799999999998</v>
      </c>
      <c r="C151">
        <v>593.45899999999995</v>
      </c>
      <c r="D151">
        <v>1017.294</v>
      </c>
      <c r="E151">
        <v>1851.665</v>
      </c>
      <c r="F151">
        <v>3134.4290000000001</v>
      </c>
      <c r="G151">
        <v>4789.47</v>
      </c>
      <c r="H151">
        <v>6704.0280000000002</v>
      </c>
      <c r="I151">
        <v>8646.4240000000009</v>
      </c>
      <c r="J151">
        <v>10456.306</v>
      </c>
      <c r="K151">
        <v>12060.264999999999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44.448</v>
      </c>
      <c r="C153">
        <v>85.061000000000007</v>
      </c>
      <c r="D153">
        <v>136.631</v>
      </c>
      <c r="E153">
        <v>197.13900000000001</v>
      </c>
      <c r="F153">
        <v>257.62599999999998</v>
      </c>
      <c r="G153">
        <v>310.64</v>
      </c>
      <c r="H153">
        <v>350.67200000000003</v>
      </c>
      <c r="I153">
        <v>377.69600000000003</v>
      </c>
      <c r="J153">
        <v>393.12099999999998</v>
      </c>
      <c r="K153">
        <v>395.43400000000003</v>
      </c>
    </row>
    <row r="154" spans="1:11">
      <c r="A154" s="5" t="s">
        <v>158</v>
      </c>
      <c r="B154">
        <v>15.207000000000001</v>
      </c>
      <c r="C154">
        <v>29.564</v>
      </c>
      <c r="D154">
        <v>53.103000000000002</v>
      </c>
      <c r="E154">
        <v>100.583</v>
      </c>
      <c r="F154">
        <v>176.85599999999999</v>
      </c>
      <c r="G154">
        <v>281.04300000000001</v>
      </c>
      <c r="H154">
        <v>401.387</v>
      </c>
      <c r="I154">
        <v>523.70399999999995</v>
      </c>
      <c r="J154">
        <v>637.61800000000005</v>
      </c>
      <c r="K154">
        <v>731.93799999999999</v>
      </c>
    </row>
    <row r="155" spans="1:11">
      <c r="A155" s="5" t="s">
        <v>159</v>
      </c>
      <c r="B155">
        <v>30.001000000000001</v>
      </c>
      <c r="C155">
        <v>46.173000000000002</v>
      </c>
      <c r="D155">
        <v>82.27</v>
      </c>
      <c r="E155">
        <v>145.25899999999999</v>
      </c>
      <c r="F155">
        <v>228.92599999999999</v>
      </c>
      <c r="G155">
        <v>323.62099999999998</v>
      </c>
      <c r="H155">
        <v>419.02499999999998</v>
      </c>
      <c r="I155">
        <v>506.04399999999998</v>
      </c>
      <c r="J155">
        <v>581.06200000000001</v>
      </c>
      <c r="K155">
        <v>639.94200000000001</v>
      </c>
    </row>
    <row r="156" spans="1:11">
      <c r="A156" s="5" t="s">
        <v>160</v>
      </c>
      <c r="B156">
        <v>248.84700000000001</v>
      </c>
      <c r="C156">
        <v>428.61099999999999</v>
      </c>
      <c r="D156">
        <v>692.03300000000002</v>
      </c>
      <c r="E156">
        <v>1025.1220000000001</v>
      </c>
      <c r="F156">
        <v>1361.7539999999999</v>
      </c>
      <c r="G156">
        <v>1661.653</v>
      </c>
      <c r="H156">
        <v>1905.8230000000001</v>
      </c>
      <c r="I156">
        <v>2088.3420000000001</v>
      </c>
      <c r="J156">
        <v>2221.4960000000001</v>
      </c>
      <c r="K156">
        <v>2294.5700000000002</v>
      </c>
    </row>
    <row r="157" spans="1:11">
      <c r="A157" s="5" t="s">
        <v>161</v>
      </c>
      <c r="B157">
        <v>332.05500000000001</v>
      </c>
      <c r="C157">
        <v>521.99400000000003</v>
      </c>
      <c r="D157">
        <v>871.82100000000003</v>
      </c>
      <c r="E157">
        <v>1477.34</v>
      </c>
      <c r="F157">
        <v>2340.0770000000002</v>
      </c>
      <c r="G157">
        <v>3399.3960000000002</v>
      </c>
      <c r="H157">
        <v>4540.9210000000003</v>
      </c>
      <c r="I157">
        <v>5656.9780000000001</v>
      </c>
      <c r="J157">
        <v>6677.6610000000001</v>
      </c>
      <c r="K157">
        <v>7535.0230000000001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660.47799999999995</v>
      </c>
      <c r="C159">
        <v>904.19500000000005</v>
      </c>
      <c r="D159">
        <v>1183.144</v>
      </c>
      <c r="E159">
        <v>1452.7280000000001</v>
      </c>
      <c r="F159">
        <v>1626.932</v>
      </c>
      <c r="G159">
        <v>1758.7639999999999</v>
      </c>
      <c r="H159">
        <v>1904.634</v>
      </c>
      <c r="I159">
        <v>2017.088</v>
      </c>
      <c r="J159">
        <v>2097.9</v>
      </c>
      <c r="K159">
        <v>2186.424</v>
      </c>
    </row>
    <row r="160" spans="1:11">
      <c r="A160" s="5" t="s">
        <v>164</v>
      </c>
      <c r="B160">
        <v>230.60599999999999</v>
      </c>
      <c r="C160">
        <v>253.869</v>
      </c>
      <c r="D160">
        <v>314.35899999999998</v>
      </c>
      <c r="E160">
        <v>387.15300000000002</v>
      </c>
      <c r="F160">
        <v>460.90899999999999</v>
      </c>
      <c r="G160">
        <v>542.74900000000002</v>
      </c>
      <c r="H160">
        <v>625.91</v>
      </c>
      <c r="I160">
        <v>702.43299999999999</v>
      </c>
      <c r="J160">
        <v>773.51300000000003</v>
      </c>
      <c r="K160">
        <v>834.34</v>
      </c>
    </row>
    <row r="161" spans="1:11">
      <c r="A161" s="5" t="s">
        <v>165</v>
      </c>
      <c r="B161">
        <v>122.76</v>
      </c>
      <c r="C161">
        <v>257.15100000000001</v>
      </c>
      <c r="D161">
        <v>329.66199999999998</v>
      </c>
      <c r="E161">
        <v>383.33499999999998</v>
      </c>
      <c r="F161">
        <v>412.95400000000001</v>
      </c>
      <c r="G161">
        <v>435.44499999999999</v>
      </c>
      <c r="H161">
        <v>447.51499999999999</v>
      </c>
      <c r="I161">
        <v>438.79899999999998</v>
      </c>
      <c r="J161">
        <v>418.87400000000002</v>
      </c>
      <c r="K161">
        <v>389.45</v>
      </c>
    </row>
    <row r="162" spans="1:11">
      <c r="A162" s="5" t="s">
        <v>166</v>
      </c>
      <c r="B162">
        <v>1320.884</v>
      </c>
      <c r="C162">
        <v>1932.057</v>
      </c>
      <c r="D162">
        <v>2641.2910000000002</v>
      </c>
      <c r="E162">
        <v>3254.482</v>
      </c>
      <c r="F162">
        <v>3695.944</v>
      </c>
      <c r="G162">
        <v>3991.2660000000001</v>
      </c>
      <c r="H162">
        <v>4182.326</v>
      </c>
      <c r="I162">
        <v>4291.4520000000002</v>
      </c>
      <c r="J162">
        <v>4329.1850000000004</v>
      </c>
      <c r="K162">
        <v>4289.067</v>
      </c>
    </row>
    <row r="163" spans="1:11">
      <c r="A163" s="5" t="s">
        <v>167</v>
      </c>
      <c r="B163">
        <v>9.9510000000000005</v>
      </c>
      <c r="C163">
        <v>15.744999999999999</v>
      </c>
      <c r="D163">
        <v>27.087</v>
      </c>
      <c r="E163">
        <v>42.874000000000002</v>
      </c>
      <c r="F163">
        <v>55.234999999999999</v>
      </c>
      <c r="G163">
        <v>61.771000000000001</v>
      </c>
      <c r="H163">
        <v>66.403999999999996</v>
      </c>
      <c r="I163">
        <v>66.754000000000005</v>
      </c>
      <c r="J163">
        <v>65.533000000000001</v>
      </c>
      <c r="K163">
        <v>63.972000000000001</v>
      </c>
    </row>
    <row r="164" spans="1:11">
      <c r="A164" s="5" t="s">
        <v>168</v>
      </c>
      <c r="B164">
        <v>234.124</v>
      </c>
      <c r="C164">
        <v>300.584</v>
      </c>
      <c r="D164">
        <v>424.49799999999999</v>
      </c>
      <c r="E164">
        <v>570.90200000000004</v>
      </c>
      <c r="F164">
        <v>693.06799999999998</v>
      </c>
      <c r="G164">
        <v>786.01199999999994</v>
      </c>
      <c r="H164">
        <v>853.44799999999998</v>
      </c>
      <c r="I164">
        <v>880.14200000000005</v>
      </c>
      <c r="J164">
        <v>881.51099999999997</v>
      </c>
      <c r="K164">
        <v>861.346</v>
      </c>
    </row>
    <row r="165" spans="1:11">
      <c r="A165" s="5" t="s">
        <v>169</v>
      </c>
      <c r="B165">
        <v>2015.1179999999999</v>
      </c>
      <c r="C165">
        <v>2942.1770000000001</v>
      </c>
      <c r="D165">
        <v>4265.1779999999999</v>
      </c>
      <c r="E165">
        <v>5729.0079999999998</v>
      </c>
      <c r="F165">
        <v>6607.07</v>
      </c>
      <c r="G165">
        <v>7207.741</v>
      </c>
      <c r="H165">
        <v>7725.9669999999996</v>
      </c>
      <c r="I165">
        <v>7848.7969999999996</v>
      </c>
      <c r="J165">
        <v>7864.4589999999998</v>
      </c>
      <c r="K165">
        <v>7805.9359999999997</v>
      </c>
    </row>
    <row r="166" spans="1:11">
      <c r="A166" s="5" t="s">
        <v>170</v>
      </c>
      <c r="B166">
        <v>11.057</v>
      </c>
      <c r="C166">
        <v>21.72</v>
      </c>
      <c r="D166">
        <v>46.865000000000002</v>
      </c>
      <c r="E166">
        <v>100.651</v>
      </c>
      <c r="F166">
        <v>193.49799999999999</v>
      </c>
      <c r="G166">
        <v>334.86500000000001</v>
      </c>
      <c r="H166">
        <v>524.80200000000002</v>
      </c>
      <c r="I166">
        <v>743.125</v>
      </c>
      <c r="J166">
        <v>978.31799999999998</v>
      </c>
      <c r="K166">
        <v>1210.6199999999999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0.72199999999999998</v>
      </c>
      <c r="C173">
        <v>0.873</v>
      </c>
      <c r="D173">
        <v>1.2270000000000001</v>
      </c>
      <c r="E173">
        <v>1.7390000000000001</v>
      </c>
      <c r="F173">
        <v>2.395</v>
      </c>
      <c r="G173">
        <v>3.0640000000000001</v>
      </c>
      <c r="H173">
        <v>3.6059999999999999</v>
      </c>
      <c r="I173">
        <v>4.133</v>
      </c>
      <c r="J173">
        <v>4.7009999999999996</v>
      </c>
      <c r="K173">
        <v>5.2430000000000003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563.63199999999995</v>
      </c>
      <c r="C175">
        <v>892.06700000000001</v>
      </c>
      <c r="D175">
        <v>1327.4190000000001</v>
      </c>
      <c r="E175">
        <v>1800.413</v>
      </c>
      <c r="F175">
        <v>2233.451</v>
      </c>
      <c r="G175">
        <v>2634.806</v>
      </c>
      <c r="H175">
        <v>3011.9520000000002</v>
      </c>
      <c r="I175">
        <v>3325.7310000000002</v>
      </c>
      <c r="J175">
        <v>3603.2750000000001</v>
      </c>
      <c r="K175">
        <v>3793.6689999999999</v>
      </c>
    </row>
    <row r="176" spans="1:11">
      <c r="A176" s="5" t="s">
        <v>180</v>
      </c>
      <c r="B176">
        <v>21.61</v>
      </c>
      <c r="C176">
        <v>33.917000000000002</v>
      </c>
      <c r="D176">
        <v>65.614999999999995</v>
      </c>
      <c r="E176">
        <v>130.84800000000001</v>
      </c>
      <c r="F176">
        <v>241.95699999999999</v>
      </c>
      <c r="G176">
        <v>405.71199999999999</v>
      </c>
      <c r="H176">
        <v>614.18700000000001</v>
      </c>
      <c r="I176">
        <v>847.08600000000001</v>
      </c>
      <c r="J176">
        <v>1093.652</v>
      </c>
      <c r="K176">
        <v>1331.819</v>
      </c>
    </row>
    <row r="177" spans="1:11">
      <c r="A177" s="5" t="s">
        <v>181</v>
      </c>
      <c r="B177">
        <v>69.977000000000004</v>
      </c>
      <c r="C177">
        <v>85.304000000000002</v>
      </c>
      <c r="D177">
        <v>115.04600000000001</v>
      </c>
      <c r="E177">
        <v>151.63300000000001</v>
      </c>
      <c r="F177">
        <v>186.96899999999999</v>
      </c>
      <c r="G177">
        <v>220.541</v>
      </c>
      <c r="H177">
        <v>246.761</v>
      </c>
      <c r="I177">
        <v>261.81700000000001</v>
      </c>
      <c r="J177">
        <v>268.75599999999997</v>
      </c>
      <c r="K177">
        <v>266.99099999999999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4.3520000000000003</v>
      </c>
      <c r="C179">
        <v>9.2100000000000009</v>
      </c>
      <c r="D179">
        <v>18.896999999999998</v>
      </c>
      <c r="E179">
        <v>41.953000000000003</v>
      </c>
      <c r="F179">
        <v>85.432000000000002</v>
      </c>
      <c r="G179">
        <v>154.65700000000001</v>
      </c>
      <c r="H179">
        <v>246.91200000000001</v>
      </c>
      <c r="I179">
        <v>352.68599999999998</v>
      </c>
      <c r="J179">
        <v>464.70100000000002</v>
      </c>
      <c r="K179">
        <v>571.93899999999996</v>
      </c>
    </row>
    <row r="180" spans="1:11">
      <c r="A180" s="5" t="s">
        <v>184</v>
      </c>
      <c r="B180">
        <v>264.851</v>
      </c>
      <c r="C180">
        <v>383.14600000000002</v>
      </c>
      <c r="D180">
        <v>483.04500000000002</v>
      </c>
      <c r="E180">
        <v>546.53</v>
      </c>
      <c r="F180">
        <v>577.11699999999996</v>
      </c>
      <c r="G180">
        <v>586.03899999999999</v>
      </c>
      <c r="H180">
        <v>578.11800000000005</v>
      </c>
      <c r="I180">
        <v>553.06200000000001</v>
      </c>
      <c r="J180">
        <v>513.35199999999998</v>
      </c>
      <c r="K180">
        <v>463.40300000000002</v>
      </c>
    </row>
    <row r="181" spans="1:11">
      <c r="A181" s="5" t="s">
        <v>185</v>
      </c>
      <c r="B181">
        <v>109.477</v>
      </c>
      <c r="C181">
        <v>151.136</v>
      </c>
      <c r="D181">
        <v>199.62100000000001</v>
      </c>
      <c r="E181">
        <v>250.61099999999999</v>
      </c>
      <c r="F181">
        <v>291.06799999999998</v>
      </c>
      <c r="G181">
        <v>326.60300000000001</v>
      </c>
      <c r="H181">
        <v>364.12</v>
      </c>
      <c r="I181">
        <v>395.33699999999999</v>
      </c>
      <c r="J181">
        <v>419.464</v>
      </c>
      <c r="K181">
        <v>441.678</v>
      </c>
    </row>
    <row r="182" spans="1:11">
      <c r="A182" s="5" t="s">
        <v>186</v>
      </c>
      <c r="B182">
        <v>51.320999999999998</v>
      </c>
      <c r="C182">
        <v>61.823999999999998</v>
      </c>
      <c r="D182">
        <v>76.697999999999993</v>
      </c>
      <c r="E182">
        <v>94.055000000000007</v>
      </c>
      <c r="F182">
        <v>110.181</v>
      </c>
      <c r="G182">
        <v>126.57599999999999</v>
      </c>
      <c r="H182">
        <v>144.08600000000001</v>
      </c>
      <c r="I182">
        <v>159.804</v>
      </c>
      <c r="J182">
        <v>174.09</v>
      </c>
      <c r="K182">
        <v>187.50399999999999</v>
      </c>
    </row>
    <row r="183" spans="1:11">
      <c r="A183" s="5" t="s">
        <v>187</v>
      </c>
      <c r="B183">
        <v>1.3080000000000001</v>
      </c>
      <c r="C183">
        <v>2.15</v>
      </c>
      <c r="D183">
        <v>4.0880000000000001</v>
      </c>
      <c r="E183">
        <v>7.681</v>
      </c>
      <c r="F183">
        <v>13.115</v>
      </c>
      <c r="G183">
        <v>20.234999999999999</v>
      </c>
      <c r="H183">
        <v>28.234999999999999</v>
      </c>
      <c r="I183">
        <v>36.17</v>
      </c>
      <c r="J183">
        <v>43.792000000000002</v>
      </c>
      <c r="K183">
        <v>50.35</v>
      </c>
    </row>
    <row r="184" spans="1:11">
      <c r="A184" s="5" t="s">
        <v>188</v>
      </c>
      <c r="B184">
        <v>0.315</v>
      </c>
      <c r="C184">
        <v>0.53900000000000003</v>
      </c>
      <c r="D184">
        <v>1.4510000000000001</v>
      </c>
      <c r="E184">
        <v>4.3380000000000001</v>
      </c>
      <c r="F184">
        <v>11.428000000000001</v>
      </c>
      <c r="G184">
        <v>25.373000000000001</v>
      </c>
      <c r="H184">
        <v>47.25</v>
      </c>
      <c r="I184">
        <v>75.841999999999999</v>
      </c>
      <c r="J184">
        <v>109.402</v>
      </c>
      <c r="K184">
        <v>143.80600000000001</v>
      </c>
    </row>
    <row r="185" spans="1:11">
      <c r="A185" s="5" t="s">
        <v>189</v>
      </c>
      <c r="B185">
        <v>474.76100000000002</v>
      </c>
      <c r="C185">
        <v>710.76700000000005</v>
      </c>
      <c r="D185">
        <v>1086.864</v>
      </c>
      <c r="E185">
        <v>1572.4469999999999</v>
      </c>
      <c r="F185">
        <v>2074.6439999999998</v>
      </c>
      <c r="G185">
        <v>2540.0340000000001</v>
      </c>
      <c r="H185">
        <v>2918.4650000000001</v>
      </c>
      <c r="I185">
        <v>3176.739</v>
      </c>
      <c r="J185">
        <v>3328.085</v>
      </c>
      <c r="K185">
        <v>3388.4349999999999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1242.3019999999999</v>
      </c>
      <c r="C187">
        <v>1396.963</v>
      </c>
      <c r="D187">
        <v>1613.3520000000001</v>
      </c>
      <c r="E187">
        <v>1921.0229999999999</v>
      </c>
      <c r="F187">
        <v>2237.5279999999998</v>
      </c>
      <c r="G187">
        <v>2626.9349999999999</v>
      </c>
      <c r="H187">
        <v>3046.1390000000001</v>
      </c>
      <c r="I187">
        <v>3403.491</v>
      </c>
      <c r="J187">
        <v>3745.194</v>
      </c>
      <c r="K187">
        <v>4072.9470000000001</v>
      </c>
    </row>
    <row r="188" spans="1:11">
      <c r="A188" s="5" t="s">
        <v>192</v>
      </c>
      <c r="B188">
        <v>95.022000000000006</v>
      </c>
      <c r="C188">
        <v>179.881</v>
      </c>
      <c r="D188">
        <v>310.88499999999999</v>
      </c>
      <c r="E188">
        <v>493.71</v>
      </c>
      <c r="F188">
        <v>688.87</v>
      </c>
      <c r="G188">
        <v>878.3</v>
      </c>
      <c r="H188">
        <v>1040.624</v>
      </c>
      <c r="I188">
        <v>1149.26</v>
      </c>
      <c r="J188">
        <v>1232.1880000000001</v>
      </c>
      <c r="K188">
        <v>1276.5429999999999</v>
      </c>
    </row>
    <row r="189" spans="1:11">
      <c r="A189" s="5" t="s">
        <v>193</v>
      </c>
      <c r="B189">
        <v>88.125</v>
      </c>
      <c r="C189">
        <v>140.428</v>
      </c>
      <c r="D189">
        <v>270.197</v>
      </c>
      <c r="E189">
        <v>542.59799999999996</v>
      </c>
      <c r="F189">
        <v>1016.528</v>
      </c>
      <c r="G189">
        <v>1743.0139999999999</v>
      </c>
      <c r="H189">
        <v>2703.83</v>
      </c>
      <c r="I189">
        <v>3823.415</v>
      </c>
      <c r="J189">
        <v>5011.09</v>
      </c>
      <c r="K189">
        <v>6158.0429999999997</v>
      </c>
    </row>
    <row r="190" spans="1:11">
      <c r="A190" s="5" t="s">
        <v>194</v>
      </c>
      <c r="B190">
        <v>3.73</v>
      </c>
      <c r="C190">
        <v>5.86</v>
      </c>
      <c r="D190">
        <v>9.61</v>
      </c>
      <c r="E190">
        <v>14.714</v>
      </c>
      <c r="F190">
        <v>20.25</v>
      </c>
      <c r="G190">
        <v>25.491</v>
      </c>
      <c r="H190">
        <v>29.768000000000001</v>
      </c>
      <c r="I190">
        <v>33.146000000000001</v>
      </c>
      <c r="J190">
        <v>35.756</v>
      </c>
      <c r="K190">
        <v>37.475999999999999</v>
      </c>
    </row>
    <row r="191" spans="1:11">
      <c r="A191" s="5" t="s">
        <v>195</v>
      </c>
      <c r="B191">
        <v>5.6379999999999999</v>
      </c>
      <c r="C191">
        <v>5.9489999999999998</v>
      </c>
      <c r="D191">
        <v>9.1029999999999998</v>
      </c>
      <c r="E191">
        <v>15.39</v>
      </c>
      <c r="F191">
        <v>25.027999999999999</v>
      </c>
      <c r="G191">
        <v>37.235999999999997</v>
      </c>
      <c r="H191">
        <v>51.094999999999999</v>
      </c>
      <c r="I191">
        <v>64.947999999999993</v>
      </c>
      <c r="J191">
        <v>77.596999999999994</v>
      </c>
      <c r="K191">
        <v>88.587999999999994</v>
      </c>
    </row>
    <row r="192" spans="1:11">
      <c r="A192" s="5" t="s">
        <v>196</v>
      </c>
      <c r="B192">
        <v>316.69099999999997</v>
      </c>
      <c r="C192">
        <v>413.88900000000001</v>
      </c>
      <c r="D192">
        <v>520.59400000000005</v>
      </c>
      <c r="E192">
        <v>647.33299999999997</v>
      </c>
      <c r="F192">
        <v>785.58100000000002</v>
      </c>
      <c r="G192">
        <v>920.73800000000006</v>
      </c>
      <c r="H192">
        <v>1082.126</v>
      </c>
      <c r="I192">
        <v>1244.2629999999999</v>
      </c>
      <c r="J192">
        <v>1396.673</v>
      </c>
      <c r="K192">
        <v>1551.1420000000001</v>
      </c>
    </row>
    <row r="193" spans="1:11">
      <c r="A193" s="5" t="s">
        <v>197</v>
      </c>
      <c r="B193">
        <v>294.11500000000001</v>
      </c>
      <c r="C193">
        <v>358.279</v>
      </c>
      <c r="D193">
        <v>435.50200000000001</v>
      </c>
      <c r="E193">
        <v>529.45699999999999</v>
      </c>
      <c r="F193">
        <v>634.46199999999999</v>
      </c>
      <c r="G193">
        <v>740.68100000000004</v>
      </c>
      <c r="H193">
        <v>847.37300000000005</v>
      </c>
      <c r="I193">
        <v>944.97699999999998</v>
      </c>
      <c r="J193">
        <v>1029.1759999999999</v>
      </c>
      <c r="K193">
        <v>1102.079</v>
      </c>
    </row>
    <row r="194" spans="1:11">
      <c r="A194" s="5" t="s">
        <v>198</v>
      </c>
      <c r="B194">
        <v>96.933999999999997</v>
      </c>
      <c r="C194">
        <v>161.61099999999999</v>
      </c>
      <c r="D194">
        <v>298.78300000000002</v>
      </c>
      <c r="E194">
        <v>526.70100000000002</v>
      </c>
      <c r="F194">
        <v>830.19399999999996</v>
      </c>
      <c r="G194">
        <v>1170.5999999999999</v>
      </c>
      <c r="H194">
        <v>1497.683</v>
      </c>
      <c r="I194">
        <v>1805.4849999999999</v>
      </c>
      <c r="J194">
        <v>2078.1190000000001</v>
      </c>
      <c r="K194">
        <v>2277.0790000000002</v>
      </c>
    </row>
    <row r="195" spans="1:11">
      <c r="A195" s="5" t="s">
        <v>199</v>
      </c>
      <c r="B195">
        <v>13.333</v>
      </c>
      <c r="C195">
        <v>22.832999999999998</v>
      </c>
      <c r="D195">
        <v>45.183999999999997</v>
      </c>
      <c r="E195">
        <v>85.754000000000005</v>
      </c>
      <c r="F195">
        <v>135.018</v>
      </c>
      <c r="G195">
        <v>179.79</v>
      </c>
      <c r="H195">
        <v>217.87200000000001</v>
      </c>
      <c r="I195">
        <v>248.745</v>
      </c>
      <c r="J195">
        <v>274.44499999999999</v>
      </c>
      <c r="K195">
        <v>297.49599999999998</v>
      </c>
    </row>
    <row r="196" spans="1:11">
      <c r="A196" s="5" t="s">
        <v>200</v>
      </c>
      <c r="B196">
        <v>530.36699999999996</v>
      </c>
      <c r="C196">
        <v>834.95899999999995</v>
      </c>
      <c r="D196">
        <v>1399.69</v>
      </c>
      <c r="E196">
        <v>2151.6750000000002</v>
      </c>
      <c r="F196">
        <v>2899.3319999999999</v>
      </c>
      <c r="G196">
        <v>3544.5120000000002</v>
      </c>
      <c r="H196">
        <v>4026.0320000000002</v>
      </c>
      <c r="I196">
        <v>4318.5919999999996</v>
      </c>
      <c r="J196">
        <v>4440.5370000000003</v>
      </c>
      <c r="K196">
        <v>4416.4030000000002</v>
      </c>
    </row>
    <row r="197" spans="1:11">
      <c r="A197" s="5" t="s">
        <v>201</v>
      </c>
      <c r="B197">
        <v>18.931000000000001</v>
      </c>
      <c r="C197">
        <v>26.771999999999998</v>
      </c>
      <c r="D197">
        <v>40.901000000000003</v>
      </c>
      <c r="E197">
        <v>59.198</v>
      </c>
      <c r="F197">
        <v>75.674999999999997</v>
      </c>
      <c r="G197">
        <v>89.228999999999999</v>
      </c>
      <c r="H197">
        <v>99.066000000000003</v>
      </c>
      <c r="I197">
        <v>103.289</v>
      </c>
      <c r="J197">
        <v>103.55200000000001</v>
      </c>
      <c r="K197">
        <v>100.9</v>
      </c>
    </row>
    <row r="198" spans="1:11">
      <c r="A198" s="5" t="s">
        <v>202</v>
      </c>
      <c r="B198">
        <v>1.4810000000000001</v>
      </c>
      <c r="C198">
        <v>3.3650000000000002</v>
      </c>
      <c r="D198">
        <v>7.5030000000000001</v>
      </c>
      <c r="E198">
        <v>16.486999999999998</v>
      </c>
      <c r="F198">
        <v>32.14</v>
      </c>
      <c r="G198">
        <v>54.2</v>
      </c>
      <c r="H198">
        <v>81.564999999999998</v>
      </c>
      <c r="I198">
        <v>112.848</v>
      </c>
      <c r="J198">
        <v>146.71899999999999</v>
      </c>
      <c r="K198">
        <v>182.51400000000001</v>
      </c>
    </row>
    <row r="199" spans="1:11">
      <c r="A199" s="5" t="s">
        <v>203</v>
      </c>
      <c r="B199">
        <v>5.4139999999999997</v>
      </c>
      <c r="C199">
        <v>9.0579999999999998</v>
      </c>
      <c r="D199">
        <v>18.016999999999999</v>
      </c>
      <c r="E199">
        <v>38.661999999999999</v>
      </c>
      <c r="F199">
        <v>79.745999999999995</v>
      </c>
      <c r="G199">
        <v>149.179</v>
      </c>
      <c r="H199">
        <v>248.887</v>
      </c>
      <c r="I199">
        <v>373.02300000000002</v>
      </c>
      <c r="J199">
        <v>511.01</v>
      </c>
      <c r="K199">
        <v>651.14200000000005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31.079000000000001</v>
      </c>
      <c r="C202">
        <v>38.189</v>
      </c>
      <c r="D202">
        <v>49.05</v>
      </c>
      <c r="E202">
        <v>59.16</v>
      </c>
      <c r="F202">
        <v>63.844999999999999</v>
      </c>
      <c r="G202">
        <v>65.450999999999993</v>
      </c>
      <c r="H202">
        <v>65.087999999999994</v>
      </c>
      <c r="I202">
        <v>62.076000000000001</v>
      </c>
      <c r="J202">
        <v>58.941000000000003</v>
      </c>
      <c r="K202">
        <v>55.595999999999997</v>
      </c>
    </row>
    <row r="203" spans="1:11">
      <c r="A203" s="5" t="s">
        <v>207</v>
      </c>
      <c r="B203">
        <v>89.757000000000005</v>
      </c>
      <c r="C203">
        <v>134.56100000000001</v>
      </c>
      <c r="D203">
        <v>232.00800000000001</v>
      </c>
      <c r="E203">
        <v>358.928</v>
      </c>
      <c r="F203">
        <v>472.57499999999999</v>
      </c>
      <c r="G203">
        <v>556.57000000000005</v>
      </c>
      <c r="H203">
        <v>623.19899999999996</v>
      </c>
      <c r="I203">
        <v>659.59100000000001</v>
      </c>
      <c r="J203">
        <v>676.04899999999998</v>
      </c>
      <c r="K203">
        <v>681.73</v>
      </c>
    </row>
    <row r="204" spans="1:11">
      <c r="A204" s="5" t="s">
        <v>208</v>
      </c>
      <c r="B204">
        <v>912.43200000000002</v>
      </c>
      <c r="C204">
        <v>1400.126</v>
      </c>
      <c r="D204">
        <v>2035.8219999999999</v>
      </c>
      <c r="E204">
        <v>2804.2629999999999</v>
      </c>
      <c r="F204">
        <v>3558.1930000000002</v>
      </c>
      <c r="G204">
        <v>4226.7759999999998</v>
      </c>
      <c r="H204">
        <v>4782.9179999999997</v>
      </c>
      <c r="I204">
        <v>5179.8580000000002</v>
      </c>
      <c r="J204">
        <v>5468.3890000000001</v>
      </c>
      <c r="K204">
        <v>5639.5780000000004</v>
      </c>
    </row>
    <row r="205" spans="1:11">
      <c r="A205" s="5" t="s">
        <v>209</v>
      </c>
      <c r="B205">
        <v>37.42</v>
      </c>
      <c r="C205">
        <v>83.227000000000004</v>
      </c>
      <c r="D205">
        <v>149.72</v>
      </c>
      <c r="E205">
        <v>220.64500000000001</v>
      </c>
      <c r="F205">
        <v>265.25900000000001</v>
      </c>
      <c r="G205">
        <v>286.24299999999999</v>
      </c>
      <c r="H205">
        <v>294.83100000000002</v>
      </c>
      <c r="I205">
        <v>290.09800000000001</v>
      </c>
      <c r="J205">
        <v>278.709</v>
      </c>
      <c r="K205">
        <v>265.46899999999999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38.411000000000001</v>
      </c>
      <c r="C208">
        <v>71.123000000000005</v>
      </c>
      <c r="D208">
        <v>159.596</v>
      </c>
      <c r="E208">
        <v>366.79700000000003</v>
      </c>
      <c r="F208">
        <v>776.072</v>
      </c>
      <c r="G208">
        <v>1474.402</v>
      </c>
      <c r="H208">
        <v>2497.92</v>
      </c>
      <c r="I208">
        <v>3810.8159999999998</v>
      </c>
      <c r="J208">
        <v>5340.59</v>
      </c>
      <c r="K208">
        <v>6947.3630000000003</v>
      </c>
    </row>
    <row r="209" spans="1:11">
      <c r="A209" s="5" t="s">
        <v>213</v>
      </c>
      <c r="B209">
        <v>276.28300000000002</v>
      </c>
      <c r="C209">
        <v>396.81200000000001</v>
      </c>
      <c r="D209">
        <v>621.65499999999997</v>
      </c>
      <c r="E209">
        <v>939.57500000000005</v>
      </c>
      <c r="F209">
        <v>1239.7159999999999</v>
      </c>
      <c r="G209">
        <v>1521.0709999999999</v>
      </c>
      <c r="H209">
        <v>1773.787</v>
      </c>
      <c r="I209">
        <v>1929.3019999999999</v>
      </c>
      <c r="J209">
        <v>2025.366</v>
      </c>
      <c r="K209">
        <v>2071.8119999999999</v>
      </c>
    </row>
    <row r="210" spans="1:11">
      <c r="A210" s="5" t="s">
        <v>214</v>
      </c>
      <c r="B210">
        <v>318.142</v>
      </c>
      <c r="C210">
        <v>536.36199999999997</v>
      </c>
      <c r="D210">
        <v>787.77599999999995</v>
      </c>
      <c r="E210">
        <v>1061.287</v>
      </c>
      <c r="F210">
        <v>1266.675</v>
      </c>
      <c r="G210">
        <v>1421.73</v>
      </c>
      <c r="H210">
        <v>1535.672</v>
      </c>
      <c r="I210">
        <v>1569.904</v>
      </c>
      <c r="J210">
        <v>1550.7190000000001</v>
      </c>
      <c r="K210">
        <v>1486.25</v>
      </c>
    </row>
    <row r="211" spans="1:11">
      <c r="A211" s="5" t="s">
        <v>215</v>
      </c>
      <c r="B211">
        <v>2014.2919999999999</v>
      </c>
      <c r="C211">
        <v>2484.0970000000002</v>
      </c>
      <c r="D211">
        <v>3117.2330000000002</v>
      </c>
      <c r="E211">
        <v>3873.846</v>
      </c>
      <c r="F211">
        <v>4682.3010000000004</v>
      </c>
      <c r="G211">
        <v>5492.7809999999999</v>
      </c>
      <c r="H211">
        <v>6418.4920000000002</v>
      </c>
      <c r="I211">
        <v>7339.6710000000003</v>
      </c>
      <c r="J211">
        <v>8242.7139999999999</v>
      </c>
      <c r="K211">
        <v>9159.1419999999998</v>
      </c>
    </row>
    <row r="212" spans="1:11">
      <c r="A212" s="5" t="s">
        <v>216</v>
      </c>
      <c r="B212">
        <v>56.273000000000003</v>
      </c>
      <c r="C212">
        <v>103.97799999999999</v>
      </c>
      <c r="D212">
        <v>227.49</v>
      </c>
      <c r="E212">
        <v>496.91199999999998</v>
      </c>
      <c r="F212">
        <v>975.59500000000003</v>
      </c>
      <c r="G212">
        <v>1707.479</v>
      </c>
      <c r="H212">
        <v>2672.7809999999999</v>
      </c>
      <c r="I212">
        <v>3786.9720000000002</v>
      </c>
      <c r="J212">
        <v>4981.4629999999997</v>
      </c>
      <c r="K212">
        <v>6153.1530000000002</v>
      </c>
    </row>
    <row r="213" spans="1:11">
      <c r="A213" s="5" t="s">
        <v>217</v>
      </c>
      <c r="B213">
        <v>42.433999999999997</v>
      </c>
      <c r="C213">
        <v>61.655000000000001</v>
      </c>
      <c r="D213">
        <v>87.864000000000004</v>
      </c>
      <c r="E213">
        <v>118.654</v>
      </c>
      <c r="F213">
        <v>146.023</v>
      </c>
      <c r="G213">
        <v>166.55600000000001</v>
      </c>
      <c r="H213">
        <v>179.80500000000001</v>
      </c>
      <c r="I213">
        <v>186.79900000000001</v>
      </c>
      <c r="J213">
        <v>189.23599999999999</v>
      </c>
      <c r="K213">
        <v>186.77699999999999</v>
      </c>
    </row>
    <row r="214" spans="1:11">
      <c r="A214" s="5" t="s">
        <v>218</v>
      </c>
      <c r="B214">
        <v>78.647999999999996</v>
      </c>
      <c r="C214">
        <v>146.602</v>
      </c>
      <c r="D214">
        <v>269.21100000000001</v>
      </c>
      <c r="E214">
        <v>449.17700000000002</v>
      </c>
      <c r="F214">
        <v>635.31399999999996</v>
      </c>
      <c r="G214">
        <v>798.21600000000001</v>
      </c>
      <c r="H214">
        <v>945.49800000000005</v>
      </c>
      <c r="I214">
        <v>1051.077</v>
      </c>
      <c r="J214">
        <v>1119.8389999999999</v>
      </c>
      <c r="K214">
        <v>1165.1210000000001</v>
      </c>
    </row>
    <row r="215" spans="1:11">
      <c r="A215" s="5" t="s">
        <v>219</v>
      </c>
      <c r="B215">
        <v>0.95699999999999996</v>
      </c>
      <c r="C215">
        <v>1.38</v>
      </c>
      <c r="D215">
        <v>2.4510000000000001</v>
      </c>
      <c r="E215">
        <v>4.6219999999999999</v>
      </c>
      <c r="F215">
        <v>8.1690000000000005</v>
      </c>
      <c r="G215">
        <v>13.125999999999999</v>
      </c>
      <c r="H215">
        <v>19.077000000000002</v>
      </c>
      <c r="I215">
        <v>25.337</v>
      </c>
      <c r="J215">
        <v>31.425999999999998</v>
      </c>
      <c r="K215">
        <v>36.706000000000003</v>
      </c>
    </row>
    <row r="216" spans="1:11">
      <c r="A216" s="5" t="s">
        <v>220</v>
      </c>
      <c r="B216">
        <v>316.39699999999999</v>
      </c>
      <c r="C216">
        <v>437.411</v>
      </c>
      <c r="D216">
        <v>613.86</v>
      </c>
      <c r="E216">
        <v>823.73199999999997</v>
      </c>
      <c r="F216">
        <v>1064.3900000000001</v>
      </c>
      <c r="G216">
        <v>1326.865</v>
      </c>
      <c r="H216">
        <v>1587.4259999999999</v>
      </c>
      <c r="I216">
        <v>1810.019</v>
      </c>
      <c r="J216">
        <v>1983.617</v>
      </c>
      <c r="K216">
        <v>2082.6190000000001</v>
      </c>
    </row>
    <row r="217" spans="1:11">
      <c r="A217" s="5" t="s">
        <v>221</v>
      </c>
      <c r="B217">
        <v>249.923</v>
      </c>
      <c r="C217">
        <v>470.24099999999999</v>
      </c>
      <c r="D217">
        <v>861.649</v>
      </c>
      <c r="E217">
        <v>1433.1289999999999</v>
      </c>
      <c r="F217">
        <v>2091.5059999999999</v>
      </c>
      <c r="G217">
        <v>2715.2489999999998</v>
      </c>
      <c r="H217">
        <v>3294.279</v>
      </c>
      <c r="I217">
        <v>3706.5120000000002</v>
      </c>
      <c r="J217">
        <v>3969.1880000000001</v>
      </c>
      <c r="K217">
        <v>4094.5390000000002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57.076000000000001</v>
      </c>
      <c r="C220">
        <v>70.414000000000001</v>
      </c>
      <c r="D220">
        <v>126.893</v>
      </c>
      <c r="E220">
        <v>239.07900000000001</v>
      </c>
      <c r="F220">
        <v>404.34399999999999</v>
      </c>
      <c r="G220">
        <v>616.41</v>
      </c>
      <c r="H220">
        <v>864.23099999999999</v>
      </c>
      <c r="I220">
        <v>1113.723</v>
      </c>
      <c r="J220">
        <v>1349.153</v>
      </c>
      <c r="K220">
        <v>1558.095</v>
      </c>
    </row>
    <row r="221" spans="1:11">
      <c r="A221" s="5" t="s">
        <v>225</v>
      </c>
      <c r="B221">
        <v>18.111999999999998</v>
      </c>
      <c r="C221">
        <v>34.634</v>
      </c>
      <c r="D221">
        <v>76.128</v>
      </c>
      <c r="E221">
        <v>168.62</v>
      </c>
      <c r="F221">
        <v>334.839</v>
      </c>
      <c r="G221">
        <v>594.68299999999999</v>
      </c>
      <c r="H221">
        <v>947.91800000000001</v>
      </c>
      <c r="I221">
        <v>1367.2260000000001</v>
      </c>
      <c r="J221">
        <v>1820.242</v>
      </c>
      <c r="K221">
        <v>2261.9679999999998</v>
      </c>
    </row>
    <row r="222" spans="1:11">
      <c r="A222" s="5" t="s">
        <v>226</v>
      </c>
      <c r="B222">
        <v>5.2210000000000001</v>
      </c>
      <c r="C222">
        <v>7.2869999999999999</v>
      </c>
      <c r="D222">
        <v>13.452</v>
      </c>
      <c r="E222">
        <v>29.872</v>
      </c>
      <c r="F222">
        <v>62.078000000000003</v>
      </c>
      <c r="G222">
        <v>113.202</v>
      </c>
      <c r="H222">
        <v>183.065</v>
      </c>
      <c r="I222">
        <v>266.89699999999999</v>
      </c>
      <c r="J222">
        <v>358.85199999999998</v>
      </c>
      <c r="K222">
        <v>453.60300000000001</v>
      </c>
    </row>
    <row r="223" spans="1:11">
      <c r="A223" s="26" t="s">
        <v>251</v>
      </c>
      <c r="B223">
        <v>13087.12</v>
      </c>
      <c r="C223">
        <v>17156.081999999999</v>
      </c>
      <c r="D223">
        <v>21979.945</v>
      </c>
      <c r="E223">
        <v>26777.919999999998</v>
      </c>
      <c r="F223">
        <v>31007.587</v>
      </c>
      <c r="G223">
        <v>35035.96</v>
      </c>
      <c r="H223">
        <v>39287.74</v>
      </c>
      <c r="I223">
        <v>43422.432000000001</v>
      </c>
      <c r="J223">
        <v>47397.131000000001</v>
      </c>
      <c r="K223">
        <v>51096.512000000002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K223"/>
  <sheetViews>
    <sheetView workbookViewId="0">
      <selection activeCell="P7" sqref="P7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37.237000000000002</v>
      </c>
      <c r="C2">
        <v>60.174999999999997</v>
      </c>
      <c r="D2">
        <v>101.896</v>
      </c>
      <c r="E2">
        <v>177.82400000000001</v>
      </c>
      <c r="F2">
        <v>314.37099999999998</v>
      </c>
      <c r="G2">
        <v>546.22799999999995</v>
      </c>
      <c r="H2">
        <v>920.48400000000004</v>
      </c>
      <c r="I2">
        <v>1499.3209999999999</v>
      </c>
      <c r="J2">
        <v>2341.087</v>
      </c>
      <c r="K2">
        <v>3490.8020000000001</v>
      </c>
    </row>
    <row r="3" spans="1:11">
      <c r="A3" s="5" t="s">
        <v>7</v>
      </c>
      <c r="B3">
        <v>24.545000000000002</v>
      </c>
      <c r="C3">
        <v>30.562000000000001</v>
      </c>
      <c r="D3">
        <v>39.070999999999998</v>
      </c>
      <c r="E3">
        <v>48.347999999999999</v>
      </c>
      <c r="F3">
        <v>58.204999999999998</v>
      </c>
      <c r="G3">
        <v>68.08</v>
      </c>
      <c r="H3">
        <v>77.718000000000004</v>
      </c>
      <c r="I3">
        <v>86.641999999999996</v>
      </c>
      <c r="J3">
        <v>94.197999999999993</v>
      </c>
      <c r="K3">
        <v>101.19199999999999</v>
      </c>
    </row>
    <row r="4" spans="1:11">
      <c r="A4" s="5" t="s">
        <v>8</v>
      </c>
      <c r="B4">
        <v>268.29500000000002</v>
      </c>
      <c r="C4">
        <v>380.32400000000001</v>
      </c>
      <c r="D4">
        <v>545.47699999999998</v>
      </c>
      <c r="E4">
        <v>671.98800000000006</v>
      </c>
      <c r="F4">
        <v>833.75400000000002</v>
      </c>
      <c r="G4">
        <v>1063.992</v>
      </c>
      <c r="H4">
        <v>1354.5550000000001</v>
      </c>
      <c r="I4">
        <v>1665.4069999999999</v>
      </c>
      <c r="J4">
        <v>1994.087</v>
      </c>
      <c r="K4">
        <v>2351.9160000000002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98.686000000000007</v>
      </c>
      <c r="C7">
        <v>172.78700000000001</v>
      </c>
      <c r="D7">
        <v>218.446</v>
      </c>
      <c r="E7">
        <v>244.75</v>
      </c>
      <c r="F7">
        <v>324.81900000000002</v>
      </c>
      <c r="G7">
        <v>486.447</v>
      </c>
      <c r="H7">
        <v>747.48599999999999</v>
      </c>
      <c r="I7">
        <v>1119.5809999999999</v>
      </c>
      <c r="J7">
        <v>1601.5840000000001</v>
      </c>
      <c r="K7">
        <v>2184.172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580.42700000000002</v>
      </c>
      <c r="C9">
        <v>867.44200000000001</v>
      </c>
      <c r="D9">
        <v>1198.221</v>
      </c>
      <c r="E9">
        <v>1553.9949999999999</v>
      </c>
      <c r="F9">
        <v>1911.3579999999999</v>
      </c>
      <c r="G9">
        <v>2288.136</v>
      </c>
      <c r="H9">
        <v>2671.43</v>
      </c>
      <c r="I9">
        <v>3041.8339999999998</v>
      </c>
      <c r="J9">
        <v>3411.1460000000002</v>
      </c>
      <c r="K9">
        <v>3776.6970000000001</v>
      </c>
    </row>
    <row r="10" spans="1:11">
      <c r="A10" s="5" t="s">
        <v>14</v>
      </c>
      <c r="B10">
        <v>15.153</v>
      </c>
      <c r="C10">
        <v>21.524000000000001</v>
      </c>
      <c r="D10">
        <v>28.975000000000001</v>
      </c>
      <c r="E10">
        <v>36.923000000000002</v>
      </c>
      <c r="F10">
        <v>43.625999999999998</v>
      </c>
      <c r="G10">
        <v>49.39</v>
      </c>
      <c r="H10">
        <v>55.94</v>
      </c>
      <c r="I10">
        <v>61.741</v>
      </c>
      <c r="J10">
        <v>68.257999999999996</v>
      </c>
      <c r="K10">
        <v>75.793999999999997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795.58799999999997</v>
      </c>
      <c r="C12">
        <v>1109.6030000000001</v>
      </c>
      <c r="D12">
        <v>1435.039</v>
      </c>
      <c r="E12">
        <v>1767.154</v>
      </c>
      <c r="F12">
        <v>2131.3359999999998</v>
      </c>
      <c r="G12">
        <v>2523.6019999999999</v>
      </c>
      <c r="H12">
        <v>2968.971</v>
      </c>
      <c r="I12">
        <v>3413.913</v>
      </c>
      <c r="J12">
        <v>3837.011</v>
      </c>
      <c r="K12">
        <v>4248.259</v>
      </c>
    </row>
    <row r="13" spans="1:11">
      <c r="A13" s="5" t="s">
        <v>17</v>
      </c>
      <c r="B13">
        <v>296.85000000000002</v>
      </c>
      <c r="C13">
        <v>361.06200000000001</v>
      </c>
      <c r="D13">
        <v>418.79500000000002</v>
      </c>
      <c r="E13">
        <v>486.07900000000001</v>
      </c>
      <c r="F13">
        <v>561.29399999999998</v>
      </c>
      <c r="G13">
        <v>636.66499999999996</v>
      </c>
      <c r="H13">
        <v>715.63699999999994</v>
      </c>
      <c r="I13">
        <v>792.45100000000002</v>
      </c>
      <c r="J13">
        <v>861.98199999999997</v>
      </c>
      <c r="K13">
        <v>925.62900000000002</v>
      </c>
    </row>
    <row r="14" spans="1:11">
      <c r="A14" s="5" t="s">
        <v>18</v>
      </c>
      <c r="B14">
        <v>80.695999999999998</v>
      </c>
      <c r="C14">
        <v>105.753</v>
      </c>
      <c r="D14">
        <v>126.205</v>
      </c>
      <c r="E14">
        <v>136.83500000000001</v>
      </c>
      <c r="F14">
        <v>155.34700000000001</v>
      </c>
      <c r="G14">
        <v>183.726</v>
      </c>
      <c r="H14">
        <v>227.30799999999999</v>
      </c>
      <c r="I14">
        <v>271.15600000000001</v>
      </c>
      <c r="J14">
        <v>322.31900000000002</v>
      </c>
      <c r="K14">
        <v>381.64499999999998</v>
      </c>
    </row>
    <row r="15" spans="1:11">
      <c r="A15" s="5" t="s">
        <v>19</v>
      </c>
      <c r="B15">
        <v>9.6470000000000002</v>
      </c>
      <c r="C15">
        <v>12.473000000000001</v>
      </c>
      <c r="D15">
        <v>15.315</v>
      </c>
      <c r="E15">
        <v>18.052</v>
      </c>
      <c r="F15">
        <v>20.907</v>
      </c>
      <c r="G15">
        <v>23.738</v>
      </c>
      <c r="H15">
        <v>26.786999999999999</v>
      </c>
      <c r="I15">
        <v>29.701000000000001</v>
      </c>
      <c r="J15">
        <v>32.31</v>
      </c>
      <c r="K15">
        <v>34.616</v>
      </c>
    </row>
    <row r="16" spans="1:11">
      <c r="A16" s="5" t="s">
        <v>20</v>
      </c>
      <c r="B16">
        <v>26.934000000000001</v>
      </c>
      <c r="C16">
        <v>44.987000000000002</v>
      </c>
      <c r="D16">
        <v>71.569000000000003</v>
      </c>
      <c r="E16">
        <v>103.751</v>
      </c>
      <c r="F16">
        <v>136.863</v>
      </c>
      <c r="G16">
        <v>174.58199999999999</v>
      </c>
      <c r="H16">
        <v>214.47300000000001</v>
      </c>
      <c r="I16">
        <v>249.40100000000001</v>
      </c>
      <c r="J16">
        <v>278.55599999999998</v>
      </c>
      <c r="K16">
        <v>301.97800000000001</v>
      </c>
    </row>
    <row r="17" spans="1:11">
      <c r="A17" s="5" t="s">
        <v>21</v>
      </c>
      <c r="B17">
        <v>221.297</v>
      </c>
      <c r="C17">
        <v>424.97399999999999</v>
      </c>
      <c r="D17">
        <v>750.71199999999999</v>
      </c>
      <c r="E17">
        <v>1179.1010000000001</v>
      </c>
      <c r="F17">
        <v>1754.1289999999999</v>
      </c>
      <c r="G17">
        <v>2492.444</v>
      </c>
      <c r="H17">
        <v>3402.0329999999999</v>
      </c>
      <c r="I17">
        <v>4476.5609999999997</v>
      </c>
      <c r="J17">
        <v>5667.9070000000002</v>
      </c>
      <c r="K17">
        <v>6975.5320000000002</v>
      </c>
    </row>
    <row r="18" spans="1:11">
      <c r="A18" s="5" t="s">
        <v>22</v>
      </c>
      <c r="B18">
        <v>4.8040000000000003</v>
      </c>
      <c r="C18">
        <v>5.6159999999999997</v>
      </c>
      <c r="D18">
        <v>6.6230000000000002</v>
      </c>
      <c r="E18">
        <v>7.6379999999999999</v>
      </c>
      <c r="F18">
        <v>8.6809999999999992</v>
      </c>
      <c r="G18">
        <v>9.6509999999999998</v>
      </c>
      <c r="H18">
        <v>10.635999999999999</v>
      </c>
      <c r="I18">
        <v>11.592000000000001</v>
      </c>
      <c r="J18">
        <v>12.462</v>
      </c>
      <c r="K18">
        <v>13.276999999999999</v>
      </c>
    </row>
    <row r="19" spans="1:11">
      <c r="A19" s="5" t="s">
        <v>23</v>
      </c>
      <c r="B19">
        <v>118.67100000000001</v>
      </c>
      <c r="C19">
        <v>176.267</v>
      </c>
      <c r="D19">
        <v>234.47200000000001</v>
      </c>
      <c r="E19">
        <v>287.76900000000001</v>
      </c>
      <c r="F19">
        <v>327.584</v>
      </c>
      <c r="G19">
        <v>366.346</v>
      </c>
      <c r="H19">
        <v>409.96899999999999</v>
      </c>
      <c r="I19">
        <v>442.96800000000002</v>
      </c>
      <c r="J19">
        <v>473.601</v>
      </c>
      <c r="K19">
        <v>505.94</v>
      </c>
    </row>
    <row r="20" spans="1:11">
      <c r="A20" s="5" t="s">
        <v>24</v>
      </c>
      <c r="B20">
        <v>357.666</v>
      </c>
      <c r="C20">
        <v>418.20100000000002</v>
      </c>
      <c r="D20">
        <v>502.91699999999997</v>
      </c>
      <c r="E20">
        <v>613.19200000000001</v>
      </c>
      <c r="F20">
        <v>731.12099999999998</v>
      </c>
      <c r="G20">
        <v>857.52200000000005</v>
      </c>
      <c r="H20">
        <v>991.93200000000002</v>
      </c>
      <c r="I20">
        <v>1125.45</v>
      </c>
      <c r="J20">
        <v>1259.2239999999999</v>
      </c>
      <c r="K20">
        <v>1393.085</v>
      </c>
    </row>
    <row r="21" spans="1:11">
      <c r="A21" s="5" t="s">
        <v>25</v>
      </c>
      <c r="B21">
        <v>2.0609999999999999</v>
      </c>
      <c r="C21">
        <v>2.6110000000000002</v>
      </c>
      <c r="D21">
        <v>3.653</v>
      </c>
      <c r="E21">
        <v>5.08</v>
      </c>
      <c r="F21">
        <v>6.9189999999999996</v>
      </c>
      <c r="G21">
        <v>9.1999999999999993</v>
      </c>
      <c r="H21">
        <v>12.018000000000001</v>
      </c>
      <c r="I21">
        <v>15.38</v>
      </c>
      <c r="J21">
        <v>19.283000000000001</v>
      </c>
      <c r="K21">
        <v>23.786000000000001</v>
      </c>
    </row>
    <row r="22" spans="1:11">
      <c r="A22" s="5" t="s">
        <v>26</v>
      </c>
      <c r="B22">
        <v>12.601000000000001</v>
      </c>
      <c r="C22">
        <v>19.318000000000001</v>
      </c>
      <c r="D22">
        <v>33.204999999999998</v>
      </c>
      <c r="E22">
        <v>57.238</v>
      </c>
      <c r="F22">
        <v>99.894999999999996</v>
      </c>
      <c r="G22">
        <v>170.893</v>
      </c>
      <c r="H22">
        <v>281.10899999999998</v>
      </c>
      <c r="I22">
        <v>438.37599999999998</v>
      </c>
      <c r="J22">
        <v>648.64700000000005</v>
      </c>
      <c r="K22">
        <v>914.83299999999997</v>
      </c>
    </row>
    <row r="23" spans="1:11">
      <c r="A23" s="5" t="s">
        <v>27</v>
      </c>
      <c r="B23">
        <v>3.47</v>
      </c>
      <c r="C23">
        <v>9.8040000000000003</v>
      </c>
      <c r="D23">
        <v>19.989999999999998</v>
      </c>
      <c r="E23">
        <v>33.683999999999997</v>
      </c>
      <c r="F23">
        <v>51.040999999999997</v>
      </c>
      <c r="G23">
        <v>70.894000000000005</v>
      </c>
      <c r="H23">
        <v>92.385000000000005</v>
      </c>
      <c r="I23">
        <v>112.93</v>
      </c>
      <c r="J23">
        <v>130.69300000000001</v>
      </c>
      <c r="K23">
        <v>145.66</v>
      </c>
    </row>
    <row r="24" spans="1:11">
      <c r="A24" s="5" t="s">
        <v>28</v>
      </c>
      <c r="B24">
        <v>43.19</v>
      </c>
      <c r="C24">
        <v>69.510999999999996</v>
      </c>
      <c r="D24">
        <v>113.995</v>
      </c>
      <c r="E24">
        <v>176.44800000000001</v>
      </c>
      <c r="F24">
        <v>262.786</v>
      </c>
      <c r="G24">
        <v>374.464</v>
      </c>
      <c r="H24">
        <v>511.75700000000001</v>
      </c>
      <c r="I24">
        <v>673.65200000000004</v>
      </c>
      <c r="J24">
        <v>855.43899999999996</v>
      </c>
      <c r="K24">
        <v>1053.5840000000001</v>
      </c>
    </row>
    <row r="25" spans="1:11">
      <c r="A25" s="5" t="s">
        <v>29</v>
      </c>
      <c r="B25">
        <v>28.065000000000001</v>
      </c>
      <c r="C25">
        <v>37.579000000000001</v>
      </c>
      <c r="D25">
        <v>53.94</v>
      </c>
      <c r="E25">
        <v>70.17</v>
      </c>
      <c r="F25">
        <v>83.031999999999996</v>
      </c>
      <c r="G25">
        <v>92.872</v>
      </c>
      <c r="H25">
        <v>99.826999999999998</v>
      </c>
      <c r="I25">
        <v>104.264</v>
      </c>
      <c r="J25">
        <v>106.694</v>
      </c>
      <c r="K25">
        <v>108.748</v>
      </c>
    </row>
    <row r="26" spans="1:11">
      <c r="A26" s="5" t="s">
        <v>30</v>
      </c>
      <c r="B26">
        <v>25.012</v>
      </c>
      <c r="C26">
        <v>38.869</v>
      </c>
      <c r="D26">
        <v>54.411000000000001</v>
      </c>
      <c r="E26">
        <v>70.468000000000004</v>
      </c>
      <c r="F26">
        <v>88.596999999999994</v>
      </c>
      <c r="G26">
        <v>109.026</v>
      </c>
      <c r="H26">
        <v>130.565</v>
      </c>
      <c r="I26">
        <v>150.77600000000001</v>
      </c>
      <c r="J26">
        <v>168.65100000000001</v>
      </c>
      <c r="K26">
        <v>182.595</v>
      </c>
    </row>
    <row r="27" spans="1:11">
      <c r="A27" s="5" t="s">
        <v>31</v>
      </c>
      <c r="B27">
        <v>1967.5409999999999</v>
      </c>
      <c r="C27">
        <v>2814.7260000000001</v>
      </c>
      <c r="D27">
        <v>3776.172</v>
      </c>
      <c r="E27">
        <v>4687.9319999999998</v>
      </c>
      <c r="F27">
        <v>5613.1</v>
      </c>
      <c r="G27">
        <v>6559.7939999999999</v>
      </c>
      <c r="H27">
        <v>7488.7839999999997</v>
      </c>
      <c r="I27">
        <v>8436.3490000000002</v>
      </c>
      <c r="J27">
        <v>9362.0669999999991</v>
      </c>
      <c r="K27">
        <v>10312.23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18.152999999999999</v>
      </c>
      <c r="C30">
        <v>24.759</v>
      </c>
      <c r="D30">
        <v>32.244</v>
      </c>
      <c r="E30">
        <v>40.311</v>
      </c>
      <c r="F30">
        <v>49.006999999999998</v>
      </c>
      <c r="G30">
        <v>58.543999999999997</v>
      </c>
      <c r="H30">
        <v>67.611999999999995</v>
      </c>
      <c r="I30">
        <v>75.031000000000006</v>
      </c>
      <c r="J30">
        <v>80.616</v>
      </c>
      <c r="K30">
        <v>84.471999999999994</v>
      </c>
    </row>
    <row r="31" spans="1:11">
      <c r="A31" s="5" t="s">
        <v>35</v>
      </c>
      <c r="B31">
        <v>86.738</v>
      </c>
      <c r="C31">
        <v>118.414</v>
      </c>
      <c r="D31">
        <v>165.035</v>
      </c>
      <c r="E31">
        <v>208.54599999999999</v>
      </c>
      <c r="F31">
        <v>245.58699999999999</v>
      </c>
      <c r="G31">
        <v>283.47000000000003</v>
      </c>
      <c r="H31">
        <v>321.149</v>
      </c>
      <c r="I31">
        <v>350.16800000000001</v>
      </c>
      <c r="J31">
        <v>375.029</v>
      </c>
      <c r="K31">
        <v>396.137</v>
      </c>
    </row>
    <row r="32" spans="1:11">
      <c r="A32" s="5" t="s">
        <v>36</v>
      </c>
      <c r="B32">
        <v>18.709</v>
      </c>
      <c r="C32">
        <v>34.930999999999997</v>
      </c>
      <c r="D32">
        <v>66.266999999999996</v>
      </c>
      <c r="E32">
        <v>121.42400000000001</v>
      </c>
      <c r="F32">
        <v>220.999</v>
      </c>
      <c r="G32">
        <v>389.47699999999998</v>
      </c>
      <c r="H32">
        <v>654.03700000000003</v>
      </c>
      <c r="I32">
        <v>1038.1030000000001</v>
      </c>
      <c r="J32">
        <v>1554.4870000000001</v>
      </c>
      <c r="K32">
        <v>2204.44</v>
      </c>
    </row>
    <row r="33" spans="1:11">
      <c r="A33" s="5" t="s">
        <v>37</v>
      </c>
      <c r="B33">
        <v>4.3890000000000002</v>
      </c>
      <c r="C33">
        <v>8.01</v>
      </c>
      <c r="D33">
        <v>15.805</v>
      </c>
      <c r="E33">
        <v>31.321999999999999</v>
      </c>
      <c r="F33">
        <v>60.195999999999998</v>
      </c>
      <c r="G33">
        <v>109.477</v>
      </c>
      <c r="H33">
        <v>187.89</v>
      </c>
      <c r="I33">
        <v>299.3</v>
      </c>
      <c r="J33">
        <v>444.55900000000003</v>
      </c>
      <c r="K33">
        <v>624.59500000000003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27.826000000000001</v>
      </c>
      <c r="C35">
        <v>54.689</v>
      </c>
      <c r="D35">
        <v>92.85</v>
      </c>
      <c r="E35">
        <v>140.369</v>
      </c>
      <c r="F35">
        <v>204.173</v>
      </c>
      <c r="G35">
        <v>283.52800000000002</v>
      </c>
      <c r="H35">
        <v>383.35399999999998</v>
      </c>
      <c r="I35">
        <v>503.85599999999999</v>
      </c>
      <c r="J35">
        <v>645.99199999999996</v>
      </c>
      <c r="K35">
        <v>816.26599999999996</v>
      </c>
    </row>
    <row r="36" spans="1:11">
      <c r="A36" s="5" t="s">
        <v>40</v>
      </c>
      <c r="B36">
        <v>40.335999999999999</v>
      </c>
      <c r="C36">
        <v>65.951999999999998</v>
      </c>
      <c r="D36">
        <v>115.837</v>
      </c>
      <c r="E36">
        <v>196.11500000000001</v>
      </c>
      <c r="F36">
        <v>318.23399999999998</v>
      </c>
      <c r="G36">
        <v>494.29700000000003</v>
      </c>
      <c r="H36">
        <v>730.47699999999998</v>
      </c>
      <c r="I36">
        <v>1024.75</v>
      </c>
      <c r="J36">
        <v>1376.3610000000001</v>
      </c>
      <c r="K36">
        <v>1775.34</v>
      </c>
    </row>
    <row r="37" spans="1:11">
      <c r="A37" s="5" t="s">
        <v>41</v>
      </c>
      <c r="B37">
        <v>1201.8879999999999</v>
      </c>
      <c r="C37">
        <v>1531.7180000000001</v>
      </c>
      <c r="D37">
        <v>1861.567</v>
      </c>
      <c r="E37">
        <v>2245.5100000000002</v>
      </c>
      <c r="F37">
        <v>2647.38</v>
      </c>
      <c r="G37">
        <v>3067.6880000000001</v>
      </c>
      <c r="H37">
        <v>3575.4430000000002</v>
      </c>
      <c r="I37">
        <v>4123.5529999999999</v>
      </c>
      <c r="J37">
        <v>4674.884</v>
      </c>
      <c r="K37">
        <v>5236.0129999999999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3.1139999999999999</v>
      </c>
      <c r="C39">
        <v>5.0519999999999996</v>
      </c>
      <c r="D39">
        <v>8.8559999999999999</v>
      </c>
      <c r="E39">
        <v>15.355</v>
      </c>
      <c r="F39">
        <v>26.702000000000002</v>
      </c>
      <c r="G39">
        <v>45.283000000000001</v>
      </c>
      <c r="H39">
        <v>73.572999999999993</v>
      </c>
      <c r="I39">
        <v>113.899</v>
      </c>
      <c r="J39">
        <v>168.114</v>
      </c>
      <c r="K39">
        <v>237.333</v>
      </c>
    </row>
    <row r="40" spans="1:11">
      <c r="A40" s="5" t="s">
        <v>44</v>
      </c>
      <c r="B40">
        <v>15.010999999999999</v>
      </c>
      <c r="C40">
        <v>21.949000000000002</v>
      </c>
      <c r="D40">
        <v>38.514000000000003</v>
      </c>
      <c r="E40">
        <v>71.418000000000006</v>
      </c>
      <c r="F40">
        <v>132.35900000000001</v>
      </c>
      <c r="G40">
        <v>236.38499999999999</v>
      </c>
      <c r="H40">
        <v>400.613</v>
      </c>
      <c r="I40">
        <v>641.14800000000002</v>
      </c>
      <c r="J40">
        <v>965.73500000000001</v>
      </c>
      <c r="K40">
        <v>1378.63</v>
      </c>
    </row>
    <row r="41" spans="1:11">
      <c r="A41" s="5" t="s">
        <v>45</v>
      </c>
      <c r="B41">
        <v>232.988</v>
      </c>
      <c r="C41">
        <v>367.45299999999997</v>
      </c>
      <c r="D41">
        <v>510.27600000000001</v>
      </c>
      <c r="E41">
        <v>654.16999999999996</v>
      </c>
      <c r="F41">
        <v>809.53700000000003</v>
      </c>
      <c r="G41">
        <v>963.35299999999995</v>
      </c>
      <c r="H41">
        <v>1124.1320000000001</v>
      </c>
      <c r="I41">
        <v>1281.2470000000001</v>
      </c>
      <c r="J41">
        <v>1430.8579999999999</v>
      </c>
      <c r="K41">
        <v>1574.903</v>
      </c>
    </row>
    <row r="42" spans="1:11">
      <c r="A42" s="5" t="s">
        <v>46</v>
      </c>
      <c r="B42">
        <v>9121.348</v>
      </c>
      <c r="C42">
        <v>20376.807000000001</v>
      </c>
      <c r="D42">
        <v>33582.334999999999</v>
      </c>
      <c r="E42">
        <v>43613.036999999997</v>
      </c>
      <c r="F42">
        <v>50967.519999999997</v>
      </c>
      <c r="G42">
        <v>55132.455000000002</v>
      </c>
      <c r="H42">
        <v>57738.483999999997</v>
      </c>
      <c r="I42">
        <v>58955.589</v>
      </c>
      <c r="J42">
        <v>59231.773000000001</v>
      </c>
      <c r="K42">
        <v>59184.716999999997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392.55</v>
      </c>
      <c r="C45">
        <v>605.14599999999996</v>
      </c>
      <c r="D45">
        <v>829.77700000000004</v>
      </c>
      <c r="E45">
        <v>1123.587</v>
      </c>
      <c r="F45">
        <v>1482.473</v>
      </c>
      <c r="G45">
        <v>1904.211</v>
      </c>
      <c r="H45">
        <v>2385.8820000000001</v>
      </c>
      <c r="I45">
        <v>2909.4859999999999</v>
      </c>
      <c r="J45">
        <v>3455.2420000000002</v>
      </c>
      <c r="K45">
        <v>4003.7489999999998</v>
      </c>
    </row>
    <row r="46" spans="1:11">
      <c r="A46" s="5" t="s">
        <v>50</v>
      </c>
      <c r="B46">
        <v>0.72299999999999998</v>
      </c>
      <c r="C46">
        <v>1.038</v>
      </c>
      <c r="D46">
        <v>1.92</v>
      </c>
      <c r="E46">
        <v>3.53</v>
      </c>
      <c r="F46">
        <v>6.2489999999999997</v>
      </c>
      <c r="G46">
        <v>10.654</v>
      </c>
      <c r="H46">
        <v>17.114000000000001</v>
      </c>
      <c r="I46">
        <v>25.86</v>
      </c>
      <c r="J46">
        <v>37.345999999999997</v>
      </c>
      <c r="K46">
        <v>51.353000000000002</v>
      </c>
    </row>
    <row r="47" spans="1:11">
      <c r="A47" s="5" t="s">
        <v>51</v>
      </c>
      <c r="B47">
        <v>15.396000000000001</v>
      </c>
      <c r="C47">
        <v>30.3</v>
      </c>
      <c r="D47">
        <v>53.2</v>
      </c>
      <c r="E47">
        <v>85.623000000000005</v>
      </c>
      <c r="F47">
        <v>130.34200000000001</v>
      </c>
      <c r="G47">
        <v>190.06200000000001</v>
      </c>
      <c r="H47">
        <v>264.35700000000003</v>
      </c>
      <c r="I47">
        <v>351.35300000000001</v>
      </c>
      <c r="J47">
        <v>449.14699999999999</v>
      </c>
      <c r="K47">
        <v>552.96100000000001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48.697000000000003</v>
      </c>
      <c r="C49">
        <v>75.296000000000006</v>
      </c>
      <c r="D49">
        <v>107.08</v>
      </c>
      <c r="E49">
        <v>142.71600000000001</v>
      </c>
      <c r="F49">
        <v>182.40100000000001</v>
      </c>
      <c r="G49">
        <v>226.071</v>
      </c>
      <c r="H49">
        <v>274.53699999999998</v>
      </c>
      <c r="I49">
        <v>324.81799999999998</v>
      </c>
      <c r="J49">
        <v>373.20699999999999</v>
      </c>
      <c r="K49">
        <v>418.04199999999997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71.254999999999995</v>
      </c>
      <c r="C51">
        <v>81.695999999999998</v>
      </c>
      <c r="D51">
        <v>95.724000000000004</v>
      </c>
      <c r="E51">
        <v>109.931</v>
      </c>
      <c r="F51">
        <v>122.113</v>
      </c>
      <c r="G51">
        <v>134.35300000000001</v>
      </c>
      <c r="H51">
        <v>146.745</v>
      </c>
      <c r="I51">
        <v>157.22</v>
      </c>
      <c r="J51">
        <v>166.10300000000001</v>
      </c>
      <c r="K51">
        <v>174.327</v>
      </c>
    </row>
    <row r="52" spans="1:11">
      <c r="A52" s="5" t="s">
        <v>56</v>
      </c>
      <c r="B52">
        <v>64.7</v>
      </c>
      <c r="C52">
        <v>85.198999999999998</v>
      </c>
      <c r="D52">
        <v>104.175</v>
      </c>
      <c r="E52">
        <v>123.751</v>
      </c>
      <c r="F52">
        <v>148.21700000000001</v>
      </c>
      <c r="G52">
        <v>170.33199999999999</v>
      </c>
      <c r="H52">
        <v>191.55199999999999</v>
      </c>
      <c r="I52">
        <v>214.619</v>
      </c>
      <c r="J52">
        <v>237.77699999999999</v>
      </c>
      <c r="K52">
        <v>262.12099999999998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20.867000000000001</v>
      </c>
      <c r="C54">
        <v>22.937999999999999</v>
      </c>
      <c r="D54">
        <v>27.823</v>
      </c>
      <c r="E54">
        <v>33.972000000000001</v>
      </c>
      <c r="F54">
        <v>40.890999999999998</v>
      </c>
      <c r="G54">
        <v>48.994</v>
      </c>
      <c r="H54">
        <v>58.631</v>
      </c>
      <c r="I54">
        <v>68.210999999999999</v>
      </c>
      <c r="J54">
        <v>76.975999999999999</v>
      </c>
      <c r="K54">
        <v>85.519000000000005</v>
      </c>
    </row>
    <row r="55" spans="1:11">
      <c r="A55" s="5" t="s">
        <v>59</v>
      </c>
      <c r="B55">
        <v>248.63900000000001</v>
      </c>
      <c r="C55">
        <v>336.69499999999999</v>
      </c>
      <c r="D55">
        <v>452.35199999999998</v>
      </c>
      <c r="E55">
        <v>582.1</v>
      </c>
      <c r="F55">
        <v>707.38699999999994</v>
      </c>
      <c r="G55">
        <v>839.99699999999996</v>
      </c>
      <c r="H55">
        <v>990.32799999999997</v>
      </c>
      <c r="I55">
        <v>1127.32</v>
      </c>
      <c r="J55">
        <v>1256.1769999999999</v>
      </c>
      <c r="K55">
        <v>1387.0730000000001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20.876000000000001</v>
      </c>
      <c r="C57">
        <v>44.539000000000001</v>
      </c>
      <c r="D57">
        <v>116.72499999999999</v>
      </c>
      <c r="E57">
        <v>263.90100000000001</v>
      </c>
      <c r="F57">
        <v>547.68700000000001</v>
      </c>
      <c r="G57">
        <v>1037.645</v>
      </c>
      <c r="H57">
        <v>1810.73</v>
      </c>
      <c r="I57">
        <v>2929.01</v>
      </c>
      <c r="J57">
        <v>4401.1270000000004</v>
      </c>
      <c r="K57">
        <v>6224.7150000000001</v>
      </c>
    </row>
    <row r="58" spans="1:11">
      <c r="A58" s="5" t="s">
        <v>62</v>
      </c>
      <c r="B58">
        <v>180.16800000000001</v>
      </c>
      <c r="C58">
        <v>211.42</v>
      </c>
      <c r="D58">
        <v>243.01499999999999</v>
      </c>
      <c r="E58">
        <v>282.88799999999998</v>
      </c>
      <c r="F58">
        <v>338.98099999999999</v>
      </c>
      <c r="G58">
        <v>404.61500000000001</v>
      </c>
      <c r="H58">
        <v>480.017</v>
      </c>
      <c r="I58">
        <v>566.16399999999999</v>
      </c>
      <c r="J58">
        <v>660.70299999999997</v>
      </c>
      <c r="K58">
        <v>760.62199999999996</v>
      </c>
    </row>
    <row r="59" spans="1:11">
      <c r="A59" s="5" t="s">
        <v>63</v>
      </c>
      <c r="B59">
        <v>1.8839999999999999</v>
      </c>
      <c r="C59">
        <v>3.1709999999999998</v>
      </c>
      <c r="D59">
        <v>5.883</v>
      </c>
      <c r="E59">
        <v>10.266</v>
      </c>
      <c r="F59">
        <v>16.440000000000001</v>
      </c>
      <c r="G59">
        <v>24.341999999999999</v>
      </c>
      <c r="H59">
        <v>33.985999999999997</v>
      </c>
      <c r="I59">
        <v>44.985999999999997</v>
      </c>
      <c r="J59">
        <v>57.143000000000001</v>
      </c>
      <c r="K59">
        <v>70.164000000000001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83.26</v>
      </c>
      <c r="C61">
        <v>128.565</v>
      </c>
      <c r="D61">
        <v>181.029</v>
      </c>
      <c r="E61">
        <v>240.75</v>
      </c>
      <c r="F61">
        <v>309.048</v>
      </c>
      <c r="G61">
        <v>383.84199999999998</v>
      </c>
      <c r="H61">
        <v>464.06799999999998</v>
      </c>
      <c r="I61">
        <v>548.48099999999999</v>
      </c>
      <c r="J61">
        <v>635.07000000000005</v>
      </c>
      <c r="K61">
        <v>721.149</v>
      </c>
    </row>
    <row r="62" spans="1:11">
      <c r="A62" s="5" t="s">
        <v>66</v>
      </c>
      <c r="B62">
        <v>104.16</v>
      </c>
      <c r="C62">
        <v>150.959</v>
      </c>
      <c r="D62">
        <v>215.20099999999999</v>
      </c>
      <c r="E62">
        <v>298.43700000000001</v>
      </c>
      <c r="F62">
        <v>407.37900000000002</v>
      </c>
      <c r="G62">
        <v>542.91800000000001</v>
      </c>
      <c r="H62">
        <v>701.90300000000002</v>
      </c>
      <c r="I62">
        <v>879.64300000000003</v>
      </c>
      <c r="J62">
        <v>1070.6220000000001</v>
      </c>
      <c r="K62">
        <v>1269.9469999999999</v>
      </c>
    </row>
    <row r="63" spans="1:11">
      <c r="A63" s="5" t="s">
        <v>67</v>
      </c>
      <c r="B63">
        <v>449.69799999999998</v>
      </c>
      <c r="C63">
        <v>713.42200000000003</v>
      </c>
      <c r="D63">
        <v>1212.5999999999999</v>
      </c>
      <c r="E63">
        <v>1918.4770000000001</v>
      </c>
      <c r="F63">
        <v>2798.5360000000001</v>
      </c>
      <c r="G63">
        <v>3849.5549999999998</v>
      </c>
      <c r="H63">
        <v>5032.3649999999998</v>
      </c>
      <c r="I63">
        <v>6266.9669999999996</v>
      </c>
      <c r="J63">
        <v>7546.8029999999999</v>
      </c>
      <c r="K63">
        <v>8826.9779999999992</v>
      </c>
    </row>
    <row r="64" spans="1:11">
      <c r="A64" s="5" t="s">
        <v>68</v>
      </c>
      <c r="B64">
        <v>37.018999999999998</v>
      </c>
      <c r="C64">
        <v>45.643000000000001</v>
      </c>
      <c r="D64">
        <v>58.668999999999997</v>
      </c>
      <c r="E64">
        <v>75.069999999999993</v>
      </c>
      <c r="F64">
        <v>95.471999999999994</v>
      </c>
      <c r="G64">
        <v>118.02500000000001</v>
      </c>
      <c r="H64">
        <v>144.45500000000001</v>
      </c>
      <c r="I64">
        <v>175.47200000000001</v>
      </c>
      <c r="J64">
        <v>210.529</v>
      </c>
      <c r="K64">
        <v>250.601</v>
      </c>
    </row>
    <row r="65" spans="1:11">
      <c r="A65" s="5" t="s">
        <v>69</v>
      </c>
      <c r="B65">
        <v>21.538</v>
      </c>
      <c r="C65">
        <v>27.974</v>
      </c>
      <c r="D65">
        <v>39.15</v>
      </c>
      <c r="E65">
        <v>52.177</v>
      </c>
      <c r="F65">
        <v>67.725999999999999</v>
      </c>
      <c r="G65">
        <v>85.281999999999996</v>
      </c>
      <c r="H65">
        <v>104.242</v>
      </c>
      <c r="I65">
        <v>122.93600000000001</v>
      </c>
      <c r="J65">
        <v>140.71100000000001</v>
      </c>
      <c r="K65">
        <v>157.14699999999999</v>
      </c>
    </row>
    <row r="66" spans="1:11">
      <c r="A66" s="5" t="s">
        <v>70</v>
      </c>
      <c r="B66">
        <v>2.573</v>
      </c>
      <c r="C66">
        <v>3.5619999999999998</v>
      </c>
      <c r="D66">
        <v>5.4930000000000003</v>
      </c>
      <c r="E66">
        <v>8.952</v>
      </c>
      <c r="F66">
        <v>15.686</v>
      </c>
      <c r="G66">
        <v>28.478000000000002</v>
      </c>
      <c r="H66">
        <v>50.808999999999997</v>
      </c>
      <c r="I66">
        <v>86.286000000000001</v>
      </c>
      <c r="J66">
        <v>139.63</v>
      </c>
      <c r="K66">
        <v>213.554</v>
      </c>
    </row>
    <row r="67" spans="1:11">
      <c r="A67" s="5" t="s">
        <v>71</v>
      </c>
      <c r="B67">
        <v>22.253</v>
      </c>
      <c r="C67">
        <v>32.636000000000003</v>
      </c>
      <c r="D67">
        <v>42.481000000000002</v>
      </c>
      <c r="E67">
        <v>53.844000000000001</v>
      </c>
      <c r="F67">
        <v>64.84</v>
      </c>
      <c r="G67">
        <v>75.024000000000001</v>
      </c>
      <c r="H67">
        <v>87.12</v>
      </c>
      <c r="I67">
        <v>98.277000000000001</v>
      </c>
      <c r="J67">
        <v>109.339</v>
      </c>
      <c r="K67">
        <v>121.80500000000001</v>
      </c>
    </row>
    <row r="68" spans="1:11">
      <c r="A68" s="5" t="s">
        <v>72</v>
      </c>
      <c r="B68">
        <v>77.328000000000003</v>
      </c>
      <c r="C68">
        <v>149.84299999999999</v>
      </c>
      <c r="D68">
        <v>275.65899999999999</v>
      </c>
      <c r="E68">
        <v>497.62900000000002</v>
      </c>
      <c r="F68">
        <v>895.67</v>
      </c>
      <c r="G68">
        <v>1543.8589999999999</v>
      </c>
      <c r="H68">
        <v>2529.5749999999998</v>
      </c>
      <c r="I68">
        <v>3936.8009999999999</v>
      </c>
      <c r="J68">
        <v>5789.0839999999998</v>
      </c>
      <c r="K68">
        <v>8100.5450000000001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3.5750000000000002</v>
      </c>
      <c r="C71">
        <v>4.4160000000000004</v>
      </c>
      <c r="D71">
        <v>5.98</v>
      </c>
      <c r="E71">
        <v>8.2439999999999998</v>
      </c>
      <c r="F71">
        <v>11.33</v>
      </c>
      <c r="G71">
        <v>15.356</v>
      </c>
      <c r="H71">
        <v>20.445</v>
      </c>
      <c r="I71">
        <v>26.53</v>
      </c>
      <c r="J71">
        <v>33.823999999999998</v>
      </c>
      <c r="K71">
        <v>42.343000000000004</v>
      </c>
    </row>
    <row r="72" spans="1:11">
      <c r="A72" s="5" t="s">
        <v>76</v>
      </c>
      <c r="B72">
        <v>170.072</v>
      </c>
      <c r="C72">
        <v>208.1</v>
      </c>
      <c r="D72">
        <v>243.30500000000001</v>
      </c>
      <c r="E72">
        <v>286.73399999999998</v>
      </c>
      <c r="F72">
        <v>335.642</v>
      </c>
      <c r="G72">
        <v>391.387</v>
      </c>
      <c r="H72">
        <v>457.74900000000002</v>
      </c>
      <c r="I72">
        <v>530.65899999999999</v>
      </c>
      <c r="J72">
        <v>608.32600000000002</v>
      </c>
      <c r="K72">
        <v>692.23400000000004</v>
      </c>
    </row>
    <row r="73" spans="1:11">
      <c r="A73" s="5" t="s">
        <v>77</v>
      </c>
      <c r="B73">
        <v>1921.7940000000001</v>
      </c>
      <c r="C73">
        <v>2233.7730000000001</v>
      </c>
      <c r="D73">
        <v>2668.7730000000001</v>
      </c>
      <c r="E73">
        <v>3201.2489999999998</v>
      </c>
      <c r="F73">
        <v>3789.86</v>
      </c>
      <c r="G73">
        <v>4432.07</v>
      </c>
      <c r="H73">
        <v>5142.0010000000002</v>
      </c>
      <c r="I73">
        <v>5882.241</v>
      </c>
      <c r="J73">
        <v>6662.6019999999999</v>
      </c>
      <c r="K73">
        <v>7475.29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4.4930000000000003</v>
      </c>
      <c r="C75">
        <v>5.3129999999999997</v>
      </c>
      <c r="D75">
        <v>6.0890000000000004</v>
      </c>
      <c r="E75">
        <v>7.2169999999999996</v>
      </c>
      <c r="F75">
        <v>8.76</v>
      </c>
      <c r="G75">
        <v>10.571999999999999</v>
      </c>
      <c r="H75">
        <v>12.769</v>
      </c>
      <c r="I75">
        <v>15.266999999999999</v>
      </c>
      <c r="J75">
        <v>17.991</v>
      </c>
      <c r="K75">
        <v>21.07</v>
      </c>
    </row>
    <row r="76" spans="1:11">
      <c r="A76" s="5" t="s">
        <v>80</v>
      </c>
      <c r="B76">
        <v>20.49</v>
      </c>
      <c r="C76">
        <v>27.786999999999999</v>
      </c>
      <c r="D76">
        <v>38.22</v>
      </c>
      <c r="E76">
        <v>51.281999999999996</v>
      </c>
      <c r="F76">
        <v>67.733999999999995</v>
      </c>
      <c r="G76">
        <v>86.997</v>
      </c>
      <c r="H76">
        <v>108.785</v>
      </c>
      <c r="I76">
        <v>132.16399999999999</v>
      </c>
      <c r="J76">
        <v>156.25299999999999</v>
      </c>
      <c r="K76">
        <v>179.756</v>
      </c>
    </row>
    <row r="77" spans="1:11">
      <c r="A77" s="5" t="s">
        <v>81</v>
      </c>
      <c r="B77">
        <v>3.169</v>
      </c>
      <c r="C77">
        <v>5.3869999999999996</v>
      </c>
      <c r="D77">
        <v>9.6620000000000008</v>
      </c>
      <c r="E77">
        <v>16.693999999999999</v>
      </c>
      <c r="F77">
        <v>27.68</v>
      </c>
      <c r="G77">
        <v>43.884</v>
      </c>
      <c r="H77">
        <v>66.332999999999998</v>
      </c>
      <c r="I77">
        <v>95.427000000000007</v>
      </c>
      <c r="J77">
        <v>131.62299999999999</v>
      </c>
      <c r="K77">
        <v>174.51</v>
      </c>
    </row>
    <row r="78" spans="1:11">
      <c r="A78" s="5" t="s">
        <v>82</v>
      </c>
      <c r="B78">
        <v>20.242000000000001</v>
      </c>
      <c r="C78">
        <v>34.527999999999999</v>
      </c>
      <c r="D78">
        <v>47.927999999999997</v>
      </c>
      <c r="E78">
        <v>61.915999999999997</v>
      </c>
      <c r="F78">
        <v>75.647999999999996</v>
      </c>
      <c r="G78">
        <v>87.923000000000002</v>
      </c>
      <c r="H78">
        <v>101.771</v>
      </c>
      <c r="I78">
        <v>113.836</v>
      </c>
      <c r="J78">
        <v>125.864</v>
      </c>
      <c r="K78">
        <v>140.18299999999999</v>
      </c>
    </row>
    <row r="79" spans="1:11">
      <c r="A79" s="5" t="s">
        <v>83</v>
      </c>
      <c r="B79">
        <v>2727.3290000000002</v>
      </c>
      <c r="C79">
        <v>3175.183</v>
      </c>
      <c r="D79">
        <v>3487.7719999999999</v>
      </c>
      <c r="E79">
        <v>3907.28</v>
      </c>
      <c r="F79">
        <v>4391.6639999999998</v>
      </c>
      <c r="G79">
        <v>4896.4189999999999</v>
      </c>
      <c r="H79">
        <v>5452.625</v>
      </c>
      <c r="I79">
        <v>6012.6660000000002</v>
      </c>
      <c r="J79">
        <v>6534.7939999999999</v>
      </c>
      <c r="K79">
        <v>7026.1769999999997</v>
      </c>
    </row>
    <row r="80" spans="1:11">
      <c r="A80" s="5" t="s">
        <v>84</v>
      </c>
      <c r="B80">
        <v>36.061999999999998</v>
      </c>
      <c r="C80">
        <v>78.909000000000006</v>
      </c>
      <c r="D80">
        <v>146.22399999999999</v>
      </c>
      <c r="E80">
        <v>250.97200000000001</v>
      </c>
      <c r="F80">
        <v>414.34500000000003</v>
      </c>
      <c r="G80">
        <v>660.20100000000002</v>
      </c>
      <c r="H80">
        <v>1008.735</v>
      </c>
      <c r="I80">
        <v>1460.9179999999999</v>
      </c>
      <c r="J80">
        <v>2013.7329999999999</v>
      </c>
      <c r="K80">
        <v>2646.944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273.89699999999999</v>
      </c>
      <c r="C82">
        <v>288.60599999999999</v>
      </c>
      <c r="D82">
        <v>350.33600000000001</v>
      </c>
      <c r="E82">
        <v>421.38299999999998</v>
      </c>
      <c r="F82">
        <v>496.95299999999997</v>
      </c>
      <c r="G82">
        <v>584.91300000000001</v>
      </c>
      <c r="H82">
        <v>678.86599999999999</v>
      </c>
      <c r="I82">
        <v>766.55899999999997</v>
      </c>
      <c r="J82">
        <v>853.04600000000005</v>
      </c>
      <c r="K82">
        <v>936.54700000000003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5" t="s">
        <v>90</v>
      </c>
      <c r="B86">
        <v>61.823</v>
      </c>
      <c r="C86">
        <v>85.516999999999996</v>
      </c>
      <c r="D86">
        <v>135.96799999999999</v>
      </c>
      <c r="E86">
        <v>212.34100000000001</v>
      </c>
      <c r="F86">
        <v>324.48899999999998</v>
      </c>
      <c r="G86">
        <v>479.65</v>
      </c>
      <c r="H86">
        <v>683.53899999999999</v>
      </c>
      <c r="I86">
        <v>940.75400000000002</v>
      </c>
      <c r="J86">
        <v>1254.336</v>
      </c>
      <c r="K86">
        <v>1617.796</v>
      </c>
    </row>
    <row r="87" spans="1:11">
      <c r="A87" s="5" t="s">
        <v>91</v>
      </c>
      <c r="B87">
        <v>9.766</v>
      </c>
      <c r="C87">
        <v>25.584</v>
      </c>
      <c r="D87">
        <v>63.253</v>
      </c>
      <c r="E87">
        <v>123.679</v>
      </c>
      <c r="F87">
        <v>216.26599999999999</v>
      </c>
      <c r="G87">
        <v>345.11099999999999</v>
      </c>
      <c r="H87">
        <v>512.60699999999997</v>
      </c>
      <c r="I87">
        <v>717.33799999999997</v>
      </c>
      <c r="J87">
        <v>959.85299999999995</v>
      </c>
      <c r="K87">
        <v>1238.1769999999999</v>
      </c>
    </row>
    <row r="88" spans="1:11">
      <c r="A88" s="5" t="s">
        <v>92</v>
      </c>
      <c r="B88">
        <v>1.6120000000000001</v>
      </c>
      <c r="C88">
        <v>2.5179999999999998</v>
      </c>
      <c r="D88">
        <v>4.5810000000000004</v>
      </c>
      <c r="E88">
        <v>8.718</v>
      </c>
      <c r="F88">
        <v>16.16</v>
      </c>
      <c r="G88">
        <v>28.245999999999999</v>
      </c>
      <c r="H88">
        <v>46.161000000000001</v>
      </c>
      <c r="I88">
        <v>70.509</v>
      </c>
      <c r="J88">
        <v>101.48</v>
      </c>
      <c r="K88">
        <v>138.869</v>
      </c>
    </row>
    <row r="89" spans="1:11">
      <c r="A89" s="5" t="s">
        <v>93</v>
      </c>
      <c r="B89">
        <v>2.3420000000000001</v>
      </c>
      <c r="C89">
        <v>3.6949999999999998</v>
      </c>
      <c r="D89">
        <v>5.1970000000000001</v>
      </c>
      <c r="E89">
        <v>6.734</v>
      </c>
      <c r="F89">
        <v>8.8569999999999993</v>
      </c>
      <c r="G89">
        <v>11.34</v>
      </c>
      <c r="H89">
        <v>13.994</v>
      </c>
      <c r="I89">
        <v>17.559000000000001</v>
      </c>
      <c r="J89">
        <v>21.533999999999999</v>
      </c>
      <c r="K89">
        <v>26.045999999999999</v>
      </c>
    </row>
    <row r="90" spans="1:11">
      <c r="A90" s="5" t="s">
        <v>94</v>
      </c>
      <c r="B90">
        <v>9.9179999999999993</v>
      </c>
      <c r="C90">
        <v>16.97</v>
      </c>
      <c r="D90">
        <v>30.812999999999999</v>
      </c>
      <c r="E90">
        <v>54.567999999999998</v>
      </c>
      <c r="F90">
        <v>92.46</v>
      </c>
      <c r="G90">
        <v>147.37899999999999</v>
      </c>
      <c r="H90">
        <v>221.21600000000001</v>
      </c>
      <c r="I90">
        <v>314.00099999999998</v>
      </c>
      <c r="J90">
        <v>423.642</v>
      </c>
      <c r="K90">
        <v>547.01599999999996</v>
      </c>
    </row>
    <row r="91" spans="1:11">
      <c r="A91" s="5" t="s">
        <v>95</v>
      </c>
      <c r="B91">
        <v>26.744</v>
      </c>
      <c r="C91">
        <v>38.095999999999997</v>
      </c>
      <c r="D91">
        <v>59.622999999999998</v>
      </c>
      <c r="E91">
        <v>92.513999999999996</v>
      </c>
      <c r="F91">
        <v>140.74700000000001</v>
      </c>
      <c r="G91">
        <v>206.745</v>
      </c>
      <c r="H91">
        <v>293.39999999999998</v>
      </c>
      <c r="I91">
        <v>402.767</v>
      </c>
      <c r="J91">
        <v>534.94200000000001</v>
      </c>
      <c r="K91">
        <v>687.65099999999995</v>
      </c>
    </row>
    <row r="92" spans="1:11">
      <c r="A92" s="5" t="s">
        <v>96</v>
      </c>
      <c r="B92">
        <v>169.548</v>
      </c>
      <c r="C92">
        <v>192.69</v>
      </c>
      <c r="D92">
        <v>237.053</v>
      </c>
      <c r="E92">
        <v>288.85000000000002</v>
      </c>
      <c r="F92">
        <v>342.69200000000001</v>
      </c>
      <c r="G92">
        <v>400.61799999999999</v>
      </c>
      <c r="H92">
        <v>462.13400000000001</v>
      </c>
      <c r="I92">
        <v>522.38400000000001</v>
      </c>
      <c r="J92">
        <v>582.92600000000004</v>
      </c>
      <c r="K92">
        <v>642.58699999999999</v>
      </c>
    </row>
    <row r="93" spans="1:11">
      <c r="A93" s="5" t="s">
        <v>97</v>
      </c>
      <c r="B93">
        <v>10.423999999999999</v>
      </c>
      <c r="C93">
        <v>13.986000000000001</v>
      </c>
      <c r="D93">
        <v>18.509</v>
      </c>
      <c r="E93">
        <v>24.204000000000001</v>
      </c>
      <c r="F93">
        <v>30.89</v>
      </c>
      <c r="G93">
        <v>38.24</v>
      </c>
      <c r="H93">
        <v>46.698</v>
      </c>
      <c r="I93">
        <v>55.637</v>
      </c>
      <c r="J93">
        <v>64.777000000000001</v>
      </c>
      <c r="K93">
        <v>74.447000000000003</v>
      </c>
    </row>
    <row r="94" spans="1:11">
      <c r="A94" s="5" t="s">
        <v>98</v>
      </c>
      <c r="B94">
        <v>3653.1019999999999</v>
      </c>
      <c r="C94">
        <v>6971.7259999999997</v>
      </c>
      <c r="D94">
        <v>12207.681</v>
      </c>
      <c r="E94">
        <v>19051.050999999999</v>
      </c>
      <c r="F94">
        <v>27538.481</v>
      </c>
      <c r="G94">
        <v>37477.357000000004</v>
      </c>
      <c r="H94">
        <v>48503.481</v>
      </c>
      <c r="I94">
        <v>59878.232000000004</v>
      </c>
      <c r="J94">
        <v>71141.077000000005</v>
      </c>
      <c r="K94">
        <v>81989.538</v>
      </c>
    </row>
    <row r="95" spans="1:11">
      <c r="A95" s="5" t="s">
        <v>99</v>
      </c>
      <c r="B95">
        <v>929.86500000000001</v>
      </c>
      <c r="C95">
        <v>1751.519</v>
      </c>
      <c r="D95">
        <v>3044.9870000000001</v>
      </c>
      <c r="E95">
        <v>4599.0429999999997</v>
      </c>
      <c r="F95">
        <v>6334.9629999999997</v>
      </c>
      <c r="G95">
        <v>8153.6880000000001</v>
      </c>
      <c r="H95">
        <v>9952.2610000000004</v>
      </c>
      <c r="I95">
        <v>11685.501</v>
      </c>
      <c r="J95">
        <v>13370.424000000001</v>
      </c>
      <c r="K95">
        <v>14987.226000000001</v>
      </c>
    </row>
    <row r="96" spans="1:11">
      <c r="A96" s="5" t="s">
        <v>100</v>
      </c>
      <c r="B96">
        <v>810.31500000000005</v>
      </c>
      <c r="C96">
        <v>982.78099999999995</v>
      </c>
      <c r="D96">
        <v>1348.08</v>
      </c>
      <c r="E96">
        <v>1800.546</v>
      </c>
      <c r="F96">
        <v>2248.2579999999998</v>
      </c>
      <c r="G96">
        <v>2681.7979999999998</v>
      </c>
      <c r="H96">
        <v>3154.6550000000002</v>
      </c>
      <c r="I96">
        <v>3577.8780000000002</v>
      </c>
      <c r="J96">
        <v>3980.491</v>
      </c>
      <c r="K96">
        <v>4416.3990000000003</v>
      </c>
    </row>
    <row r="97" spans="1:11">
      <c r="A97" s="5" t="s">
        <v>101</v>
      </c>
      <c r="B97">
        <v>102.337</v>
      </c>
      <c r="C97">
        <v>257.024</v>
      </c>
      <c r="D97">
        <v>404.01799999999997</v>
      </c>
      <c r="E97">
        <v>576.39200000000005</v>
      </c>
      <c r="F97">
        <v>753.01400000000001</v>
      </c>
      <c r="G97">
        <v>965.22199999999998</v>
      </c>
      <c r="H97">
        <v>1266.3530000000001</v>
      </c>
      <c r="I97">
        <v>1698.1949999999999</v>
      </c>
      <c r="J97">
        <v>2288.4920000000002</v>
      </c>
      <c r="K97">
        <v>3025.8530000000001</v>
      </c>
    </row>
    <row r="98" spans="1:11">
      <c r="A98" s="5" t="s">
        <v>102</v>
      </c>
      <c r="B98">
        <v>160.98099999999999</v>
      </c>
      <c r="C98">
        <v>201.36500000000001</v>
      </c>
      <c r="D98">
        <v>249.74</v>
      </c>
      <c r="E98">
        <v>304.65100000000001</v>
      </c>
      <c r="F98">
        <v>360.36900000000003</v>
      </c>
      <c r="G98">
        <v>426.26499999999999</v>
      </c>
      <c r="H98">
        <v>500.63799999999998</v>
      </c>
      <c r="I98">
        <v>573.42200000000003</v>
      </c>
      <c r="J98">
        <v>650.70899999999995</v>
      </c>
      <c r="K98">
        <v>734.56899999999996</v>
      </c>
    </row>
    <row r="99" spans="1:11">
      <c r="A99" s="5" t="s">
        <v>103</v>
      </c>
      <c r="B99">
        <v>198.14500000000001</v>
      </c>
      <c r="C99">
        <v>301.96300000000002</v>
      </c>
      <c r="D99">
        <v>430.69099999999997</v>
      </c>
      <c r="E99">
        <v>589.19799999999998</v>
      </c>
      <c r="F99">
        <v>779.74099999999999</v>
      </c>
      <c r="G99">
        <v>1000.902</v>
      </c>
      <c r="H99">
        <v>1271.3679999999999</v>
      </c>
      <c r="I99">
        <v>1590.6679999999999</v>
      </c>
      <c r="J99">
        <v>1967.961</v>
      </c>
      <c r="K99">
        <v>2417.5630000000001</v>
      </c>
    </row>
    <row r="100" spans="1:11">
      <c r="A100" s="5" t="s">
        <v>104</v>
      </c>
      <c r="B100">
        <v>1641.252</v>
      </c>
      <c r="C100">
        <v>1791.989</v>
      </c>
      <c r="D100">
        <v>2025.2429999999999</v>
      </c>
      <c r="E100">
        <v>2293.3939999999998</v>
      </c>
      <c r="F100">
        <v>2609.6329999999998</v>
      </c>
      <c r="G100">
        <v>2983.473</v>
      </c>
      <c r="H100">
        <v>3378.172</v>
      </c>
      <c r="I100">
        <v>3770.09</v>
      </c>
      <c r="J100">
        <v>4185.4769999999999</v>
      </c>
      <c r="K100">
        <v>4587.0789999999997</v>
      </c>
    </row>
    <row r="101" spans="1:11">
      <c r="A101" s="5" t="s">
        <v>105</v>
      </c>
      <c r="B101">
        <v>18.919</v>
      </c>
      <c r="C101">
        <v>21.745999999999999</v>
      </c>
      <c r="D101">
        <v>26.181000000000001</v>
      </c>
      <c r="E101">
        <v>31.760999999999999</v>
      </c>
      <c r="F101">
        <v>39.549999999999997</v>
      </c>
      <c r="G101">
        <v>48.566000000000003</v>
      </c>
      <c r="H101">
        <v>59.173999999999999</v>
      </c>
      <c r="I101">
        <v>72.161000000000001</v>
      </c>
      <c r="J101">
        <v>86.936000000000007</v>
      </c>
      <c r="K101">
        <v>103.98</v>
      </c>
    </row>
    <row r="102" spans="1:11">
      <c r="A102" s="5" t="s">
        <v>106</v>
      </c>
      <c r="B102">
        <v>3899.299</v>
      </c>
      <c r="C102">
        <v>4320.8419999999996</v>
      </c>
      <c r="D102">
        <v>4764.4319999999998</v>
      </c>
      <c r="E102">
        <v>5049.3519999999999</v>
      </c>
      <c r="F102">
        <v>5319.2280000000001</v>
      </c>
      <c r="G102">
        <v>5630.8040000000001</v>
      </c>
      <c r="H102">
        <v>5944.1059999999998</v>
      </c>
      <c r="I102">
        <v>6224.9709999999995</v>
      </c>
      <c r="J102">
        <v>6507.1279999999997</v>
      </c>
      <c r="K102">
        <v>6795.2520000000004</v>
      </c>
    </row>
    <row r="103" spans="1:11">
      <c r="A103" s="5" t="s">
        <v>107</v>
      </c>
      <c r="B103">
        <v>31.744</v>
      </c>
      <c r="C103">
        <v>51.771000000000001</v>
      </c>
      <c r="D103">
        <v>96.548000000000002</v>
      </c>
      <c r="E103">
        <v>168.81200000000001</v>
      </c>
      <c r="F103">
        <v>269.745</v>
      </c>
      <c r="G103">
        <v>398.38200000000001</v>
      </c>
      <c r="H103">
        <v>550.72</v>
      </c>
      <c r="I103">
        <v>719.01700000000005</v>
      </c>
      <c r="J103">
        <v>894.25199999999995</v>
      </c>
      <c r="K103">
        <v>1066.356</v>
      </c>
    </row>
    <row r="104" spans="1:11">
      <c r="A104" s="5" t="s">
        <v>108</v>
      </c>
      <c r="B104">
        <v>178.18</v>
      </c>
      <c r="C104">
        <v>318.62900000000002</v>
      </c>
      <c r="D104">
        <v>515.18200000000002</v>
      </c>
      <c r="E104">
        <v>672.13499999999999</v>
      </c>
      <c r="F104">
        <v>751.29</v>
      </c>
      <c r="G104">
        <v>792.35799999999995</v>
      </c>
      <c r="H104">
        <v>862.452</v>
      </c>
      <c r="I104">
        <v>926.51300000000003</v>
      </c>
      <c r="J104">
        <v>999.59699999999998</v>
      </c>
      <c r="K104">
        <v>1073.3689999999999</v>
      </c>
    </row>
    <row r="105" spans="1:11">
      <c r="A105" s="5" t="s">
        <v>109</v>
      </c>
      <c r="B105">
        <v>60.006999999999998</v>
      </c>
      <c r="C105">
        <v>102.303</v>
      </c>
      <c r="D105">
        <v>180.06</v>
      </c>
      <c r="E105">
        <v>306.36700000000002</v>
      </c>
      <c r="F105">
        <v>509.87099999999998</v>
      </c>
      <c r="G105">
        <v>823.17600000000004</v>
      </c>
      <c r="H105">
        <v>1276.3040000000001</v>
      </c>
      <c r="I105">
        <v>1879.8530000000001</v>
      </c>
      <c r="J105">
        <v>2646.28</v>
      </c>
      <c r="K105">
        <v>3563.46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124.857</v>
      </c>
      <c r="C107">
        <v>197.214</v>
      </c>
      <c r="D107">
        <v>287.51100000000002</v>
      </c>
      <c r="E107">
        <v>394.59500000000003</v>
      </c>
      <c r="F107">
        <v>489.16</v>
      </c>
      <c r="G107">
        <v>568.69000000000005</v>
      </c>
      <c r="H107">
        <v>634.07899999999995</v>
      </c>
      <c r="I107">
        <v>689.64</v>
      </c>
      <c r="J107">
        <v>746.25300000000004</v>
      </c>
      <c r="K107">
        <v>796.81899999999996</v>
      </c>
    </row>
    <row r="108" spans="1:11">
      <c r="A108" s="5" t="s">
        <v>112</v>
      </c>
      <c r="B108">
        <v>10.941000000000001</v>
      </c>
      <c r="C108">
        <v>17.911000000000001</v>
      </c>
      <c r="D108">
        <v>29.731999999999999</v>
      </c>
      <c r="E108">
        <v>47.81</v>
      </c>
      <c r="F108">
        <v>70.619</v>
      </c>
      <c r="G108">
        <v>97.027000000000001</v>
      </c>
      <c r="H108">
        <v>128.07599999999999</v>
      </c>
      <c r="I108">
        <v>160.23699999999999</v>
      </c>
      <c r="J108">
        <v>194.75200000000001</v>
      </c>
      <c r="K108">
        <v>231.45099999999999</v>
      </c>
    </row>
    <row r="109" spans="1:11">
      <c r="A109" s="5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5" t="s">
        <v>114</v>
      </c>
      <c r="B110">
        <v>28.991</v>
      </c>
      <c r="C110">
        <v>41.46</v>
      </c>
      <c r="D110">
        <v>52.454999999999998</v>
      </c>
      <c r="E110">
        <v>61.695999999999998</v>
      </c>
      <c r="F110">
        <v>69.072000000000003</v>
      </c>
      <c r="G110">
        <v>75.643000000000001</v>
      </c>
      <c r="H110">
        <v>83.296000000000006</v>
      </c>
      <c r="I110">
        <v>89.713999999999999</v>
      </c>
      <c r="J110">
        <v>95.799000000000007</v>
      </c>
      <c r="K110">
        <v>102.075</v>
      </c>
    </row>
    <row r="111" spans="1:11">
      <c r="A111" s="5" t="s">
        <v>115</v>
      </c>
      <c r="B111">
        <v>53.347000000000001</v>
      </c>
      <c r="C111">
        <v>75.754999999999995</v>
      </c>
      <c r="D111">
        <v>108.21599999999999</v>
      </c>
      <c r="E111">
        <v>144.06299999999999</v>
      </c>
      <c r="F111">
        <v>180.446</v>
      </c>
      <c r="G111">
        <v>215.48099999999999</v>
      </c>
      <c r="H111">
        <v>247.49</v>
      </c>
      <c r="I111">
        <v>276.35500000000002</v>
      </c>
      <c r="J111">
        <v>300.52699999999999</v>
      </c>
      <c r="K111">
        <v>321.44900000000001</v>
      </c>
    </row>
    <row r="112" spans="1:11">
      <c r="A112" s="5" t="s">
        <v>116</v>
      </c>
      <c r="B112">
        <v>3.1190000000000002</v>
      </c>
      <c r="C112">
        <v>4.9139999999999997</v>
      </c>
      <c r="D112">
        <v>7.8259999999999996</v>
      </c>
      <c r="E112">
        <v>12.612</v>
      </c>
      <c r="F112">
        <v>20.498999999999999</v>
      </c>
      <c r="G112">
        <v>32.335999999999999</v>
      </c>
      <c r="H112">
        <v>49.097999999999999</v>
      </c>
      <c r="I112">
        <v>71.239000000000004</v>
      </c>
      <c r="J112">
        <v>98.581999999999994</v>
      </c>
      <c r="K112">
        <v>130.566</v>
      </c>
    </row>
    <row r="113" spans="1:11">
      <c r="A113" s="5" t="s">
        <v>117</v>
      </c>
      <c r="B113">
        <v>1.9259999999999999</v>
      </c>
      <c r="C113">
        <v>4.6369999999999996</v>
      </c>
      <c r="D113">
        <v>11.24</v>
      </c>
      <c r="E113">
        <v>23.849</v>
      </c>
      <c r="F113">
        <v>47.82</v>
      </c>
      <c r="G113">
        <v>90.183999999999997</v>
      </c>
      <c r="H113">
        <v>158.55099999999999</v>
      </c>
      <c r="I113">
        <v>257.91500000000002</v>
      </c>
      <c r="J113">
        <v>390.38200000000001</v>
      </c>
      <c r="K113">
        <v>554.197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51.058999999999997</v>
      </c>
      <c r="C116">
        <v>71.653000000000006</v>
      </c>
      <c r="D116">
        <v>85.45</v>
      </c>
      <c r="E116">
        <v>98.578000000000003</v>
      </c>
      <c r="F116">
        <v>108.251</v>
      </c>
      <c r="G116">
        <v>113.779</v>
      </c>
      <c r="H116">
        <v>122.339</v>
      </c>
      <c r="I116">
        <v>129.62100000000001</v>
      </c>
      <c r="J116">
        <v>135.523</v>
      </c>
      <c r="K116">
        <v>143.75299999999999</v>
      </c>
    </row>
    <row r="117" spans="1:11">
      <c r="A117" s="5" t="s">
        <v>121</v>
      </c>
      <c r="B117">
        <v>34.847999999999999</v>
      </c>
      <c r="C117">
        <v>44.008000000000003</v>
      </c>
      <c r="D117">
        <v>54.186</v>
      </c>
      <c r="E117">
        <v>63.848999999999997</v>
      </c>
      <c r="F117">
        <v>73.064999999999998</v>
      </c>
      <c r="G117">
        <v>82.438000000000002</v>
      </c>
      <c r="H117">
        <v>91.135999999999996</v>
      </c>
      <c r="I117">
        <v>100.229</v>
      </c>
      <c r="J117">
        <v>108.849</v>
      </c>
      <c r="K117">
        <v>116.53</v>
      </c>
    </row>
    <row r="118" spans="1:11">
      <c r="A118" s="5" t="s">
        <v>122</v>
      </c>
      <c r="B118">
        <v>17.998999999999999</v>
      </c>
      <c r="C118">
        <v>26.181999999999999</v>
      </c>
      <c r="D118">
        <v>49.12</v>
      </c>
      <c r="E118">
        <v>93.376000000000005</v>
      </c>
      <c r="F118">
        <v>176.68299999999999</v>
      </c>
      <c r="G118">
        <v>321.01499999999999</v>
      </c>
      <c r="H118">
        <v>549.154</v>
      </c>
      <c r="I118">
        <v>880.70399999999995</v>
      </c>
      <c r="J118">
        <v>1328.221</v>
      </c>
      <c r="K118">
        <v>1895.135</v>
      </c>
    </row>
    <row r="119" spans="1:11">
      <c r="A119" s="5" t="s">
        <v>123</v>
      </c>
      <c r="B119">
        <v>11.853999999999999</v>
      </c>
      <c r="C119">
        <v>20.975999999999999</v>
      </c>
      <c r="D119">
        <v>41.371000000000002</v>
      </c>
      <c r="E119">
        <v>80.412999999999997</v>
      </c>
      <c r="F119">
        <v>156.572</v>
      </c>
      <c r="G119">
        <v>298.262</v>
      </c>
      <c r="H119">
        <v>544.91099999999994</v>
      </c>
      <c r="I119">
        <v>940.86900000000003</v>
      </c>
      <c r="J119">
        <v>1526.9079999999999</v>
      </c>
      <c r="K119">
        <v>2325.3620000000001</v>
      </c>
    </row>
    <row r="120" spans="1:11">
      <c r="A120" s="5" t="s">
        <v>124</v>
      </c>
      <c r="B120">
        <v>375.28800000000001</v>
      </c>
      <c r="C120">
        <v>599.20600000000002</v>
      </c>
      <c r="D120">
        <v>903.26499999999999</v>
      </c>
      <c r="E120">
        <v>1273.885</v>
      </c>
      <c r="F120">
        <v>1683.414</v>
      </c>
      <c r="G120">
        <v>2139.5990000000002</v>
      </c>
      <c r="H120">
        <v>2616.0419999999999</v>
      </c>
      <c r="I120">
        <v>3099.518</v>
      </c>
      <c r="J120">
        <v>3565.9079999999999</v>
      </c>
      <c r="K120">
        <v>4002.2779999999998</v>
      </c>
    </row>
    <row r="121" spans="1:11">
      <c r="A121" s="5" t="s">
        <v>125</v>
      </c>
      <c r="B121">
        <v>2.3330000000000002</v>
      </c>
      <c r="C121">
        <v>3.383</v>
      </c>
      <c r="D121">
        <v>4.8899999999999997</v>
      </c>
      <c r="E121">
        <v>6.89</v>
      </c>
      <c r="F121">
        <v>9.2620000000000005</v>
      </c>
      <c r="G121">
        <v>11.833</v>
      </c>
      <c r="H121">
        <v>14.933999999999999</v>
      </c>
      <c r="I121">
        <v>18.238</v>
      </c>
      <c r="J121">
        <v>21.37</v>
      </c>
      <c r="K121">
        <v>24.577999999999999</v>
      </c>
    </row>
    <row r="122" spans="1:11">
      <c r="A122" s="5" t="s">
        <v>126</v>
      </c>
      <c r="B122">
        <v>14.86</v>
      </c>
      <c r="C122">
        <v>22.314</v>
      </c>
      <c r="D122">
        <v>42.271000000000001</v>
      </c>
      <c r="E122">
        <v>79.674000000000007</v>
      </c>
      <c r="F122">
        <v>148.148</v>
      </c>
      <c r="G122">
        <v>265.11200000000002</v>
      </c>
      <c r="H122">
        <v>448.73899999999998</v>
      </c>
      <c r="I122">
        <v>713.87699999999995</v>
      </c>
      <c r="J122">
        <v>1072.0129999999999</v>
      </c>
      <c r="K122">
        <v>1528.867</v>
      </c>
    </row>
    <row r="123" spans="1:11">
      <c r="A123" s="5" t="s">
        <v>127</v>
      </c>
      <c r="B123">
        <v>9.4420000000000002</v>
      </c>
      <c r="C123">
        <v>11.742000000000001</v>
      </c>
      <c r="D123">
        <v>14.938000000000001</v>
      </c>
      <c r="E123">
        <v>18.585000000000001</v>
      </c>
      <c r="F123">
        <v>21.751999999999999</v>
      </c>
      <c r="G123">
        <v>24.521999999999998</v>
      </c>
      <c r="H123">
        <v>27.343</v>
      </c>
      <c r="I123">
        <v>29.81</v>
      </c>
      <c r="J123">
        <v>31.78</v>
      </c>
      <c r="K123">
        <v>33.604999999999997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5" t="s">
        <v>130</v>
      </c>
      <c r="B126">
        <v>7.6239999999999997</v>
      </c>
      <c r="C126">
        <v>13.105</v>
      </c>
      <c r="D126">
        <v>21.908999999999999</v>
      </c>
      <c r="E126">
        <v>35.851999999999997</v>
      </c>
      <c r="F126">
        <v>57.619</v>
      </c>
      <c r="G126">
        <v>89.206000000000003</v>
      </c>
      <c r="H126">
        <v>130.828</v>
      </c>
      <c r="I126">
        <v>181.52099999999999</v>
      </c>
      <c r="J126">
        <v>240.28700000000001</v>
      </c>
      <c r="K126">
        <v>304.214</v>
      </c>
    </row>
    <row r="127" spans="1:11">
      <c r="A127" s="5" t="s">
        <v>131</v>
      </c>
      <c r="B127">
        <v>15.734</v>
      </c>
      <c r="C127">
        <v>23.742000000000001</v>
      </c>
      <c r="D127">
        <v>33.76</v>
      </c>
      <c r="E127">
        <v>43.497</v>
      </c>
      <c r="F127">
        <v>53.749000000000002</v>
      </c>
      <c r="G127">
        <v>64.343000000000004</v>
      </c>
      <c r="H127">
        <v>75.492000000000004</v>
      </c>
      <c r="I127">
        <v>87.843999999999994</v>
      </c>
      <c r="J127">
        <v>100.81399999999999</v>
      </c>
      <c r="K127">
        <v>114.196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1409.6859999999999</v>
      </c>
      <c r="C129">
        <v>1971.21</v>
      </c>
      <c r="D129">
        <v>2668.2080000000001</v>
      </c>
      <c r="E129">
        <v>3474.3</v>
      </c>
      <c r="F129">
        <v>4416.9160000000002</v>
      </c>
      <c r="G129">
        <v>5507.3419999999996</v>
      </c>
      <c r="H129">
        <v>6739.3980000000001</v>
      </c>
      <c r="I129">
        <v>8110.1170000000002</v>
      </c>
      <c r="J129">
        <v>9603.2199999999993</v>
      </c>
      <c r="K129">
        <v>11226.727999999999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9.9770000000000003</v>
      </c>
      <c r="C131">
        <v>28.213999999999999</v>
      </c>
      <c r="D131">
        <v>53.374000000000002</v>
      </c>
      <c r="E131">
        <v>84.924999999999997</v>
      </c>
      <c r="F131">
        <v>118.996</v>
      </c>
      <c r="G131">
        <v>153.09</v>
      </c>
      <c r="H131">
        <v>189.465</v>
      </c>
      <c r="I131">
        <v>221.43199999999999</v>
      </c>
      <c r="J131">
        <v>250.72800000000001</v>
      </c>
      <c r="K131">
        <v>278.96100000000001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137.29300000000001</v>
      </c>
      <c r="C134">
        <v>225.655</v>
      </c>
      <c r="D134">
        <v>376.64299999999997</v>
      </c>
      <c r="E134">
        <v>580.6</v>
      </c>
      <c r="F134">
        <v>826.476</v>
      </c>
      <c r="G134">
        <v>1095.93</v>
      </c>
      <c r="H134">
        <v>1389.998</v>
      </c>
      <c r="I134">
        <v>1695.3050000000001</v>
      </c>
      <c r="J134">
        <v>2004.5709999999999</v>
      </c>
      <c r="K134">
        <v>2322.569</v>
      </c>
    </row>
    <row r="135" spans="1:11">
      <c r="A135" s="5" t="s">
        <v>139</v>
      </c>
      <c r="B135">
        <v>19.244</v>
      </c>
      <c r="C135">
        <v>39.953000000000003</v>
      </c>
      <c r="D135">
        <v>75.960999999999999</v>
      </c>
      <c r="E135">
        <v>134.02500000000001</v>
      </c>
      <c r="F135">
        <v>235.934</v>
      </c>
      <c r="G135">
        <v>407.125</v>
      </c>
      <c r="H135">
        <v>675.09900000000005</v>
      </c>
      <c r="I135">
        <v>1068.702</v>
      </c>
      <c r="J135">
        <v>1614.3109999999999</v>
      </c>
      <c r="K135">
        <v>2323.681</v>
      </c>
    </row>
    <row r="136" spans="1:11">
      <c r="A136" s="5" t="s">
        <v>140</v>
      </c>
      <c r="B136">
        <v>69.159000000000006</v>
      </c>
      <c r="C136">
        <v>123.458</v>
      </c>
      <c r="D136">
        <v>187.77799999999999</v>
      </c>
      <c r="E136">
        <v>245.113</v>
      </c>
      <c r="F136">
        <v>304.43299999999999</v>
      </c>
      <c r="G136">
        <v>366.17099999999999</v>
      </c>
      <c r="H136">
        <v>434.00900000000001</v>
      </c>
      <c r="I136">
        <v>511.214</v>
      </c>
      <c r="J136">
        <v>600.34799999999996</v>
      </c>
      <c r="K136">
        <v>703.17399999999998</v>
      </c>
    </row>
    <row r="137" spans="1:11">
      <c r="A137" s="5" t="s">
        <v>141</v>
      </c>
      <c r="B137">
        <v>13.403</v>
      </c>
      <c r="C137">
        <v>20.146999999999998</v>
      </c>
      <c r="D137">
        <v>31.085000000000001</v>
      </c>
      <c r="E137">
        <v>44.951999999999998</v>
      </c>
      <c r="F137">
        <v>61.692</v>
      </c>
      <c r="G137">
        <v>80.703000000000003</v>
      </c>
      <c r="H137">
        <v>101.358</v>
      </c>
      <c r="I137">
        <v>123.01</v>
      </c>
      <c r="J137">
        <v>144.785</v>
      </c>
      <c r="K137">
        <v>166.23599999999999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32.337000000000003</v>
      </c>
      <c r="C139">
        <v>50.058</v>
      </c>
      <c r="D139">
        <v>85.289000000000001</v>
      </c>
      <c r="E139">
        <v>142.72</v>
      </c>
      <c r="F139">
        <v>237.57599999999999</v>
      </c>
      <c r="G139">
        <v>382.88</v>
      </c>
      <c r="H139">
        <v>591.58600000000001</v>
      </c>
      <c r="I139">
        <v>874.60900000000004</v>
      </c>
      <c r="J139">
        <v>1225.874</v>
      </c>
      <c r="K139">
        <v>1642.164</v>
      </c>
    </row>
    <row r="140" spans="1:11">
      <c r="A140" s="5" t="s">
        <v>144</v>
      </c>
      <c r="B140">
        <v>614.80899999999997</v>
      </c>
      <c r="C140">
        <v>719.39499999999998</v>
      </c>
      <c r="D140">
        <v>839.55399999999997</v>
      </c>
      <c r="E140">
        <v>978.39200000000005</v>
      </c>
      <c r="F140">
        <v>1146.3810000000001</v>
      </c>
      <c r="G140">
        <v>1325.268</v>
      </c>
      <c r="H140">
        <v>1516.6510000000001</v>
      </c>
      <c r="I140">
        <v>1723.63</v>
      </c>
      <c r="J140">
        <v>1940.63</v>
      </c>
      <c r="K140">
        <v>2158.221</v>
      </c>
    </row>
    <row r="141" spans="1:11">
      <c r="A141" s="5" t="s">
        <v>145</v>
      </c>
      <c r="B141">
        <v>4.25</v>
      </c>
      <c r="C141">
        <v>6.4059999999999997</v>
      </c>
      <c r="D141">
        <v>8.8460000000000001</v>
      </c>
      <c r="E141">
        <v>11.432</v>
      </c>
      <c r="F141">
        <v>14.113</v>
      </c>
      <c r="G141">
        <v>16.792999999999999</v>
      </c>
      <c r="H141">
        <v>19.475999999999999</v>
      </c>
      <c r="I141">
        <v>22.023</v>
      </c>
      <c r="J141">
        <v>24.423999999999999</v>
      </c>
      <c r="K141">
        <v>26.753</v>
      </c>
    </row>
    <row r="142" spans="1:11">
      <c r="A142" s="5" t="s">
        <v>146</v>
      </c>
      <c r="B142">
        <v>110.886</v>
      </c>
      <c r="C142">
        <v>140.48099999999999</v>
      </c>
      <c r="D142">
        <v>170.48099999999999</v>
      </c>
      <c r="E142">
        <v>207.97800000000001</v>
      </c>
      <c r="F142">
        <v>259.56700000000001</v>
      </c>
      <c r="G142">
        <v>321.08499999999998</v>
      </c>
      <c r="H142">
        <v>396.25200000000001</v>
      </c>
      <c r="I142">
        <v>479.928</v>
      </c>
      <c r="J142">
        <v>569.14800000000002</v>
      </c>
      <c r="K142">
        <v>664.60599999999999</v>
      </c>
    </row>
    <row r="143" spans="1:11">
      <c r="A143" s="5" t="s">
        <v>147</v>
      </c>
      <c r="B143">
        <v>14.467000000000001</v>
      </c>
      <c r="C143">
        <v>21.08</v>
      </c>
      <c r="D143">
        <v>34.686</v>
      </c>
      <c r="E143">
        <v>56.033999999999999</v>
      </c>
      <c r="F143">
        <v>85.863</v>
      </c>
      <c r="G143">
        <v>124.39100000000001</v>
      </c>
      <c r="H143">
        <v>172.43799999999999</v>
      </c>
      <c r="I143">
        <v>230.00399999999999</v>
      </c>
      <c r="J143">
        <v>297.19</v>
      </c>
      <c r="K143">
        <v>373.899</v>
      </c>
    </row>
    <row r="144" spans="1:11">
      <c r="A144" s="5" t="s">
        <v>148</v>
      </c>
      <c r="B144">
        <v>10.085000000000001</v>
      </c>
      <c r="C144">
        <v>19.323</v>
      </c>
      <c r="D144">
        <v>36.765000000000001</v>
      </c>
      <c r="E144">
        <v>72.001000000000005</v>
      </c>
      <c r="F144">
        <v>146.041</v>
      </c>
      <c r="G144">
        <v>297.73700000000002</v>
      </c>
      <c r="H144">
        <v>587.43799999999999</v>
      </c>
      <c r="I144">
        <v>1085.78</v>
      </c>
      <c r="J144">
        <v>1867.5070000000001</v>
      </c>
      <c r="K144">
        <v>2994.7179999999998</v>
      </c>
    </row>
    <row r="145" spans="1:11">
      <c r="A145" s="5" t="s">
        <v>149</v>
      </c>
      <c r="B145">
        <v>338.22500000000002</v>
      </c>
      <c r="C145">
        <v>642.96799999999996</v>
      </c>
      <c r="D145">
        <v>1192.7280000000001</v>
      </c>
      <c r="E145">
        <v>2117.5630000000001</v>
      </c>
      <c r="F145">
        <v>3701.9180000000001</v>
      </c>
      <c r="G145">
        <v>6331.1490000000003</v>
      </c>
      <c r="H145">
        <v>10377.841</v>
      </c>
      <c r="I145">
        <v>16069.791999999999</v>
      </c>
      <c r="J145">
        <v>23435.657999999999</v>
      </c>
      <c r="K145">
        <v>32322.577000000001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228.255</v>
      </c>
      <c r="C149">
        <v>288.96100000000001</v>
      </c>
      <c r="D149">
        <v>337.96300000000002</v>
      </c>
      <c r="E149">
        <v>389.55900000000003</v>
      </c>
      <c r="F149">
        <v>449.452</v>
      </c>
      <c r="G149">
        <v>530.90099999999995</v>
      </c>
      <c r="H149">
        <v>629.90800000000002</v>
      </c>
      <c r="I149">
        <v>740.62</v>
      </c>
      <c r="J149">
        <v>857.00099999999998</v>
      </c>
      <c r="K149">
        <v>975.71100000000001</v>
      </c>
    </row>
    <row r="150" spans="1:11">
      <c r="A150" s="5" t="s">
        <v>154</v>
      </c>
      <c r="B150">
        <v>68.334000000000003</v>
      </c>
      <c r="C150">
        <v>102.907</v>
      </c>
      <c r="D150">
        <v>145.06</v>
      </c>
      <c r="E150">
        <v>194.02500000000001</v>
      </c>
      <c r="F150">
        <v>240.52199999999999</v>
      </c>
      <c r="G150">
        <v>301.21300000000002</v>
      </c>
      <c r="H150">
        <v>371.41199999999998</v>
      </c>
      <c r="I150">
        <v>441.09899999999999</v>
      </c>
      <c r="J150">
        <v>509.26499999999999</v>
      </c>
      <c r="K150">
        <v>575.47299999999996</v>
      </c>
    </row>
    <row r="151" spans="1:11">
      <c r="A151" s="5" t="s">
        <v>155</v>
      </c>
      <c r="B151">
        <v>418.50799999999998</v>
      </c>
      <c r="C151">
        <v>603.66399999999999</v>
      </c>
      <c r="D151">
        <v>967.87400000000002</v>
      </c>
      <c r="E151">
        <v>1565.2260000000001</v>
      </c>
      <c r="F151">
        <v>2479.5140000000001</v>
      </c>
      <c r="G151">
        <v>3773.7620000000002</v>
      </c>
      <c r="H151">
        <v>5542.4549999999999</v>
      </c>
      <c r="I151">
        <v>7770.174</v>
      </c>
      <c r="J151">
        <v>10374.156999999999</v>
      </c>
      <c r="K151">
        <v>13333.728999999999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44.448</v>
      </c>
      <c r="C153">
        <v>85.948999999999998</v>
      </c>
      <c r="D153">
        <v>133.197</v>
      </c>
      <c r="E153">
        <v>183.68</v>
      </c>
      <c r="F153">
        <v>238.21299999999999</v>
      </c>
      <c r="G153">
        <v>294.31</v>
      </c>
      <c r="H153">
        <v>348.95299999999997</v>
      </c>
      <c r="I153">
        <v>400.58499999999998</v>
      </c>
      <c r="J153">
        <v>448.45299999999997</v>
      </c>
      <c r="K153">
        <v>490.80500000000001</v>
      </c>
    </row>
    <row r="154" spans="1:11">
      <c r="A154" s="5" t="s">
        <v>158</v>
      </c>
      <c r="B154">
        <v>15.207000000000001</v>
      </c>
      <c r="C154">
        <v>29.847000000000001</v>
      </c>
      <c r="D154">
        <v>50.036000000000001</v>
      </c>
      <c r="E154">
        <v>82.274000000000001</v>
      </c>
      <c r="F154">
        <v>132.21299999999999</v>
      </c>
      <c r="G154">
        <v>203.78800000000001</v>
      </c>
      <c r="H154">
        <v>297.06</v>
      </c>
      <c r="I154">
        <v>411.73899999999998</v>
      </c>
      <c r="J154">
        <v>545.16399999999999</v>
      </c>
      <c r="K154">
        <v>690.57899999999995</v>
      </c>
    </row>
    <row r="155" spans="1:11">
      <c r="A155" s="5" t="s">
        <v>159</v>
      </c>
      <c r="B155">
        <v>30.001000000000001</v>
      </c>
      <c r="C155">
        <v>46.722000000000001</v>
      </c>
      <c r="D155">
        <v>77.042000000000002</v>
      </c>
      <c r="E155">
        <v>121.946</v>
      </c>
      <c r="F155">
        <v>183.047</v>
      </c>
      <c r="G155">
        <v>260.44600000000003</v>
      </c>
      <c r="H155">
        <v>353.29300000000001</v>
      </c>
      <c r="I155">
        <v>458.697</v>
      </c>
      <c r="J155">
        <v>572.73099999999999</v>
      </c>
      <c r="K155">
        <v>693.19600000000003</v>
      </c>
    </row>
    <row r="156" spans="1:11">
      <c r="A156" s="5" t="s">
        <v>160</v>
      </c>
      <c r="B156">
        <v>248.84700000000001</v>
      </c>
      <c r="C156">
        <v>432.16300000000001</v>
      </c>
      <c r="D156">
        <v>653.71100000000001</v>
      </c>
      <c r="E156">
        <v>883.48800000000006</v>
      </c>
      <c r="F156">
        <v>1129.376</v>
      </c>
      <c r="G156">
        <v>1381.9860000000001</v>
      </c>
      <c r="H156">
        <v>1637.558</v>
      </c>
      <c r="I156">
        <v>1895.6790000000001</v>
      </c>
      <c r="J156">
        <v>2158.4969999999998</v>
      </c>
      <c r="K156">
        <v>2426.8020000000001</v>
      </c>
    </row>
    <row r="157" spans="1:11">
      <c r="A157" s="5" t="s">
        <v>161</v>
      </c>
      <c r="B157">
        <v>332.05500000000001</v>
      </c>
      <c r="C157">
        <v>528.14</v>
      </c>
      <c r="D157">
        <v>818.91</v>
      </c>
      <c r="E157">
        <v>1222.5740000000001</v>
      </c>
      <c r="F157">
        <v>1802.913</v>
      </c>
      <c r="G157">
        <v>2581.1619999999998</v>
      </c>
      <c r="H157">
        <v>3555.2</v>
      </c>
      <c r="I157">
        <v>4716.7849999999999</v>
      </c>
      <c r="J157">
        <v>6029.6769999999997</v>
      </c>
      <c r="K157">
        <v>7450.7849999999999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660.47799999999995</v>
      </c>
      <c r="C159">
        <v>897.64800000000002</v>
      </c>
      <c r="D159">
        <v>1129.0309999999999</v>
      </c>
      <c r="E159">
        <v>1335.0989999999999</v>
      </c>
      <c r="F159">
        <v>1486.2940000000001</v>
      </c>
      <c r="G159">
        <v>1620.694</v>
      </c>
      <c r="H159">
        <v>1773.739</v>
      </c>
      <c r="I159">
        <v>1903.864</v>
      </c>
      <c r="J159">
        <v>2021.2</v>
      </c>
      <c r="K159">
        <v>2160.71</v>
      </c>
    </row>
    <row r="160" spans="1:11">
      <c r="A160" s="5" t="s">
        <v>164</v>
      </c>
      <c r="B160">
        <v>230.60599999999999</v>
      </c>
      <c r="C160">
        <v>252.43199999999999</v>
      </c>
      <c r="D160">
        <v>301.27100000000002</v>
      </c>
      <c r="E160">
        <v>355.14299999999997</v>
      </c>
      <c r="F160">
        <v>417.93700000000001</v>
      </c>
      <c r="G160">
        <v>496.82299999999998</v>
      </c>
      <c r="H160">
        <v>583.49599999999998</v>
      </c>
      <c r="I160">
        <v>673.28</v>
      </c>
      <c r="J160">
        <v>766.803</v>
      </c>
      <c r="K160">
        <v>859.50099999999998</v>
      </c>
    </row>
    <row r="161" spans="1:11">
      <c r="A161" s="5" t="s">
        <v>165</v>
      </c>
      <c r="B161">
        <v>122.76</v>
      </c>
      <c r="C161">
        <v>266.06700000000001</v>
      </c>
      <c r="D161">
        <v>355.35399999999998</v>
      </c>
      <c r="E161">
        <v>405.20499999999998</v>
      </c>
      <c r="F161">
        <v>448.09300000000002</v>
      </c>
      <c r="G161">
        <v>504.07</v>
      </c>
      <c r="H161">
        <v>560.31899999999996</v>
      </c>
      <c r="I161">
        <v>596.673</v>
      </c>
      <c r="J161">
        <v>611.23099999999999</v>
      </c>
      <c r="K161">
        <v>606.721</v>
      </c>
    </row>
    <row r="162" spans="1:11">
      <c r="A162" s="5" t="s">
        <v>166</v>
      </c>
      <c r="B162">
        <v>1320.884</v>
      </c>
      <c r="C162">
        <v>1918.038</v>
      </c>
      <c r="D162">
        <v>2542.5940000000001</v>
      </c>
      <c r="E162">
        <v>3043.7669999999998</v>
      </c>
      <c r="F162">
        <v>3421.8539999999998</v>
      </c>
      <c r="G162">
        <v>3689.248</v>
      </c>
      <c r="H162">
        <v>3866.8879999999999</v>
      </c>
      <c r="I162">
        <v>4004.2570000000001</v>
      </c>
      <c r="J162">
        <v>4110.6540000000005</v>
      </c>
      <c r="K162">
        <v>4177.6000000000004</v>
      </c>
    </row>
    <row r="163" spans="1:11">
      <c r="A163" s="5" t="s">
        <v>167</v>
      </c>
      <c r="B163">
        <v>9.9510000000000005</v>
      </c>
      <c r="C163">
        <v>15.611000000000001</v>
      </c>
      <c r="D163">
        <v>23.963999999999999</v>
      </c>
      <c r="E163">
        <v>33.148000000000003</v>
      </c>
      <c r="F163">
        <v>40.618000000000002</v>
      </c>
      <c r="G163">
        <v>45.923999999999999</v>
      </c>
      <c r="H163">
        <v>51.61</v>
      </c>
      <c r="I163">
        <v>55.892000000000003</v>
      </c>
      <c r="J163">
        <v>60.18</v>
      </c>
      <c r="K163">
        <v>65.292000000000002</v>
      </c>
    </row>
    <row r="164" spans="1:11">
      <c r="A164" s="5" t="s">
        <v>168</v>
      </c>
      <c r="B164">
        <v>234.124</v>
      </c>
      <c r="C164">
        <v>299.72500000000002</v>
      </c>
      <c r="D164">
        <v>392.81599999999997</v>
      </c>
      <c r="E164">
        <v>470.97899999999998</v>
      </c>
      <c r="F164">
        <v>535.89800000000002</v>
      </c>
      <c r="G164">
        <v>595.96500000000003</v>
      </c>
      <c r="H164">
        <v>654.79899999999998</v>
      </c>
      <c r="I164">
        <v>705.49800000000005</v>
      </c>
      <c r="J164">
        <v>756.73500000000001</v>
      </c>
      <c r="K164">
        <v>810.6</v>
      </c>
    </row>
    <row r="165" spans="1:11">
      <c r="A165" s="5" t="s">
        <v>169</v>
      </c>
      <c r="B165">
        <v>2015.1179999999999</v>
      </c>
      <c r="C165">
        <v>2931.9450000000002</v>
      </c>
      <c r="D165">
        <v>3986.7809999999999</v>
      </c>
      <c r="E165">
        <v>4968.223</v>
      </c>
      <c r="F165">
        <v>5655.6180000000004</v>
      </c>
      <c r="G165">
        <v>6391.6540000000005</v>
      </c>
      <c r="H165">
        <v>7263.317</v>
      </c>
      <c r="I165">
        <v>7993.8140000000003</v>
      </c>
      <c r="J165">
        <v>8663.8729999999996</v>
      </c>
      <c r="K165">
        <v>9315.8850000000002</v>
      </c>
    </row>
    <row r="166" spans="1:11">
      <c r="A166" s="5" t="s">
        <v>170</v>
      </c>
      <c r="B166">
        <v>11.057</v>
      </c>
      <c r="C166">
        <v>22.016999999999999</v>
      </c>
      <c r="D166">
        <v>42.639000000000003</v>
      </c>
      <c r="E166">
        <v>77.102000000000004</v>
      </c>
      <c r="F166">
        <v>133.066</v>
      </c>
      <c r="G166">
        <v>221.215</v>
      </c>
      <c r="H166">
        <v>352.74799999999999</v>
      </c>
      <c r="I166">
        <v>532.15899999999999</v>
      </c>
      <c r="J166">
        <v>766.45799999999997</v>
      </c>
      <c r="K166">
        <v>1058.2629999999999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0.72199999999999998</v>
      </c>
      <c r="C173">
        <v>0.88800000000000001</v>
      </c>
      <c r="D173">
        <v>1.1619999999999999</v>
      </c>
      <c r="E173">
        <v>1.4610000000000001</v>
      </c>
      <c r="F173">
        <v>1.883</v>
      </c>
      <c r="G173">
        <v>2.3889999999999998</v>
      </c>
      <c r="H173">
        <v>2.9449999999999998</v>
      </c>
      <c r="I173">
        <v>3.6640000000000001</v>
      </c>
      <c r="J173">
        <v>4.5860000000000003</v>
      </c>
      <c r="K173">
        <v>5.6989999999999998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563.63199999999995</v>
      </c>
      <c r="C175">
        <v>901.72199999999998</v>
      </c>
      <c r="D175">
        <v>1321.3150000000001</v>
      </c>
      <c r="E175">
        <v>1746.902</v>
      </c>
      <c r="F175">
        <v>2157.0920000000001</v>
      </c>
      <c r="G175">
        <v>2567.4929999999999</v>
      </c>
      <c r="H175">
        <v>3013.6329999999998</v>
      </c>
      <c r="I175">
        <v>3492.951</v>
      </c>
      <c r="J175">
        <v>4010.404</v>
      </c>
      <c r="K175">
        <v>4526.3710000000001</v>
      </c>
    </row>
    <row r="176" spans="1:11">
      <c r="A176" s="5" t="s">
        <v>180</v>
      </c>
      <c r="B176">
        <v>21.61</v>
      </c>
      <c r="C176">
        <v>34.502000000000002</v>
      </c>
      <c r="D176">
        <v>60.497</v>
      </c>
      <c r="E176">
        <v>103.721</v>
      </c>
      <c r="F176">
        <v>176.21899999999999</v>
      </c>
      <c r="G176">
        <v>291.73899999999998</v>
      </c>
      <c r="H176">
        <v>464.08600000000001</v>
      </c>
      <c r="I176">
        <v>703.42600000000004</v>
      </c>
      <c r="J176">
        <v>1019.207</v>
      </c>
      <c r="K176">
        <v>1412.8520000000001</v>
      </c>
    </row>
    <row r="177" spans="1:11">
      <c r="A177" s="5" t="s">
        <v>181</v>
      </c>
      <c r="B177">
        <v>69.977000000000004</v>
      </c>
      <c r="C177">
        <v>85.207999999999998</v>
      </c>
      <c r="D177">
        <v>109.76300000000001</v>
      </c>
      <c r="E177">
        <v>133.625</v>
      </c>
      <c r="F177">
        <v>158.024</v>
      </c>
      <c r="G177">
        <v>186.523</v>
      </c>
      <c r="H177">
        <v>215.505</v>
      </c>
      <c r="I177">
        <v>241.77600000000001</v>
      </c>
      <c r="J177">
        <v>265.39600000000002</v>
      </c>
      <c r="K177">
        <v>285.75400000000002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4.3520000000000003</v>
      </c>
      <c r="C179">
        <v>9.3130000000000006</v>
      </c>
      <c r="D179">
        <v>16.928000000000001</v>
      </c>
      <c r="E179">
        <v>30.844000000000001</v>
      </c>
      <c r="F179">
        <v>55.274999999999999</v>
      </c>
      <c r="G179">
        <v>95.652000000000001</v>
      </c>
      <c r="H179">
        <v>156.74199999999999</v>
      </c>
      <c r="I179">
        <v>241.35300000000001</v>
      </c>
      <c r="J179">
        <v>351.40800000000002</v>
      </c>
      <c r="K179">
        <v>486.05</v>
      </c>
    </row>
    <row r="180" spans="1:11">
      <c r="A180" s="5" t="s">
        <v>184</v>
      </c>
      <c r="B180">
        <v>264.851</v>
      </c>
      <c r="C180">
        <v>383.62400000000002</v>
      </c>
      <c r="D180">
        <v>482.86799999999999</v>
      </c>
      <c r="E180">
        <v>549.10299999999995</v>
      </c>
      <c r="F180">
        <v>593.14300000000003</v>
      </c>
      <c r="G180">
        <v>625.02200000000005</v>
      </c>
      <c r="H180">
        <v>642.06500000000005</v>
      </c>
      <c r="I180">
        <v>646.64499999999998</v>
      </c>
      <c r="J180">
        <v>637.48199999999997</v>
      </c>
      <c r="K180">
        <v>615.97799999999995</v>
      </c>
    </row>
    <row r="181" spans="1:11">
      <c r="A181" s="5" t="s">
        <v>185</v>
      </c>
      <c r="B181">
        <v>109.477</v>
      </c>
      <c r="C181">
        <v>150.27600000000001</v>
      </c>
      <c r="D181">
        <v>193.53700000000001</v>
      </c>
      <c r="E181">
        <v>238.83500000000001</v>
      </c>
      <c r="F181">
        <v>279.48</v>
      </c>
      <c r="G181">
        <v>318.21300000000002</v>
      </c>
      <c r="H181">
        <v>359.30200000000002</v>
      </c>
      <c r="I181">
        <v>395.52499999999998</v>
      </c>
      <c r="J181">
        <v>427.75599999999997</v>
      </c>
      <c r="K181">
        <v>461.03699999999998</v>
      </c>
    </row>
    <row r="182" spans="1:11">
      <c r="A182" s="5" t="s">
        <v>186</v>
      </c>
      <c r="B182">
        <v>51.320999999999998</v>
      </c>
      <c r="C182">
        <v>61.451000000000001</v>
      </c>
      <c r="D182">
        <v>74.277000000000001</v>
      </c>
      <c r="E182">
        <v>89.664000000000001</v>
      </c>
      <c r="F182">
        <v>105.79300000000001</v>
      </c>
      <c r="G182">
        <v>123.307</v>
      </c>
      <c r="H182">
        <v>142.56100000000001</v>
      </c>
      <c r="I182">
        <v>161.16399999999999</v>
      </c>
      <c r="J182">
        <v>179.386</v>
      </c>
      <c r="K182">
        <v>197.98599999999999</v>
      </c>
    </row>
    <row r="183" spans="1:11">
      <c r="A183" s="5" t="s">
        <v>187</v>
      </c>
      <c r="B183">
        <v>1.3080000000000001</v>
      </c>
      <c r="C183">
        <v>2.1619999999999999</v>
      </c>
      <c r="D183">
        <v>3.7080000000000002</v>
      </c>
      <c r="E183">
        <v>6.0350000000000001</v>
      </c>
      <c r="F183">
        <v>9.5039999999999996</v>
      </c>
      <c r="G183">
        <v>14.459</v>
      </c>
      <c r="H183">
        <v>21.018999999999998</v>
      </c>
      <c r="I183">
        <v>29.247</v>
      </c>
      <c r="J183">
        <v>39.258000000000003</v>
      </c>
      <c r="K183">
        <v>50.643999999999998</v>
      </c>
    </row>
    <row r="184" spans="1:11">
      <c r="A184" s="5" t="s">
        <v>188</v>
      </c>
      <c r="B184">
        <v>0.315</v>
      </c>
      <c r="C184">
        <v>0.48699999999999999</v>
      </c>
      <c r="D184">
        <v>1.006</v>
      </c>
      <c r="E184">
        <v>2.056</v>
      </c>
      <c r="F184">
        <v>4.2960000000000003</v>
      </c>
      <c r="G184">
        <v>8.74</v>
      </c>
      <c r="H184">
        <v>16.751000000000001</v>
      </c>
      <c r="I184">
        <v>30.08</v>
      </c>
      <c r="J184">
        <v>50.445999999999998</v>
      </c>
      <c r="K184">
        <v>78.843999999999994</v>
      </c>
    </row>
    <row r="185" spans="1:11">
      <c r="A185" s="5" t="s">
        <v>189</v>
      </c>
      <c r="B185">
        <v>474.76100000000002</v>
      </c>
      <c r="C185">
        <v>709.19600000000003</v>
      </c>
      <c r="D185">
        <v>1024.2909999999999</v>
      </c>
      <c r="E185">
        <v>1369.723</v>
      </c>
      <c r="F185">
        <v>1736.3140000000001</v>
      </c>
      <c r="G185">
        <v>2132.3560000000002</v>
      </c>
      <c r="H185">
        <v>2549.3910000000001</v>
      </c>
      <c r="I185">
        <v>2962.2379999999998</v>
      </c>
      <c r="J185">
        <v>3353.7559999999999</v>
      </c>
      <c r="K185">
        <v>3711.3780000000002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1242.3019999999999</v>
      </c>
      <c r="C187">
        <v>1392.1320000000001</v>
      </c>
      <c r="D187">
        <v>1569.9880000000001</v>
      </c>
      <c r="E187">
        <v>1784.0119999999999</v>
      </c>
      <c r="F187">
        <v>2013.412</v>
      </c>
      <c r="G187">
        <v>2326.826</v>
      </c>
      <c r="H187">
        <v>2691.4140000000002</v>
      </c>
      <c r="I187">
        <v>3044.37</v>
      </c>
      <c r="J187">
        <v>3430.4490000000001</v>
      </c>
      <c r="K187">
        <v>3839.14</v>
      </c>
    </row>
    <row r="188" spans="1:11">
      <c r="A188" s="5" t="s">
        <v>192</v>
      </c>
      <c r="B188">
        <v>95.022000000000006</v>
      </c>
      <c r="C188">
        <v>180.56899999999999</v>
      </c>
      <c r="D188">
        <v>294.84199999999998</v>
      </c>
      <c r="E188">
        <v>423.233</v>
      </c>
      <c r="F188">
        <v>563.92200000000003</v>
      </c>
      <c r="G188">
        <v>725.822</v>
      </c>
      <c r="H188">
        <v>901.86400000000003</v>
      </c>
      <c r="I188">
        <v>1074.46</v>
      </c>
      <c r="J188">
        <v>1253.566</v>
      </c>
      <c r="K188">
        <v>1429.9549999999999</v>
      </c>
    </row>
    <row r="189" spans="1:11">
      <c r="A189" s="5" t="s">
        <v>193</v>
      </c>
      <c r="B189">
        <v>88.125</v>
      </c>
      <c r="C189">
        <v>143.68</v>
      </c>
      <c r="D189">
        <v>251.29599999999999</v>
      </c>
      <c r="E189">
        <v>429.30500000000001</v>
      </c>
      <c r="F189">
        <v>723.94899999999996</v>
      </c>
      <c r="G189">
        <v>1186.836</v>
      </c>
      <c r="H189">
        <v>1882.0070000000001</v>
      </c>
      <c r="I189">
        <v>2846.779</v>
      </c>
      <c r="J189">
        <v>4088.6660000000002</v>
      </c>
      <c r="K189">
        <v>5592.9309999999996</v>
      </c>
    </row>
    <row r="190" spans="1:11">
      <c r="A190" s="5" t="s">
        <v>194</v>
      </c>
      <c r="B190">
        <v>3.73</v>
      </c>
      <c r="C190">
        <v>5.91</v>
      </c>
      <c r="D190">
        <v>9.0790000000000006</v>
      </c>
      <c r="E190">
        <v>12.845000000000001</v>
      </c>
      <c r="F190">
        <v>17.311</v>
      </c>
      <c r="G190">
        <v>22.344999999999999</v>
      </c>
      <c r="H190">
        <v>27.725999999999999</v>
      </c>
      <c r="I190">
        <v>33.563000000000002</v>
      </c>
      <c r="J190">
        <v>39.569000000000003</v>
      </c>
      <c r="K190">
        <v>45.548000000000002</v>
      </c>
    </row>
    <row r="191" spans="1:11">
      <c r="A191" s="5" t="s">
        <v>195</v>
      </c>
      <c r="B191">
        <v>5.6379999999999999</v>
      </c>
      <c r="C191">
        <v>5.8959999999999999</v>
      </c>
      <c r="D191">
        <v>8.18</v>
      </c>
      <c r="E191">
        <v>11.991</v>
      </c>
      <c r="F191">
        <v>17.710999999999999</v>
      </c>
      <c r="G191">
        <v>25.414000000000001</v>
      </c>
      <c r="H191">
        <v>35.381999999999998</v>
      </c>
      <c r="I191">
        <v>47.457000000000001</v>
      </c>
      <c r="J191">
        <v>61.273000000000003</v>
      </c>
      <c r="K191">
        <v>76.488</v>
      </c>
    </row>
    <row r="192" spans="1:11">
      <c r="A192" s="5" t="s">
        <v>196</v>
      </c>
      <c r="B192">
        <v>316.69099999999997</v>
      </c>
      <c r="C192">
        <v>411.69299999999998</v>
      </c>
      <c r="D192">
        <v>506.21600000000001</v>
      </c>
      <c r="E192">
        <v>612.43499999999995</v>
      </c>
      <c r="F192">
        <v>738.14099999999996</v>
      </c>
      <c r="G192">
        <v>870.048</v>
      </c>
      <c r="H192">
        <v>1032.8420000000001</v>
      </c>
      <c r="I192">
        <v>1204.8130000000001</v>
      </c>
      <c r="J192">
        <v>1378.471</v>
      </c>
      <c r="K192">
        <v>1564.9559999999999</v>
      </c>
    </row>
    <row r="193" spans="1:11">
      <c r="A193" s="5" t="s">
        <v>197</v>
      </c>
      <c r="B193">
        <v>294.11500000000001</v>
      </c>
      <c r="C193">
        <v>356.387</v>
      </c>
      <c r="D193">
        <v>419.13499999999999</v>
      </c>
      <c r="E193">
        <v>491.90699999999998</v>
      </c>
      <c r="F193">
        <v>586.00099999999998</v>
      </c>
      <c r="G193">
        <v>691.92700000000002</v>
      </c>
      <c r="H193">
        <v>807.27099999999996</v>
      </c>
      <c r="I193">
        <v>924.23400000000004</v>
      </c>
      <c r="J193">
        <v>1037.9280000000001</v>
      </c>
      <c r="K193">
        <v>1144.6500000000001</v>
      </c>
    </row>
    <row r="194" spans="1:11">
      <c r="A194" s="5" t="s">
        <v>198</v>
      </c>
      <c r="B194">
        <v>96.933999999999997</v>
      </c>
      <c r="C194">
        <v>163.696</v>
      </c>
      <c r="D194">
        <v>285.66500000000002</v>
      </c>
      <c r="E194">
        <v>458.30200000000002</v>
      </c>
      <c r="F194">
        <v>690.88900000000001</v>
      </c>
      <c r="G194">
        <v>978.06799999999998</v>
      </c>
      <c r="H194">
        <v>1306.6669999999999</v>
      </c>
      <c r="I194">
        <v>1685.855</v>
      </c>
      <c r="J194">
        <v>2098.2220000000002</v>
      </c>
      <c r="K194">
        <v>2529.0369999999998</v>
      </c>
    </row>
    <row r="195" spans="1:11">
      <c r="A195" s="5" t="s">
        <v>199</v>
      </c>
      <c r="B195">
        <v>13.333</v>
      </c>
      <c r="C195">
        <v>22.927</v>
      </c>
      <c r="D195">
        <v>39.411999999999999</v>
      </c>
      <c r="E195">
        <v>63.37</v>
      </c>
      <c r="F195">
        <v>94.084999999999994</v>
      </c>
      <c r="G195">
        <v>127.77500000000001</v>
      </c>
      <c r="H195">
        <v>166</v>
      </c>
      <c r="I195">
        <v>209.15799999999999</v>
      </c>
      <c r="J195">
        <v>257.93900000000002</v>
      </c>
      <c r="K195">
        <v>313.95299999999997</v>
      </c>
    </row>
    <row r="196" spans="1:11">
      <c r="A196" s="5" t="s">
        <v>200</v>
      </c>
      <c r="B196">
        <v>530.36699999999996</v>
      </c>
      <c r="C196">
        <v>834.09100000000001</v>
      </c>
      <c r="D196">
        <v>1298.9010000000001</v>
      </c>
      <c r="E196">
        <v>1825.866</v>
      </c>
      <c r="F196">
        <v>2389.52</v>
      </c>
      <c r="G196">
        <v>2967.922</v>
      </c>
      <c r="H196">
        <v>3523.1289999999999</v>
      </c>
      <c r="I196">
        <v>4035.9090000000001</v>
      </c>
      <c r="J196">
        <v>4473.9750000000004</v>
      </c>
      <c r="K196">
        <v>4836.1989999999996</v>
      </c>
    </row>
    <row r="197" spans="1:11">
      <c r="A197" s="5" t="s">
        <v>201</v>
      </c>
      <c r="B197">
        <v>18.931000000000001</v>
      </c>
      <c r="C197">
        <v>26.71</v>
      </c>
      <c r="D197">
        <v>38.807000000000002</v>
      </c>
      <c r="E197">
        <v>53.412999999999997</v>
      </c>
      <c r="F197">
        <v>68.132999999999996</v>
      </c>
      <c r="G197">
        <v>83.096000000000004</v>
      </c>
      <c r="H197">
        <v>97.442999999999998</v>
      </c>
      <c r="I197">
        <v>108.82599999999999</v>
      </c>
      <c r="J197">
        <v>117.027</v>
      </c>
      <c r="K197">
        <v>122.977</v>
      </c>
    </row>
    <row r="198" spans="1:11">
      <c r="A198" s="5" t="s">
        <v>202</v>
      </c>
      <c r="B198">
        <v>1.4810000000000001</v>
      </c>
      <c r="C198">
        <v>3.41</v>
      </c>
      <c r="D198">
        <v>6.7</v>
      </c>
      <c r="E198">
        <v>11.941000000000001</v>
      </c>
      <c r="F198">
        <v>20.428000000000001</v>
      </c>
      <c r="G198">
        <v>32.46</v>
      </c>
      <c r="H198">
        <v>49.037999999999997</v>
      </c>
      <c r="I198">
        <v>71.664000000000001</v>
      </c>
      <c r="J198">
        <v>100.94199999999999</v>
      </c>
      <c r="K198">
        <v>138.28399999999999</v>
      </c>
    </row>
    <row r="199" spans="1:11">
      <c r="A199" s="5" t="s">
        <v>203</v>
      </c>
      <c r="B199">
        <v>5.4139999999999997</v>
      </c>
      <c r="C199">
        <v>9.0969999999999995</v>
      </c>
      <c r="D199">
        <v>15.622</v>
      </c>
      <c r="E199">
        <v>26.029</v>
      </c>
      <c r="F199">
        <v>44.356000000000002</v>
      </c>
      <c r="G199">
        <v>75.506</v>
      </c>
      <c r="H199">
        <v>125.559</v>
      </c>
      <c r="I199">
        <v>200.91</v>
      </c>
      <c r="J199">
        <v>306.37</v>
      </c>
      <c r="K199">
        <v>443.92899999999997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31.079000000000001</v>
      </c>
      <c r="C202">
        <v>38.363999999999997</v>
      </c>
      <c r="D202">
        <v>47.267000000000003</v>
      </c>
      <c r="E202">
        <v>54.488999999999997</v>
      </c>
      <c r="F202">
        <v>58.555999999999997</v>
      </c>
      <c r="G202">
        <v>61.649000000000001</v>
      </c>
      <c r="H202">
        <v>64.405000000000001</v>
      </c>
      <c r="I202">
        <v>65.703999999999994</v>
      </c>
      <c r="J202">
        <v>67.052000000000007</v>
      </c>
      <c r="K202">
        <v>68.78</v>
      </c>
    </row>
    <row r="203" spans="1:11">
      <c r="A203" s="5" t="s">
        <v>207</v>
      </c>
      <c r="B203">
        <v>89.757000000000005</v>
      </c>
      <c r="C203">
        <v>134.90899999999999</v>
      </c>
      <c r="D203">
        <v>221.62799999999999</v>
      </c>
      <c r="E203">
        <v>325.99799999999999</v>
      </c>
      <c r="F203">
        <v>428.53699999999998</v>
      </c>
      <c r="G203">
        <v>518.60900000000004</v>
      </c>
      <c r="H203">
        <v>603.495</v>
      </c>
      <c r="I203">
        <v>672.43399999999997</v>
      </c>
      <c r="J203">
        <v>730.76</v>
      </c>
      <c r="K203">
        <v>788</v>
      </c>
    </row>
    <row r="204" spans="1:11">
      <c r="A204" s="5" t="s">
        <v>208</v>
      </c>
      <c r="B204">
        <v>912.43200000000002</v>
      </c>
      <c r="C204">
        <v>1413.624</v>
      </c>
      <c r="D204">
        <v>1976.546</v>
      </c>
      <c r="E204">
        <v>2584.2939999999999</v>
      </c>
      <c r="F204">
        <v>3243.8980000000001</v>
      </c>
      <c r="G204">
        <v>3946.1170000000002</v>
      </c>
      <c r="H204">
        <v>4680.0590000000002</v>
      </c>
      <c r="I204">
        <v>5409.6940000000004</v>
      </c>
      <c r="J204">
        <v>6130.7560000000003</v>
      </c>
      <c r="K204">
        <v>6839.9650000000001</v>
      </c>
    </row>
    <row r="205" spans="1:11">
      <c r="A205" s="5" t="s">
        <v>209</v>
      </c>
      <c r="B205">
        <v>37.42</v>
      </c>
      <c r="C205">
        <v>84.227999999999994</v>
      </c>
      <c r="D205">
        <v>157.97300000000001</v>
      </c>
      <c r="E205">
        <v>233.13200000000001</v>
      </c>
      <c r="F205">
        <v>289.60899999999998</v>
      </c>
      <c r="G205">
        <v>327.73599999999999</v>
      </c>
      <c r="H205">
        <v>352.46499999999997</v>
      </c>
      <c r="I205">
        <v>363.73599999999999</v>
      </c>
      <c r="J205">
        <v>367.37700000000001</v>
      </c>
      <c r="K205">
        <v>369.17899999999997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38.411000000000001</v>
      </c>
      <c r="C208">
        <v>73.156000000000006</v>
      </c>
      <c r="D208">
        <v>148.77099999999999</v>
      </c>
      <c r="E208">
        <v>290.16300000000001</v>
      </c>
      <c r="F208">
        <v>555.22</v>
      </c>
      <c r="G208">
        <v>1022.489</v>
      </c>
      <c r="H208">
        <v>1786.2850000000001</v>
      </c>
      <c r="I208">
        <v>2938.4360000000001</v>
      </c>
      <c r="J208">
        <v>4551.0749999999998</v>
      </c>
      <c r="K208">
        <v>6655.9089999999997</v>
      </c>
    </row>
    <row r="209" spans="1:11">
      <c r="A209" s="5" t="s">
        <v>213</v>
      </c>
      <c r="B209">
        <v>276.28300000000002</v>
      </c>
      <c r="C209">
        <v>393.90100000000001</v>
      </c>
      <c r="D209">
        <v>558.995</v>
      </c>
      <c r="E209">
        <v>752.798</v>
      </c>
      <c r="F209">
        <v>954.25400000000002</v>
      </c>
      <c r="G209">
        <v>1190.06</v>
      </c>
      <c r="H209">
        <v>1461.338</v>
      </c>
      <c r="I209">
        <v>1717.7619999999999</v>
      </c>
      <c r="J209">
        <v>1964.521</v>
      </c>
      <c r="K209">
        <v>2199.9209999999998</v>
      </c>
    </row>
    <row r="210" spans="1:11">
      <c r="A210" s="5" t="s">
        <v>214</v>
      </c>
      <c r="B210">
        <v>318.142</v>
      </c>
      <c r="C210">
        <v>539.00900000000001</v>
      </c>
      <c r="D210">
        <v>770.48299999999995</v>
      </c>
      <c r="E210">
        <v>1003.909</v>
      </c>
      <c r="F210">
        <v>1201.1079999999999</v>
      </c>
      <c r="G210">
        <v>1388.9179999999999</v>
      </c>
      <c r="H210">
        <v>1572.36</v>
      </c>
      <c r="I210">
        <v>1712.8510000000001</v>
      </c>
      <c r="J210">
        <v>1806.866</v>
      </c>
      <c r="K210">
        <v>1855.778</v>
      </c>
    </row>
    <row r="211" spans="1:11">
      <c r="A211" s="5" t="s">
        <v>215</v>
      </c>
      <c r="B211">
        <v>2014.2919999999999</v>
      </c>
      <c r="C211">
        <v>2469.6529999999998</v>
      </c>
      <c r="D211">
        <v>2989.88</v>
      </c>
      <c r="E211">
        <v>3550.3090000000002</v>
      </c>
      <c r="F211">
        <v>4196.6670000000004</v>
      </c>
      <c r="G211">
        <v>4894.7439999999997</v>
      </c>
      <c r="H211">
        <v>5727.2089999999998</v>
      </c>
      <c r="I211">
        <v>6601.6229999999996</v>
      </c>
      <c r="J211">
        <v>7511.5479999999998</v>
      </c>
      <c r="K211">
        <v>8497.518</v>
      </c>
    </row>
    <row r="212" spans="1:11">
      <c r="A212" s="5" t="s">
        <v>216</v>
      </c>
      <c r="B212">
        <v>56.273000000000003</v>
      </c>
      <c r="C212">
        <v>106.837</v>
      </c>
      <c r="D212">
        <v>213.83099999999999</v>
      </c>
      <c r="E212">
        <v>397.54</v>
      </c>
      <c r="F212">
        <v>702.11300000000006</v>
      </c>
      <c r="G212">
        <v>1180.808</v>
      </c>
      <c r="H212">
        <v>1886.39</v>
      </c>
      <c r="I212">
        <v>2853.893</v>
      </c>
      <c r="J212">
        <v>4116.634</v>
      </c>
      <c r="K212">
        <v>5687.9470000000001</v>
      </c>
    </row>
    <row r="213" spans="1:11">
      <c r="A213" s="5" t="s">
        <v>217</v>
      </c>
      <c r="B213">
        <v>42.433999999999997</v>
      </c>
      <c r="C213">
        <v>61.81</v>
      </c>
      <c r="D213">
        <v>82.340999999999994</v>
      </c>
      <c r="E213">
        <v>102.45399999999999</v>
      </c>
      <c r="F213">
        <v>122.82599999999999</v>
      </c>
      <c r="G213">
        <v>142.81700000000001</v>
      </c>
      <c r="H213">
        <v>162.27699999999999</v>
      </c>
      <c r="I213">
        <v>181.56100000000001</v>
      </c>
      <c r="J213">
        <v>200.828</v>
      </c>
      <c r="K213">
        <v>220.1</v>
      </c>
    </row>
    <row r="214" spans="1:11">
      <c r="A214" s="5" t="s">
        <v>218</v>
      </c>
      <c r="B214">
        <v>78.647999999999996</v>
      </c>
      <c r="C214">
        <v>147.244</v>
      </c>
      <c r="D214">
        <v>253.12100000000001</v>
      </c>
      <c r="E214">
        <v>383.68599999999998</v>
      </c>
      <c r="F214">
        <v>526.12</v>
      </c>
      <c r="G214">
        <v>671.68700000000001</v>
      </c>
      <c r="H214">
        <v>832.31399999999996</v>
      </c>
      <c r="I214">
        <v>990.77700000000004</v>
      </c>
      <c r="J214">
        <v>1144.1849999999999</v>
      </c>
      <c r="K214">
        <v>1301.2829999999999</v>
      </c>
    </row>
    <row r="215" spans="1:11">
      <c r="A215" s="5" t="s">
        <v>219</v>
      </c>
      <c r="B215">
        <v>0.95699999999999996</v>
      </c>
      <c r="C215">
        <v>1.393</v>
      </c>
      <c r="D215">
        <v>2.2549999999999999</v>
      </c>
      <c r="E215">
        <v>3.649</v>
      </c>
      <c r="F215">
        <v>5.83</v>
      </c>
      <c r="G215">
        <v>9.02</v>
      </c>
      <c r="H215">
        <v>13.337999999999999</v>
      </c>
      <c r="I215">
        <v>18.815000000000001</v>
      </c>
      <c r="J215">
        <v>25.420999999999999</v>
      </c>
      <c r="K215">
        <v>32.851999999999997</v>
      </c>
    </row>
    <row r="216" spans="1:11">
      <c r="A216" s="5" t="s">
        <v>220</v>
      </c>
      <c r="B216">
        <v>316.39699999999999</v>
      </c>
      <c r="C216">
        <v>442.72699999999998</v>
      </c>
      <c r="D216">
        <v>607.46900000000005</v>
      </c>
      <c r="E216">
        <v>805.83900000000006</v>
      </c>
      <c r="F216">
        <v>1041.2950000000001</v>
      </c>
      <c r="G216">
        <v>1314.432</v>
      </c>
      <c r="H216">
        <v>1604.144</v>
      </c>
      <c r="I216">
        <v>1902.146</v>
      </c>
      <c r="J216">
        <v>2211.7570000000001</v>
      </c>
      <c r="K216">
        <v>2518.5650000000001</v>
      </c>
    </row>
    <row r="217" spans="1:11">
      <c r="A217" s="5" t="s">
        <v>221</v>
      </c>
      <c r="B217">
        <v>249.923</v>
      </c>
      <c r="C217">
        <v>471.17099999999999</v>
      </c>
      <c r="D217">
        <v>787.22699999999998</v>
      </c>
      <c r="E217">
        <v>1162.048</v>
      </c>
      <c r="F217">
        <v>1602.4359999999999</v>
      </c>
      <c r="G217">
        <v>2070.2820000000002</v>
      </c>
      <c r="H217">
        <v>2593.4670000000001</v>
      </c>
      <c r="I217">
        <v>3092.643</v>
      </c>
      <c r="J217">
        <v>3568.9549999999999</v>
      </c>
      <c r="K217">
        <v>4047.154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57.076000000000001</v>
      </c>
      <c r="C220">
        <v>71.668999999999997</v>
      </c>
      <c r="D220">
        <v>126.514</v>
      </c>
      <c r="E220">
        <v>223.994</v>
      </c>
      <c r="F220">
        <v>371.68</v>
      </c>
      <c r="G220">
        <v>579.32100000000003</v>
      </c>
      <c r="H220">
        <v>855.255</v>
      </c>
      <c r="I220">
        <v>1186.47</v>
      </c>
      <c r="J220">
        <v>1559.7149999999999</v>
      </c>
      <c r="K220">
        <v>1965.1659999999999</v>
      </c>
    </row>
    <row r="221" spans="1:11">
      <c r="A221" s="5" t="s">
        <v>225</v>
      </c>
      <c r="B221">
        <v>18.111999999999998</v>
      </c>
      <c r="C221">
        <v>35.450000000000003</v>
      </c>
      <c r="D221">
        <v>69.834999999999994</v>
      </c>
      <c r="E221">
        <v>130.56200000000001</v>
      </c>
      <c r="F221">
        <v>236.27099999999999</v>
      </c>
      <c r="G221">
        <v>408.87700000000001</v>
      </c>
      <c r="H221">
        <v>671.3</v>
      </c>
      <c r="I221">
        <v>1041.5029999999999</v>
      </c>
      <c r="J221">
        <v>1525.1579999999999</v>
      </c>
      <c r="K221">
        <v>2113.875</v>
      </c>
    </row>
    <row r="222" spans="1:11">
      <c r="A222" s="5" t="s">
        <v>226</v>
      </c>
      <c r="B222">
        <v>5.2210000000000001</v>
      </c>
      <c r="C222">
        <v>7.3179999999999996</v>
      </c>
      <c r="D222">
        <v>12.007</v>
      </c>
      <c r="E222">
        <v>22.199000000000002</v>
      </c>
      <c r="F222">
        <v>41.405000000000001</v>
      </c>
      <c r="G222">
        <v>72.766000000000005</v>
      </c>
      <c r="H222">
        <v>120.041</v>
      </c>
      <c r="I222">
        <v>185.74700000000001</v>
      </c>
      <c r="J222">
        <v>271.93599999999998</v>
      </c>
      <c r="K222">
        <v>379.71899999999999</v>
      </c>
    </row>
    <row r="223" spans="1:11">
      <c r="A223" s="34" t="s">
        <v>251</v>
      </c>
      <c r="B223">
        <v>13087.12</v>
      </c>
      <c r="C223">
        <v>17032.556</v>
      </c>
      <c r="D223">
        <v>20965.923999999999</v>
      </c>
      <c r="E223">
        <v>24320.366999999998</v>
      </c>
      <c r="F223">
        <v>27281.87</v>
      </c>
      <c r="G223">
        <v>30211.842000000001</v>
      </c>
      <c r="H223">
        <v>33291.091</v>
      </c>
      <c r="I223">
        <v>36165.4</v>
      </c>
      <c r="J223">
        <v>38852.321000000004</v>
      </c>
      <c r="K223">
        <v>41343.754000000001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K223"/>
  <sheetViews>
    <sheetView workbookViewId="0">
      <selection activeCell="G6" sqref="G6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37.237000000000002</v>
      </c>
      <c r="C2">
        <v>61.865000000000002</v>
      </c>
      <c r="D2">
        <v>101.892</v>
      </c>
      <c r="E2">
        <v>164.74199999999999</v>
      </c>
      <c r="F2">
        <v>264.78699999999998</v>
      </c>
      <c r="G2">
        <v>411.87599999999998</v>
      </c>
      <c r="H2">
        <v>618.17600000000004</v>
      </c>
      <c r="I2">
        <v>892.39499999999998</v>
      </c>
      <c r="J2">
        <v>1228.2950000000001</v>
      </c>
      <c r="K2">
        <v>1621.0719999999999</v>
      </c>
    </row>
    <row r="3" spans="1:11">
      <c r="A3" s="5" t="s">
        <v>7</v>
      </c>
      <c r="B3">
        <v>24.545000000000002</v>
      </c>
      <c r="C3">
        <v>31.007999999999999</v>
      </c>
      <c r="D3">
        <v>38.548000000000002</v>
      </c>
      <c r="E3">
        <v>44.756</v>
      </c>
      <c r="F3">
        <v>50.445</v>
      </c>
      <c r="G3">
        <v>55.728000000000002</v>
      </c>
      <c r="H3">
        <v>61.262999999999998</v>
      </c>
      <c r="I3">
        <v>67.486000000000004</v>
      </c>
      <c r="J3">
        <v>73.617999999999995</v>
      </c>
      <c r="K3">
        <v>80.668000000000006</v>
      </c>
    </row>
    <row r="4" spans="1:11">
      <c r="A4" s="5" t="s">
        <v>8</v>
      </c>
      <c r="B4">
        <v>268.29500000000002</v>
      </c>
      <c r="C4">
        <v>385.55</v>
      </c>
      <c r="D4">
        <v>542.08600000000001</v>
      </c>
      <c r="E4">
        <v>611.04499999999996</v>
      </c>
      <c r="F4">
        <v>666.81399999999996</v>
      </c>
      <c r="G4">
        <v>773.83799999999997</v>
      </c>
      <c r="H4">
        <v>927.23400000000004</v>
      </c>
      <c r="I4">
        <v>1109.4849999999999</v>
      </c>
      <c r="J4">
        <v>1315.7670000000001</v>
      </c>
      <c r="K4">
        <v>1558.0640000000001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98.686000000000007</v>
      </c>
      <c r="C7">
        <v>171.46799999999999</v>
      </c>
      <c r="D7">
        <v>217.80099999999999</v>
      </c>
      <c r="E7">
        <v>225.297</v>
      </c>
      <c r="F7">
        <v>247.196</v>
      </c>
      <c r="G7">
        <v>306.20100000000002</v>
      </c>
      <c r="H7">
        <v>401.77100000000002</v>
      </c>
      <c r="I7">
        <v>531.346</v>
      </c>
      <c r="J7">
        <v>688.20299999999997</v>
      </c>
      <c r="K7">
        <v>870.00099999999998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580.42700000000002</v>
      </c>
      <c r="C9">
        <v>875.89700000000005</v>
      </c>
      <c r="D9">
        <v>1153.8720000000001</v>
      </c>
      <c r="E9">
        <v>1374.9929999999999</v>
      </c>
      <c r="F9">
        <v>1561.54</v>
      </c>
      <c r="G9">
        <v>1758.348</v>
      </c>
      <c r="H9">
        <v>1985.3030000000001</v>
      </c>
      <c r="I9">
        <v>2230.8719999999998</v>
      </c>
      <c r="J9">
        <v>2479.7869999999998</v>
      </c>
      <c r="K9">
        <v>2739.6869999999999</v>
      </c>
    </row>
    <row r="10" spans="1:11">
      <c r="A10" s="5" t="s">
        <v>14</v>
      </c>
      <c r="B10">
        <v>15.153</v>
      </c>
      <c r="C10">
        <v>21.858000000000001</v>
      </c>
      <c r="D10">
        <v>28.684000000000001</v>
      </c>
      <c r="E10">
        <v>34.267000000000003</v>
      </c>
      <c r="F10">
        <v>38.274999999999999</v>
      </c>
      <c r="G10">
        <v>41.691000000000003</v>
      </c>
      <c r="H10">
        <v>46.334000000000003</v>
      </c>
      <c r="I10">
        <v>51.161000000000001</v>
      </c>
      <c r="J10">
        <v>57.008000000000003</v>
      </c>
      <c r="K10">
        <v>64.247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795.58799999999997</v>
      </c>
      <c r="C12">
        <v>1073.3689999999999</v>
      </c>
      <c r="D12">
        <v>1295.7739999999999</v>
      </c>
      <c r="E12">
        <v>1451.7809999999999</v>
      </c>
      <c r="F12">
        <v>1559.26</v>
      </c>
      <c r="G12">
        <v>1628.336</v>
      </c>
      <c r="H12">
        <v>1690.575</v>
      </c>
      <c r="I12">
        <v>1711.0070000000001</v>
      </c>
      <c r="J12">
        <v>1704.0740000000001</v>
      </c>
      <c r="K12">
        <v>1691.0129999999999</v>
      </c>
    </row>
    <row r="13" spans="1:11">
      <c r="A13" s="5" t="s">
        <v>17</v>
      </c>
      <c r="B13">
        <v>296.85000000000002</v>
      </c>
      <c r="C13">
        <v>352.89800000000002</v>
      </c>
      <c r="D13">
        <v>387.70499999999998</v>
      </c>
      <c r="E13">
        <v>413.39699999999999</v>
      </c>
      <c r="F13">
        <v>428.8</v>
      </c>
      <c r="G13">
        <v>430.29899999999998</v>
      </c>
      <c r="H13">
        <v>425.113</v>
      </c>
      <c r="I13">
        <v>410.697</v>
      </c>
      <c r="J13">
        <v>389.31200000000001</v>
      </c>
      <c r="K13">
        <v>365.45299999999997</v>
      </c>
    </row>
    <row r="14" spans="1:11">
      <c r="A14" s="5" t="s">
        <v>18</v>
      </c>
      <c r="B14">
        <v>80.695999999999998</v>
      </c>
      <c r="C14">
        <v>106.29300000000001</v>
      </c>
      <c r="D14">
        <v>126.925</v>
      </c>
      <c r="E14">
        <v>129.773</v>
      </c>
      <c r="F14">
        <v>128.43199999999999</v>
      </c>
      <c r="G14">
        <v>133.25399999999999</v>
      </c>
      <c r="H14">
        <v>149.28100000000001</v>
      </c>
      <c r="I14">
        <v>167.46600000000001</v>
      </c>
      <c r="J14">
        <v>192.26599999999999</v>
      </c>
      <c r="K14">
        <v>225.244</v>
      </c>
    </row>
    <row r="15" spans="1:11">
      <c r="A15" s="5" t="s">
        <v>19</v>
      </c>
      <c r="B15">
        <v>9.6470000000000002</v>
      </c>
      <c r="C15">
        <v>12.433</v>
      </c>
      <c r="D15">
        <v>14.603999999999999</v>
      </c>
      <c r="E15">
        <v>16.097000000000001</v>
      </c>
      <c r="F15">
        <v>17.440999999999999</v>
      </c>
      <c r="G15">
        <v>18.654</v>
      </c>
      <c r="H15">
        <v>20.131</v>
      </c>
      <c r="I15">
        <v>21.736999999999998</v>
      </c>
      <c r="J15">
        <v>23.303999999999998</v>
      </c>
      <c r="K15">
        <v>24.939</v>
      </c>
    </row>
    <row r="16" spans="1:11">
      <c r="A16" s="5" t="s">
        <v>20</v>
      </c>
      <c r="B16">
        <v>26.934000000000001</v>
      </c>
      <c r="C16">
        <v>42.89</v>
      </c>
      <c r="D16">
        <v>60.938000000000002</v>
      </c>
      <c r="E16">
        <v>76.727999999999994</v>
      </c>
      <c r="F16">
        <v>89.998999999999995</v>
      </c>
      <c r="G16">
        <v>107.75</v>
      </c>
      <c r="H16">
        <v>130.07300000000001</v>
      </c>
      <c r="I16">
        <v>152.637</v>
      </c>
      <c r="J16">
        <v>174.56299999999999</v>
      </c>
      <c r="K16">
        <v>194.625</v>
      </c>
    </row>
    <row r="17" spans="1:11">
      <c r="A17" s="5" t="s">
        <v>21</v>
      </c>
      <c r="B17">
        <v>221.297</v>
      </c>
      <c r="C17">
        <v>429.03699999999998</v>
      </c>
      <c r="D17">
        <v>707.55200000000002</v>
      </c>
      <c r="E17">
        <v>965.74</v>
      </c>
      <c r="F17">
        <v>1236.326</v>
      </c>
      <c r="G17">
        <v>1528.623</v>
      </c>
      <c r="H17">
        <v>1861.9110000000001</v>
      </c>
      <c r="I17">
        <v>2251.4499999999998</v>
      </c>
      <c r="J17">
        <v>2689.5790000000002</v>
      </c>
      <c r="K17">
        <v>3207.7510000000002</v>
      </c>
    </row>
    <row r="18" spans="1:11">
      <c r="A18" s="5" t="s">
        <v>22</v>
      </c>
      <c r="B18">
        <v>4.8040000000000003</v>
      </c>
      <c r="C18">
        <v>5.6040000000000001</v>
      </c>
      <c r="D18">
        <v>6.34</v>
      </c>
      <c r="E18">
        <v>6.7329999999999997</v>
      </c>
      <c r="F18">
        <v>6.9779999999999998</v>
      </c>
      <c r="G18">
        <v>7.101</v>
      </c>
      <c r="H18">
        <v>7.2889999999999997</v>
      </c>
      <c r="I18">
        <v>7.5720000000000001</v>
      </c>
      <c r="J18">
        <v>7.91</v>
      </c>
      <c r="K18">
        <v>8.3559999999999999</v>
      </c>
    </row>
    <row r="19" spans="1:11">
      <c r="A19" s="5" t="s">
        <v>23</v>
      </c>
      <c r="B19">
        <v>118.67100000000001</v>
      </c>
      <c r="C19">
        <v>176.10499999999999</v>
      </c>
      <c r="D19">
        <v>222.01900000000001</v>
      </c>
      <c r="E19">
        <v>250.29300000000001</v>
      </c>
      <c r="F19">
        <v>264.35500000000002</v>
      </c>
      <c r="G19">
        <v>280.24900000000002</v>
      </c>
      <c r="H19">
        <v>305.916</v>
      </c>
      <c r="I19">
        <v>329.23200000000003</v>
      </c>
      <c r="J19">
        <v>354.25799999999998</v>
      </c>
      <c r="K19">
        <v>384.57100000000003</v>
      </c>
    </row>
    <row r="20" spans="1:11">
      <c r="A20" s="5" t="s">
        <v>24</v>
      </c>
      <c r="B20">
        <v>357.666</v>
      </c>
      <c r="C20">
        <v>409.44400000000002</v>
      </c>
      <c r="D20">
        <v>464.16800000000001</v>
      </c>
      <c r="E20">
        <v>516.51499999999999</v>
      </c>
      <c r="F20">
        <v>549.87300000000005</v>
      </c>
      <c r="G20">
        <v>570.20500000000004</v>
      </c>
      <c r="H20">
        <v>580.51499999999999</v>
      </c>
      <c r="I20">
        <v>576.06200000000001</v>
      </c>
      <c r="J20">
        <v>564.15300000000002</v>
      </c>
      <c r="K20">
        <v>546.43499999999995</v>
      </c>
    </row>
    <row r="21" spans="1:11">
      <c r="A21" s="5" t="s">
        <v>25</v>
      </c>
      <c r="B21">
        <v>2.0609999999999999</v>
      </c>
      <c r="C21">
        <v>2.6419999999999999</v>
      </c>
      <c r="D21">
        <v>3.5659999999999998</v>
      </c>
      <c r="E21">
        <v>4.6520000000000001</v>
      </c>
      <c r="F21">
        <v>5.95</v>
      </c>
      <c r="G21">
        <v>7.4610000000000003</v>
      </c>
      <c r="H21">
        <v>9.2729999999999997</v>
      </c>
      <c r="I21">
        <v>11.449</v>
      </c>
      <c r="J21">
        <v>13.951000000000001</v>
      </c>
      <c r="K21">
        <v>16.904</v>
      </c>
    </row>
    <row r="22" spans="1:11">
      <c r="A22" s="5" t="s">
        <v>26</v>
      </c>
      <c r="B22">
        <v>12.601000000000001</v>
      </c>
      <c r="C22">
        <v>19.279</v>
      </c>
      <c r="D22">
        <v>30.3</v>
      </c>
      <c r="E22">
        <v>44.408999999999999</v>
      </c>
      <c r="F22">
        <v>64.245000000000005</v>
      </c>
      <c r="G22">
        <v>90.772000000000006</v>
      </c>
      <c r="H22">
        <v>124.67400000000001</v>
      </c>
      <c r="I22">
        <v>166.149</v>
      </c>
      <c r="J22">
        <v>215.03800000000001</v>
      </c>
      <c r="K22">
        <v>271.64699999999999</v>
      </c>
    </row>
    <row r="23" spans="1:11">
      <c r="A23" s="5" t="s">
        <v>27</v>
      </c>
      <c r="B23">
        <v>3.47</v>
      </c>
      <c r="C23">
        <v>9.6999999999999993</v>
      </c>
      <c r="D23">
        <v>17.832999999999998</v>
      </c>
      <c r="E23">
        <v>26.213000000000001</v>
      </c>
      <c r="F23">
        <v>34.97</v>
      </c>
      <c r="G23">
        <v>43.738999999999997</v>
      </c>
      <c r="H23">
        <v>53.104999999999997</v>
      </c>
      <c r="I23">
        <v>62.433999999999997</v>
      </c>
      <c r="J23">
        <v>71.316999999999993</v>
      </c>
      <c r="K23">
        <v>80.152000000000001</v>
      </c>
    </row>
    <row r="24" spans="1:11">
      <c r="A24" s="5" t="s">
        <v>28</v>
      </c>
      <c r="B24">
        <v>43.19</v>
      </c>
      <c r="C24">
        <v>71.534000000000006</v>
      </c>
      <c r="D24">
        <v>110.77</v>
      </c>
      <c r="E24">
        <v>153.94</v>
      </c>
      <c r="F24">
        <v>206.49600000000001</v>
      </c>
      <c r="G24">
        <v>271.19499999999999</v>
      </c>
      <c r="H24">
        <v>352.47399999999999</v>
      </c>
      <c r="I24">
        <v>452.488</v>
      </c>
      <c r="J24">
        <v>568.58600000000001</v>
      </c>
      <c r="K24">
        <v>702.27800000000002</v>
      </c>
    </row>
    <row r="25" spans="1:11">
      <c r="A25" s="5" t="s">
        <v>29</v>
      </c>
      <c r="B25">
        <v>28.065000000000001</v>
      </c>
      <c r="C25">
        <v>37.511000000000003</v>
      </c>
      <c r="D25">
        <v>51.347999999999999</v>
      </c>
      <c r="E25">
        <v>62.093000000000004</v>
      </c>
      <c r="F25">
        <v>68.912999999999997</v>
      </c>
      <c r="G25">
        <v>73.486000000000004</v>
      </c>
      <c r="H25">
        <v>77.119</v>
      </c>
      <c r="I25">
        <v>80.328000000000003</v>
      </c>
      <c r="J25">
        <v>82.894999999999996</v>
      </c>
      <c r="K25">
        <v>86.054000000000002</v>
      </c>
    </row>
    <row r="26" spans="1:11">
      <c r="A26" s="5" t="s">
        <v>30</v>
      </c>
      <c r="B26">
        <v>25.012</v>
      </c>
      <c r="C26">
        <v>37.732999999999997</v>
      </c>
      <c r="D26">
        <v>48.685000000000002</v>
      </c>
      <c r="E26">
        <v>56.218000000000004</v>
      </c>
      <c r="F26">
        <v>62.603999999999999</v>
      </c>
      <c r="G26">
        <v>68.052999999999997</v>
      </c>
      <c r="H26">
        <v>73.623999999999995</v>
      </c>
      <c r="I26">
        <v>79.299000000000007</v>
      </c>
      <c r="J26">
        <v>85.201999999999998</v>
      </c>
      <c r="K26">
        <v>91.346000000000004</v>
      </c>
    </row>
    <row r="27" spans="1:11">
      <c r="A27" s="5" t="s">
        <v>31</v>
      </c>
      <c r="B27">
        <v>1967.5409999999999</v>
      </c>
      <c r="C27">
        <v>2833.335</v>
      </c>
      <c r="D27">
        <v>3616.0639999999999</v>
      </c>
      <c r="E27">
        <v>4058.5329999999999</v>
      </c>
      <c r="F27">
        <v>4333.1899999999996</v>
      </c>
      <c r="G27">
        <v>4522.2910000000002</v>
      </c>
      <c r="H27">
        <v>4657.6490000000003</v>
      </c>
      <c r="I27">
        <v>4775.3019999999997</v>
      </c>
      <c r="J27">
        <v>4836.0940000000001</v>
      </c>
      <c r="K27">
        <v>4883.4219999999996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18.152999999999999</v>
      </c>
      <c r="C30">
        <v>24.402999999999999</v>
      </c>
      <c r="D30">
        <v>29.785</v>
      </c>
      <c r="E30">
        <v>34.164999999999999</v>
      </c>
      <c r="F30">
        <v>38.152999999999999</v>
      </c>
      <c r="G30">
        <v>42.511000000000003</v>
      </c>
      <c r="H30">
        <v>46.901000000000003</v>
      </c>
      <c r="I30">
        <v>50.902999999999999</v>
      </c>
      <c r="J30">
        <v>54.671999999999997</v>
      </c>
      <c r="K30">
        <v>58.194000000000003</v>
      </c>
    </row>
    <row r="31" spans="1:11">
      <c r="A31" s="5" t="s">
        <v>35</v>
      </c>
      <c r="B31">
        <v>86.738</v>
      </c>
      <c r="C31">
        <v>118</v>
      </c>
      <c r="D31">
        <v>152.869</v>
      </c>
      <c r="E31">
        <v>173.64599999999999</v>
      </c>
      <c r="F31">
        <v>186.93199999999999</v>
      </c>
      <c r="G31">
        <v>203.02099999999999</v>
      </c>
      <c r="H31">
        <v>224.637</v>
      </c>
      <c r="I31">
        <v>245.65799999999999</v>
      </c>
      <c r="J31">
        <v>267.17399999999998</v>
      </c>
      <c r="K31">
        <v>290.298</v>
      </c>
    </row>
    <row r="32" spans="1:11">
      <c r="A32" s="5" t="s">
        <v>36</v>
      </c>
      <c r="B32">
        <v>18.709</v>
      </c>
      <c r="C32">
        <v>35.536000000000001</v>
      </c>
      <c r="D32">
        <v>61.497999999999998</v>
      </c>
      <c r="E32">
        <v>95.245000000000005</v>
      </c>
      <c r="F32">
        <v>143.99</v>
      </c>
      <c r="G32">
        <v>212.042</v>
      </c>
      <c r="H32">
        <v>302.952</v>
      </c>
      <c r="I32">
        <v>417.74099999999999</v>
      </c>
      <c r="J32">
        <v>553.721</v>
      </c>
      <c r="K32">
        <v>709.11</v>
      </c>
    </row>
    <row r="33" spans="1:11">
      <c r="A33" s="5" t="s">
        <v>37</v>
      </c>
      <c r="B33">
        <v>4.3890000000000002</v>
      </c>
      <c r="C33">
        <v>7.89</v>
      </c>
      <c r="D33">
        <v>13.361000000000001</v>
      </c>
      <c r="E33">
        <v>20.792999999999999</v>
      </c>
      <c r="F33">
        <v>31.143999999999998</v>
      </c>
      <c r="G33">
        <v>45.023000000000003</v>
      </c>
      <c r="H33">
        <v>63.747999999999998</v>
      </c>
      <c r="I33">
        <v>87.09</v>
      </c>
      <c r="J33">
        <v>114.172</v>
      </c>
      <c r="K33">
        <v>145.20500000000001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27.826000000000001</v>
      </c>
      <c r="C35">
        <v>55.372999999999998</v>
      </c>
      <c r="D35">
        <v>88.837000000000003</v>
      </c>
      <c r="E35">
        <v>120.384</v>
      </c>
      <c r="F35">
        <v>156.46899999999999</v>
      </c>
      <c r="G35">
        <v>194.88200000000001</v>
      </c>
      <c r="H35">
        <v>238.958</v>
      </c>
      <c r="I35">
        <v>289.95800000000003</v>
      </c>
      <c r="J35">
        <v>347.72800000000001</v>
      </c>
      <c r="K35">
        <v>417.17500000000001</v>
      </c>
    </row>
    <row r="36" spans="1:11">
      <c r="A36" s="5" t="s">
        <v>40</v>
      </c>
      <c r="B36">
        <v>40.335999999999999</v>
      </c>
      <c r="C36">
        <v>66.819000000000003</v>
      </c>
      <c r="D36">
        <v>107.899</v>
      </c>
      <c r="E36">
        <v>158.26300000000001</v>
      </c>
      <c r="F36">
        <v>221.56399999999999</v>
      </c>
      <c r="G36">
        <v>299.63499999999999</v>
      </c>
      <c r="H36">
        <v>393.26400000000001</v>
      </c>
      <c r="I36">
        <v>499.589</v>
      </c>
      <c r="J36">
        <v>616.83699999999999</v>
      </c>
      <c r="K36">
        <v>745.745</v>
      </c>
    </row>
    <row r="37" spans="1:11">
      <c r="A37" s="5" t="s">
        <v>41</v>
      </c>
      <c r="B37">
        <v>1201.8879999999999</v>
      </c>
      <c r="C37">
        <v>1488.502</v>
      </c>
      <c r="D37">
        <v>1715.258</v>
      </c>
      <c r="E37">
        <v>2004.307</v>
      </c>
      <c r="F37">
        <v>2277.3539999999998</v>
      </c>
      <c r="G37">
        <v>2464.6370000000002</v>
      </c>
      <c r="H37">
        <v>2620.5830000000001</v>
      </c>
      <c r="I37">
        <v>2713.5709999999999</v>
      </c>
      <c r="J37">
        <v>2758.5709999999999</v>
      </c>
      <c r="K37">
        <v>2785.509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3.1139999999999999</v>
      </c>
      <c r="C39">
        <v>5.0629999999999997</v>
      </c>
      <c r="D39">
        <v>7.8319999999999999</v>
      </c>
      <c r="E39">
        <v>10.948</v>
      </c>
      <c r="F39">
        <v>15.183999999999999</v>
      </c>
      <c r="G39">
        <v>20.81</v>
      </c>
      <c r="H39">
        <v>28.117999999999999</v>
      </c>
      <c r="I39">
        <v>37.261000000000003</v>
      </c>
      <c r="J39">
        <v>48.125999999999998</v>
      </c>
      <c r="K39">
        <v>60.789000000000001</v>
      </c>
    </row>
    <row r="40" spans="1:11">
      <c r="A40" s="5" t="s">
        <v>44</v>
      </c>
      <c r="B40">
        <v>15.010999999999999</v>
      </c>
      <c r="C40">
        <v>22.116</v>
      </c>
      <c r="D40">
        <v>35.807000000000002</v>
      </c>
      <c r="E40">
        <v>57.139000000000003</v>
      </c>
      <c r="F40">
        <v>88.712000000000003</v>
      </c>
      <c r="G40">
        <v>131.96700000000001</v>
      </c>
      <c r="H40">
        <v>187.54599999999999</v>
      </c>
      <c r="I40">
        <v>254.995</v>
      </c>
      <c r="J40">
        <v>332.19499999999999</v>
      </c>
      <c r="K40">
        <v>417.46</v>
      </c>
    </row>
    <row r="41" spans="1:11">
      <c r="A41" s="5" t="s">
        <v>45</v>
      </c>
      <c r="B41">
        <v>232.988</v>
      </c>
      <c r="C41">
        <v>368.69900000000001</v>
      </c>
      <c r="D41">
        <v>484.762</v>
      </c>
      <c r="E41">
        <v>565.82899999999995</v>
      </c>
      <c r="F41">
        <v>639.34500000000003</v>
      </c>
      <c r="G41">
        <v>706.61099999999999</v>
      </c>
      <c r="H41">
        <v>785.09400000000005</v>
      </c>
      <c r="I41">
        <v>871.447</v>
      </c>
      <c r="J41">
        <v>960.59799999999996</v>
      </c>
      <c r="K41">
        <v>1061.2739999999999</v>
      </c>
    </row>
    <row r="42" spans="1:11">
      <c r="A42" s="5" t="s">
        <v>46</v>
      </c>
      <c r="B42">
        <v>9121.348</v>
      </c>
      <c r="C42">
        <v>20318.298999999999</v>
      </c>
      <c r="D42">
        <v>31120.25</v>
      </c>
      <c r="E42">
        <v>36249.661999999997</v>
      </c>
      <c r="F42">
        <v>38452.514999999999</v>
      </c>
      <c r="G42">
        <v>38486.900999999998</v>
      </c>
      <c r="H42">
        <v>38207.705000000002</v>
      </c>
      <c r="I42">
        <v>37724.968999999997</v>
      </c>
      <c r="J42">
        <v>37204.798000000003</v>
      </c>
      <c r="K42">
        <v>37012.167000000001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392.55</v>
      </c>
      <c r="C45">
        <v>612.90200000000004</v>
      </c>
      <c r="D45">
        <v>801.13699999999994</v>
      </c>
      <c r="E45">
        <v>978.44500000000005</v>
      </c>
      <c r="F45">
        <v>1162.19</v>
      </c>
      <c r="G45">
        <v>1365.877</v>
      </c>
      <c r="H45">
        <v>1605.7929999999999</v>
      </c>
      <c r="I45">
        <v>1883.578</v>
      </c>
      <c r="J45">
        <v>2190.8150000000001</v>
      </c>
      <c r="K45">
        <v>2531.2199999999998</v>
      </c>
    </row>
    <row r="46" spans="1:11">
      <c r="A46" s="5" t="s">
        <v>50</v>
      </c>
      <c r="B46">
        <v>0.72299999999999998</v>
      </c>
      <c r="C46">
        <v>1.054</v>
      </c>
      <c r="D46">
        <v>1.734</v>
      </c>
      <c r="E46">
        <v>2.6920000000000002</v>
      </c>
      <c r="F46">
        <v>4.0830000000000002</v>
      </c>
      <c r="G46">
        <v>6.0960000000000001</v>
      </c>
      <c r="H46">
        <v>8.8339999999999996</v>
      </c>
      <c r="I46">
        <v>12.412000000000001</v>
      </c>
      <c r="J46">
        <v>16.920999999999999</v>
      </c>
      <c r="K46">
        <v>22.399000000000001</v>
      </c>
    </row>
    <row r="47" spans="1:11">
      <c r="A47" s="5" t="s">
        <v>51</v>
      </c>
      <c r="B47">
        <v>15.396000000000001</v>
      </c>
      <c r="C47">
        <v>30.27</v>
      </c>
      <c r="D47">
        <v>49.145000000000003</v>
      </c>
      <c r="E47">
        <v>70.808000000000007</v>
      </c>
      <c r="F47">
        <v>96.924000000000007</v>
      </c>
      <c r="G47">
        <v>128.04</v>
      </c>
      <c r="H47">
        <v>163.69200000000001</v>
      </c>
      <c r="I47">
        <v>202.64</v>
      </c>
      <c r="J47">
        <v>243.57</v>
      </c>
      <c r="K47">
        <v>286.10599999999999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48.697000000000003</v>
      </c>
      <c r="C49">
        <v>75.356999999999999</v>
      </c>
      <c r="D49">
        <v>100.55800000000001</v>
      </c>
      <c r="E49">
        <v>121.29</v>
      </c>
      <c r="F49">
        <v>140.56200000000001</v>
      </c>
      <c r="G49">
        <v>160.03700000000001</v>
      </c>
      <c r="H49">
        <v>182.87299999999999</v>
      </c>
      <c r="I49">
        <v>208.62899999999999</v>
      </c>
      <c r="J49">
        <v>235.44</v>
      </c>
      <c r="K49">
        <v>264.80799999999999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71.254999999999995</v>
      </c>
      <c r="C51">
        <v>81.379000000000005</v>
      </c>
      <c r="D51">
        <v>91.082999999999998</v>
      </c>
      <c r="E51">
        <v>96.965999999999994</v>
      </c>
      <c r="F51">
        <v>100.21</v>
      </c>
      <c r="G51">
        <v>104.17</v>
      </c>
      <c r="H51">
        <v>110.03700000000001</v>
      </c>
      <c r="I51">
        <v>116.53400000000001</v>
      </c>
      <c r="J51">
        <v>123.074</v>
      </c>
      <c r="K51">
        <v>130.536</v>
      </c>
    </row>
    <row r="52" spans="1:11">
      <c r="A52" s="5" t="s">
        <v>56</v>
      </c>
      <c r="B52">
        <v>64.7</v>
      </c>
      <c r="C52">
        <v>81.962000000000003</v>
      </c>
      <c r="D52">
        <v>93.899000000000001</v>
      </c>
      <c r="E52">
        <v>101.61799999999999</v>
      </c>
      <c r="F52">
        <v>112.041</v>
      </c>
      <c r="G52">
        <v>121.012</v>
      </c>
      <c r="H52">
        <v>131.68700000000001</v>
      </c>
      <c r="I52">
        <v>146.196</v>
      </c>
      <c r="J52">
        <v>162.673</v>
      </c>
      <c r="K52">
        <v>183.09299999999999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20.867000000000001</v>
      </c>
      <c r="C54">
        <v>22.661000000000001</v>
      </c>
      <c r="D54">
        <v>25.87</v>
      </c>
      <c r="E54">
        <v>28.827000000000002</v>
      </c>
      <c r="F54">
        <v>31.678999999999998</v>
      </c>
      <c r="G54">
        <v>35.095999999999997</v>
      </c>
      <c r="H54">
        <v>39.759</v>
      </c>
      <c r="I54">
        <v>44.95</v>
      </c>
      <c r="J54">
        <v>50.165999999999997</v>
      </c>
      <c r="K54">
        <v>55.988999999999997</v>
      </c>
    </row>
    <row r="55" spans="1:11">
      <c r="A55" s="5" t="s">
        <v>59</v>
      </c>
      <c r="B55">
        <v>248.63900000000001</v>
      </c>
      <c r="C55">
        <v>327.654</v>
      </c>
      <c r="D55">
        <v>412.64699999999999</v>
      </c>
      <c r="E55">
        <v>483.80599999999998</v>
      </c>
      <c r="F55">
        <v>527.76700000000005</v>
      </c>
      <c r="G55">
        <v>556.84799999999996</v>
      </c>
      <c r="H55">
        <v>580.82600000000002</v>
      </c>
      <c r="I55">
        <v>579.54300000000001</v>
      </c>
      <c r="J55">
        <v>566.33900000000006</v>
      </c>
      <c r="K55">
        <v>548.89700000000005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20.876000000000001</v>
      </c>
      <c r="C57">
        <v>45.220999999999997</v>
      </c>
      <c r="D57">
        <v>106.19199999999999</v>
      </c>
      <c r="E57">
        <v>196.864</v>
      </c>
      <c r="F57">
        <v>332.91</v>
      </c>
      <c r="G57">
        <v>523.06399999999996</v>
      </c>
      <c r="H57">
        <v>777.226</v>
      </c>
      <c r="I57">
        <v>1100.3599999999999</v>
      </c>
      <c r="J57">
        <v>1488.856</v>
      </c>
      <c r="K57">
        <v>1945.3040000000001</v>
      </c>
    </row>
    <row r="58" spans="1:11">
      <c r="A58" s="5" t="s">
        <v>62</v>
      </c>
      <c r="B58">
        <v>180.16800000000001</v>
      </c>
      <c r="C58">
        <v>206.66200000000001</v>
      </c>
      <c r="D58">
        <v>225.35300000000001</v>
      </c>
      <c r="E58">
        <v>241.84700000000001</v>
      </c>
      <c r="F58">
        <v>261.74599999999998</v>
      </c>
      <c r="G58">
        <v>278.06400000000002</v>
      </c>
      <c r="H58">
        <v>291.166</v>
      </c>
      <c r="I58">
        <v>300.096</v>
      </c>
      <c r="J58">
        <v>304.74099999999999</v>
      </c>
      <c r="K58">
        <v>305.166</v>
      </c>
    </row>
    <row r="59" spans="1:11">
      <c r="A59" s="5" t="s">
        <v>63</v>
      </c>
      <c r="B59">
        <v>1.8839999999999999</v>
      </c>
      <c r="C59">
        <v>3.1469999999999998</v>
      </c>
      <c r="D59">
        <v>5.4740000000000002</v>
      </c>
      <c r="E59">
        <v>8.5079999999999991</v>
      </c>
      <c r="F59">
        <v>12.141999999999999</v>
      </c>
      <c r="G59">
        <v>16.134</v>
      </c>
      <c r="H59">
        <v>20.488</v>
      </c>
      <c r="I59">
        <v>25.074000000000002</v>
      </c>
      <c r="J59">
        <v>29.66</v>
      </c>
      <c r="K59">
        <v>34.332999999999998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83.26</v>
      </c>
      <c r="C61">
        <v>130.73699999999999</v>
      </c>
      <c r="D61">
        <v>176.49100000000001</v>
      </c>
      <c r="E61">
        <v>216.69800000000001</v>
      </c>
      <c r="F61">
        <v>259.18299999999999</v>
      </c>
      <c r="G61">
        <v>306.149</v>
      </c>
      <c r="H61">
        <v>361.31700000000001</v>
      </c>
      <c r="I61">
        <v>424.798</v>
      </c>
      <c r="J61">
        <v>493.57299999999998</v>
      </c>
      <c r="K61">
        <v>568.17200000000003</v>
      </c>
    </row>
    <row r="62" spans="1:11">
      <c r="A62" s="5" t="s">
        <v>66</v>
      </c>
      <c r="B62">
        <v>104.16</v>
      </c>
      <c r="C62">
        <v>154.09299999999999</v>
      </c>
      <c r="D62">
        <v>208.976</v>
      </c>
      <c r="E62">
        <v>262.49700000000001</v>
      </c>
      <c r="F62">
        <v>325.04399999999998</v>
      </c>
      <c r="G62">
        <v>400.81599999999997</v>
      </c>
      <c r="H62">
        <v>493.26600000000002</v>
      </c>
      <c r="I62">
        <v>604.11199999999997</v>
      </c>
      <c r="J62">
        <v>730.85599999999999</v>
      </c>
      <c r="K62">
        <v>876.96400000000006</v>
      </c>
    </row>
    <row r="63" spans="1:11">
      <c r="A63" s="5" t="s">
        <v>67</v>
      </c>
      <c r="B63">
        <v>449.69799999999998</v>
      </c>
      <c r="C63">
        <v>719.17700000000002</v>
      </c>
      <c r="D63">
        <v>1148.723</v>
      </c>
      <c r="E63">
        <v>1626.011</v>
      </c>
      <c r="F63">
        <v>2131.884</v>
      </c>
      <c r="G63">
        <v>2709.6289999999999</v>
      </c>
      <c r="H63">
        <v>3383.7570000000001</v>
      </c>
      <c r="I63">
        <v>4131.223</v>
      </c>
      <c r="J63">
        <v>4942.8940000000002</v>
      </c>
      <c r="K63">
        <v>5821.4340000000002</v>
      </c>
    </row>
    <row r="64" spans="1:11">
      <c r="A64" s="5" t="s">
        <v>68</v>
      </c>
      <c r="B64">
        <v>37.018999999999998</v>
      </c>
      <c r="C64">
        <v>47.411999999999999</v>
      </c>
      <c r="D64">
        <v>61.061</v>
      </c>
      <c r="E64">
        <v>74.515000000000001</v>
      </c>
      <c r="F64">
        <v>89.977000000000004</v>
      </c>
      <c r="G64">
        <v>106.517</v>
      </c>
      <c r="H64">
        <v>126.46899999999999</v>
      </c>
      <c r="I64">
        <v>150.83000000000001</v>
      </c>
      <c r="J64">
        <v>178.50800000000001</v>
      </c>
      <c r="K64">
        <v>211.30600000000001</v>
      </c>
    </row>
    <row r="65" spans="1:11">
      <c r="A65" s="5" t="s">
        <v>69</v>
      </c>
      <c r="B65">
        <v>21.538</v>
      </c>
      <c r="C65">
        <v>27.913</v>
      </c>
      <c r="D65">
        <v>36.970999999999997</v>
      </c>
      <c r="E65">
        <v>45.755000000000003</v>
      </c>
      <c r="F65">
        <v>55.058</v>
      </c>
      <c r="G65">
        <v>64.116</v>
      </c>
      <c r="H65">
        <v>73.033000000000001</v>
      </c>
      <c r="I65">
        <v>81.316999999999993</v>
      </c>
      <c r="J65">
        <v>88.738</v>
      </c>
      <c r="K65">
        <v>95.435000000000002</v>
      </c>
    </row>
    <row r="66" spans="1:11">
      <c r="A66" s="5" t="s">
        <v>70</v>
      </c>
      <c r="B66">
        <v>2.573</v>
      </c>
      <c r="C66">
        <v>3.4119999999999999</v>
      </c>
      <c r="D66">
        <v>4.633</v>
      </c>
      <c r="E66">
        <v>6.0940000000000003</v>
      </c>
      <c r="F66">
        <v>8.3689999999999998</v>
      </c>
      <c r="G66">
        <v>11.958</v>
      </c>
      <c r="H66">
        <v>17.335999999999999</v>
      </c>
      <c r="I66">
        <v>24.963000000000001</v>
      </c>
      <c r="J66">
        <v>35.469000000000001</v>
      </c>
      <c r="K66">
        <v>49.44</v>
      </c>
    </row>
    <row r="67" spans="1:11">
      <c r="A67" s="5" t="s">
        <v>71</v>
      </c>
      <c r="B67">
        <v>22.253</v>
      </c>
      <c r="C67">
        <v>32.064999999999998</v>
      </c>
      <c r="D67">
        <v>39.491999999999997</v>
      </c>
      <c r="E67">
        <v>46.328000000000003</v>
      </c>
      <c r="F67">
        <v>50.816000000000003</v>
      </c>
      <c r="G67">
        <v>52.773000000000003</v>
      </c>
      <c r="H67">
        <v>54.499000000000002</v>
      </c>
      <c r="I67">
        <v>53.832000000000001</v>
      </c>
      <c r="J67">
        <v>52.292000000000002</v>
      </c>
      <c r="K67">
        <v>50.796999999999997</v>
      </c>
    </row>
    <row r="68" spans="1:11">
      <c r="A68" s="5" t="s">
        <v>72</v>
      </c>
      <c r="B68">
        <v>77.328000000000003</v>
      </c>
      <c r="C68">
        <v>151.126</v>
      </c>
      <c r="D68">
        <v>252.31800000000001</v>
      </c>
      <c r="E68">
        <v>379.88200000000001</v>
      </c>
      <c r="F68">
        <v>563.447</v>
      </c>
      <c r="G68">
        <v>809.22199999999998</v>
      </c>
      <c r="H68">
        <v>1136.9860000000001</v>
      </c>
      <c r="I68">
        <v>1562.875</v>
      </c>
      <c r="J68">
        <v>2078.4050000000002</v>
      </c>
      <c r="K68">
        <v>2692.0459999999998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3.5750000000000002</v>
      </c>
      <c r="C71">
        <v>4.431</v>
      </c>
      <c r="D71">
        <v>5.7859999999999996</v>
      </c>
      <c r="E71">
        <v>7.3209999999999997</v>
      </c>
      <c r="F71">
        <v>9.1709999999999994</v>
      </c>
      <c r="G71">
        <v>11.361000000000001</v>
      </c>
      <c r="H71">
        <v>13.981999999999999</v>
      </c>
      <c r="I71">
        <v>17.073</v>
      </c>
      <c r="J71">
        <v>20.734999999999999</v>
      </c>
      <c r="K71">
        <v>25.067</v>
      </c>
    </row>
    <row r="72" spans="1:11">
      <c r="A72" s="5" t="s">
        <v>76</v>
      </c>
      <c r="B72">
        <v>170.072</v>
      </c>
      <c r="C72">
        <v>203.98599999999999</v>
      </c>
      <c r="D72">
        <v>227.19900000000001</v>
      </c>
      <c r="E72">
        <v>247.92699999999999</v>
      </c>
      <c r="F72">
        <v>263.06</v>
      </c>
      <c r="G72">
        <v>274.49099999999999</v>
      </c>
      <c r="H72">
        <v>285.00200000000001</v>
      </c>
      <c r="I72">
        <v>289.80099999999999</v>
      </c>
      <c r="J72">
        <v>290.44799999999998</v>
      </c>
      <c r="K72">
        <v>289.108</v>
      </c>
    </row>
    <row r="73" spans="1:11">
      <c r="A73" s="5" t="s">
        <v>77</v>
      </c>
      <c r="B73">
        <v>1921.7940000000001</v>
      </c>
      <c r="C73">
        <v>2191.683</v>
      </c>
      <c r="D73">
        <v>2504.3429999999998</v>
      </c>
      <c r="E73">
        <v>2784.652</v>
      </c>
      <c r="F73">
        <v>2985.7080000000001</v>
      </c>
      <c r="G73">
        <v>3126.9169999999999</v>
      </c>
      <c r="H73">
        <v>3238.2449999999999</v>
      </c>
      <c r="I73">
        <v>3293.6309999999999</v>
      </c>
      <c r="J73">
        <v>3329.4349999999999</v>
      </c>
      <c r="K73">
        <v>3358.0859999999998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4.4930000000000003</v>
      </c>
      <c r="C75">
        <v>5.1879999999999997</v>
      </c>
      <c r="D75">
        <v>5.6840000000000002</v>
      </c>
      <c r="E75">
        <v>6.3579999999999997</v>
      </c>
      <c r="F75">
        <v>7.3490000000000002</v>
      </c>
      <c r="G75">
        <v>8.5749999999999993</v>
      </c>
      <c r="H75">
        <v>10.215999999999999</v>
      </c>
      <c r="I75">
        <v>12.253</v>
      </c>
      <c r="J75">
        <v>14.638</v>
      </c>
      <c r="K75">
        <v>17.541</v>
      </c>
    </row>
    <row r="76" spans="1:11">
      <c r="A76" s="5" t="s">
        <v>80</v>
      </c>
      <c r="B76">
        <v>20.49</v>
      </c>
      <c r="C76">
        <v>27.577000000000002</v>
      </c>
      <c r="D76">
        <v>34.851999999999997</v>
      </c>
      <c r="E76">
        <v>41.969000000000001</v>
      </c>
      <c r="F76">
        <v>50.097999999999999</v>
      </c>
      <c r="G76">
        <v>58.701999999999998</v>
      </c>
      <c r="H76">
        <v>68.08</v>
      </c>
      <c r="I76">
        <v>78.063999999999993</v>
      </c>
      <c r="J76">
        <v>88.230999999999995</v>
      </c>
      <c r="K76">
        <v>98.765000000000001</v>
      </c>
    </row>
    <row r="77" spans="1:11">
      <c r="A77" s="5" t="s">
        <v>81</v>
      </c>
      <c r="B77">
        <v>3.169</v>
      </c>
      <c r="C77">
        <v>5.4720000000000004</v>
      </c>
      <c r="D77">
        <v>9.141</v>
      </c>
      <c r="E77">
        <v>13.835000000000001</v>
      </c>
      <c r="F77">
        <v>19.963999999999999</v>
      </c>
      <c r="G77">
        <v>27.693999999999999</v>
      </c>
      <c r="H77">
        <v>37.156999999999996</v>
      </c>
      <c r="I77">
        <v>48.404000000000003</v>
      </c>
      <c r="J77">
        <v>61.417000000000002</v>
      </c>
      <c r="K77">
        <v>76.337000000000003</v>
      </c>
    </row>
    <row r="78" spans="1:11">
      <c r="A78" s="5" t="s">
        <v>82</v>
      </c>
      <c r="B78">
        <v>20.242000000000001</v>
      </c>
      <c r="C78">
        <v>35.075000000000003</v>
      </c>
      <c r="D78">
        <v>46.558999999999997</v>
      </c>
      <c r="E78">
        <v>55.866</v>
      </c>
      <c r="F78">
        <v>65.007999999999996</v>
      </c>
      <c r="G78">
        <v>73.879000000000005</v>
      </c>
      <c r="H78">
        <v>85.876999999999995</v>
      </c>
      <c r="I78">
        <v>98.668999999999997</v>
      </c>
      <c r="J78">
        <v>112.875</v>
      </c>
      <c r="K78">
        <v>130.315</v>
      </c>
    </row>
    <row r="79" spans="1:11">
      <c r="A79" s="5" t="s">
        <v>83</v>
      </c>
      <c r="B79">
        <v>2727.3290000000002</v>
      </c>
      <c r="C79">
        <v>3122.7959999999998</v>
      </c>
      <c r="D79">
        <v>3258.3829999999998</v>
      </c>
      <c r="E79">
        <v>3359.72</v>
      </c>
      <c r="F79">
        <v>3398.172</v>
      </c>
      <c r="G79">
        <v>3363.2629999999999</v>
      </c>
      <c r="H79">
        <v>3314.8609999999999</v>
      </c>
      <c r="I79">
        <v>3218.5619999999999</v>
      </c>
      <c r="J79">
        <v>3080.4740000000002</v>
      </c>
      <c r="K79">
        <v>2929.2370000000001</v>
      </c>
    </row>
    <row r="80" spans="1:11">
      <c r="A80" s="5" t="s">
        <v>84</v>
      </c>
      <c r="B80">
        <v>36.061999999999998</v>
      </c>
      <c r="C80">
        <v>79.745000000000005</v>
      </c>
      <c r="D80">
        <v>135.316</v>
      </c>
      <c r="E80">
        <v>196.74600000000001</v>
      </c>
      <c r="F80">
        <v>274.81900000000002</v>
      </c>
      <c r="G80">
        <v>379.03199999999998</v>
      </c>
      <c r="H80">
        <v>518.51800000000003</v>
      </c>
      <c r="I80">
        <v>695.226</v>
      </c>
      <c r="J80">
        <v>907.55799999999999</v>
      </c>
      <c r="K80">
        <v>1154.1990000000001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273.89699999999999</v>
      </c>
      <c r="C82">
        <v>284.101</v>
      </c>
      <c r="D82">
        <v>323.91300000000001</v>
      </c>
      <c r="E82">
        <v>351.40199999999999</v>
      </c>
      <c r="F82">
        <v>366.26900000000001</v>
      </c>
      <c r="G82">
        <v>379.04399999999998</v>
      </c>
      <c r="H82">
        <v>387.291</v>
      </c>
      <c r="I82">
        <v>384.31099999999998</v>
      </c>
      <c r="J82">
        <v>377.41</v>
      </c>
      <c r="K82">
        <v>366.66800000000001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5" t="s">
        <v>90</v>
      </c>
      <c r="B86">
        <v>61.823</v>
      </c>
      <c r="C86">
        <v>86.841999999999999</v>
      </c>
      <c r="D86">
        <v>128.52699999999999</v>
      </c>
      <c r="E86">
        <v>181.68700000000001</v>
      </c>
      <c r="F86">
        <v>251.02699999999999</v>
      </c>
      <c r="G86">
        <v>338.47500000000002</v>
      </c>
      <c r="H86">
        <v>447.30900000000003</v>
      </c>
      <c r="I86">
        <v>581.19799999999998</v>
      </c>
      <c r="J86">
        <v>740.35599999999999</v>
      </c>
      <c r="K86">
        <v>927.16600000000005</v>
      </c>
    </row>
    <row r="87" spans="1:11">
      <c r="A87" s="5" t="s">
        <v>91</v>
      </c>
      <c r="B87">
        <v>9.766</v>
      </c>
      <c r="C87">
        <v>25.427</v>
      </c>
      <c r="D87">
        <v>52.7</v>
      </c>
      <c r="E87">
        <v>83.634</v>
      </c>
      <c r="F87">
        <v>122.572</v>
      </c>
      <c r="G87">
        <v>168.745</v>
      </c>
      <c r="H87">
        <v>221.274</v>
      </c>
      <c r="I87">
        <v>278.88</v>
      </c>
      <c r="J87">
        <v>339.61799999999999</v>
      </c>
      <c r="K87">
        <v>403.31400000000002</v>
      </c>
    </row>
    <row r="88" spans="1:11">
      <c r="A88" s="5" t="s">
        <v>92</v>
      </c>
      <c r="B88">
        <v>1.6120000000000001</v>
      </c>
      <c r="C88">
        <v>2.54</v>
      </c>
      <c r="D88">
        <v>4.1109999999999998</v>
      </c>
      <c r="E88">
        <v>6.4029999999999996</v>
      </c>
      <c r="F88">
        <v>9.7040000000000006</v>
      </c>
      <c r="G88">
        <v>14.071</v>
      </c>
      <c r="H88">
        <v>19.504000000000001</v>
      </c>
      <c r="I88">
        <v>25.917000000000002</v>
      </c>
      <c r="J88">
        <v>33.067</v>
      </c>
      <c r="K88">
        <v>40.859000000000002</v>
      </c>
    </row>
    <row r="89" spans="1:11">
      <c r="A89" s="5" t="s">
        <v>93</v>
      </c>
      <c r="B89">
        <v>2.3420000000000001</v>
      </c>
      <c r="C89">
        <v>3.7930000000000001</v>
      </c>
      <c r="D89">
        <v>5.2729999999999997</v>
      </c>
      <c r="E89">
        <v>6.4829999999999997</v>
      </c>
      <c r="F89">
        <v>8.032</v>
      </c>
      <c r="G89">
        <v>9.7729999999999997</v>
      </c>
      <c r="H89">
        <v>11.645</v>
      </c>
      <c r="I89">
        <v>14.263999999999999</v>
      </c>
      <c r="J89">
        <v>17.184999999999999</v>
      </c>
      <c r="K89">
        <v>20.568000000000001</v>
      </c>
    </row>
    <row r="90" spans="1:11">
      <c r="A90" s="5" t="s">
        <v>94</v>
      </c>
      <c r="B90">
        <v>9.9179999999999993</v>
      </c>
      <c r="C90">
        <v>17.277999999999999</v>
      </c>
      <c r="D90">
        <v>28.942</v>
      </c>
      <c r="E90">
        <v>43.7</v>
      </c>
      <c r="F90">
        <v>62.783999999999999</v>
      </c>
      <c r="G90">
        <v>86.578999999999994</v>
      </c>
      <c r="H90">
        <v>115.86</v>
      </c>
      <c r="I90">
        <v>151.18199999999999</v>
      </c>
      <c r="J90">
        <v>191.75800000000001</v>
      </c>
      <c r="K90">
        <v>237.34</v>
      </c>
    </row>
    <row r="91" spans="1:11">
      <c r="A91" s="5" t="s">
        <v>95</v>
      </c>
      <c r="B91">
        <v>26.744</v>
      </c>
      <c r="C91">
        <v>39.091000000000001</v>
      </c>
      <c r="D91">
        <v>58.08</v>
      </c>
      <c r="E91">
        <v>80.953000000000003</v>
      </c>
      <c r="F91">
        <v>110.063</v>
      </c>
      <c r="G91">
        <v>145.41499999999999</v>
      </c>
      <c r="H91">
        <v>188.44399999999999</v>
      </c>
      <c r="I91">
        <v>240.297</v>
      </c>
      <c r="J91">
        <v>300.43400000000003</v>
      </c>
      <c r="K91">
        <v>370.25900000000001</v>
      </c>
    </row>
    <row r="92" spans="1:11">
      <c r="A92" s="5" t="s">
        <v>96</v>
      </c>
      <c r="B92">
        <v>169.548</v>
      </c>
      <c r="C92">
        <v>188.751</v>
      </c>
      <c r="D92">
        <v>218.95400000000001</v>
      </c>
      <c r="E92">
        <v>243.59899999999999</v>
      </c>
      <c r="F92">
        <v>259.46800000000002</v>
      </c>
      <c r="G92">
        <v>268.779</v>
      </c>
      <c r="H92">
        <v>272.851</v>
      </c>
      <c r="I92">
        <v>269.76900000000001</v>
      </c>
      <c r="J92">
        <v>263.09100000000001</v>
      </c>
      <c r="K92">
        <v>253.78100000000001</v>
      </c>
    </row>
    <row r="93" spans="1:11">
      <c r="A93" s="5" t="s">
        <v>97</v>
      </c>
      <c r="B93">
        <v>10.423999999999999</v>
      </c>
      <c r="C93">
        <v>13.574</v>
      </c>
      <c r="D93">
        <v>16.73</v>
      </c>
      <c r="E93">
        <v>19.821999999999999</v>
      </c>
      <c r="F93">
        <v>22.425000000000001</v>
      </c>
      <c r="G93">
        <v>24.297999999999998</v>
      </c>
      <c r="H93">
        <v>25.777999999999999</v>
      </c>
      <c r="I93">
        <v>26.405000000000001</v>
      </c>
      <c r="J93">
        <v>26.459</v>
      </c>
      <c r="K93">
        <v>26.274000000000001</v>
      </c>
    </row>
    <row r="94" spans="1:11">
      <c r="A94" s="5" t="s">
        <v>98</v>
      </c>
      <c r="B94">
        <v>3653.1019999999999</v>
      </c>
      <c r="C94">
        <v>7025.4480000000003</v>
      </c>
      <c r="D94">
        <v>11288.525</v>
      </c>
      <c r="E94">
        <v>15183.183999999999</v>
      </c>
      <c r="F94">
        <v>18892.213</v>
      </c>
      <c r="G94">
        <v>22486.988000000001</v>
      </c>
      <c r="H94">
        <v>26142.129000000001</v>
      </c>
      <c r="I94">
        <v>29790.28</v>
      </c>
      <c r="J94">
        <v>33333.998</v>
      </c>
      <c r="K94">
        <v>36935.623</v>
      </c>
    </row>
    <row r="95" spans="1:11">
      <c r="A95" s="5" t="s">
        <v>99</v>
      </c>
      <c r="B95">
        <v>929.86500000000001</v>
      </c>
      <c r="C95">
        <v>1757.144</v>
      </c>
      <c r="D95">
        <v>2843.9180000000001</v>
      </c>
      <c r="E95">
        <v>3769.18</v>
      </c>
      <c r="F95">
        <v>4534.4459999999999</v>
      </c>
      <c r="G95">
        <v>5127.8320000000003</v>
      </c>
      <c r="H95">
        <v>5586.9830000000002</v>
      </c>
      <c r="I95">
        <v>5966.9250000000002</v>
      </c>
      <c r="J95">
        <v>6299.9629999999997</v>
      </c>
      <c r="K95">
        <v>6619.3940000000002</v>
      </c>
    </row>
    <row r="96" spans="1:11">
      <c r="A96" s="5" t="s">
        <v>100</v>
      </c>
      <c r="B96">
        <v>810.31500000000005</v>
      </c>
      <c r="C96">
        <v>987.99</v>
      </c>
      <c r="D96">
        <v>1328.133</v>
      </c>
      <c r="E96">
        <v>1734.261</v>
      </c>
      <c r="F96">
        <v>2070.0149999999999</v>
      </c>
      <c r="G96">
        <v>2324.7710000000002</v>
      </c>
      <c r="H96">
        <v>2567.569</v>
      </c>
      <c r="I96">
        <v>2772.163</v>
      </c>
      <c r="J96">
        <v>2990.2310000000002</v>
      </c>
      <c r="K96">
        <v>3253.0210000000002</v>
      </c>
    </row>
    <row r="97" spans="1:11">
      <c r="A97" s="5" t="s">
        <v>101</v>
      </c>
      <c r="B97">
        <v>102.337</v>
      </c>
      <c r="C97">
        <v>265.25299999999999</v>
      </c>
      <c r="D97">
        <v>456.435</v>
      </c>
      <c r="E97">
        <v>714.29899999999998</v>
      </c>
      <c r="F97">
        <v>918.48800000000006</v>
      </c>
      <c r="G97">
        <v>1043.9269999999999</v>
      </c>
      <c r="H97">
        <v>1179.1189999999999</v>
      </c>
      <c r="I97">
        <v>1401.5129999999999</v>
      </c>
      <c r="J97">
        <v>1733.367</v>
      </c>
      <c r="K97">
        <v>2184.614</v>
      </c>
    </row>
    <row r="98" spans="1:11">
      <c r="A98" s="5" t="s">
        <v>102</v>
      </c>
      <c r="B98">
        <v>160.98099999999999</v>
      </c>
      <c r="C98">
        <v>196.578</v>
      </c>
      <c r="D98">
        <v>230.465</v>
      </c>
      <c r="E98">
        <v>259.30399999999997</v>
      </c>
      <c r="F98">
        <v>276.40800000000002</v>
      </c>
      <c r="G98">
        <v>291.35899999999998</v>
      </c>
      <c r="H98">
        <v>302.42500000000001</v>
      </c>
      <c r="I98">
        <v>303.43799999999999</v>
      </c>
      <c r="J98">
        <v>302.39400000000001</v>
      </c>
      <c r="K98">
        <v>299.65600000000001</v>
      </c>
    </row>
    <row r="99" spans="1:11">
      <c r="A99" s="5" t="s">
        <v>103</v>
      </c>
      <c r="B99">
        <v>198.14500000000001</v>
      </c>
      <c r="C99">
        <v>291.96699999999998</v>
      </c>
      <c r="D99">
        <v>391.39</v>
      </c>
      <c r="E99">
        <v>491.57600000000002</v>
      </c>
      <c r="F99">
        <v>583.46699999999998</v>
      </c>
      <c r="G99">
        <v>667.47299999999996</v>
      </c>
      <c r="H99">
        <v>751.69899999999996</v>
      </c>
      <c r="I99">
        <v>824.67399999999998</v>
      </c>
      <c r="J99">
        <v>893.04499999999996</v>
      </c>
      <c r="K99">
        <v>961.84799999999996</v>
      </c>
    </row>
    <row r="100" spans="1:11">
      <c r="A100" s="5" t="s">
        <v>104</v>
      </c>
      <c r="B100">
        <v>1641.252</v>
      </c>
      <c r="C100">
        <v>1756.874</v>
      </c>
      <c r="D100">
        <v>1883.5050000000001</v>
      </c>
      <c r="E100">
        <v>1950.989</v>
      </c>
      <c r="F100">
        <v>1985.508</v>
      </c>
      <c r="G100">
        <v>2002.88</v>
      </c>
      <c r="H100">
        <v>1996.9860000000001</v>
      </c>
      <c r="I100">
        <v>1966.4090000000001</v>
      </c>
      <c r="J100">
        <v>1938.454</v>
      </c>
      <c r="K100">
        <v>1899.1289999999999</v>
      </c>
    </row>
    <row r="101" spans="1:11">
      <c r="A101" s="5" t="s">
        <v>105</v>
      </c>
      <c r="B101">
        <v>18.919</v>
      </c>
      <c r="C101">
        <v>22.314</v>
      </c>
      <c r="D101">
        <v>26.725000000000001</v>
      </c>
      <c r="E101">
        <v>30.812000000000001</v>
      </c>
      <c r="F101">
        <v>36.468000000000004</v>
      </c>
      <c r="G101">
        <v>43.15</v>
      </c>
      <c r="H101">
        <v>51.661999999999999</v>
      </c>
      <c r="I101">
        <v>62.962000000000003</v>
      </c>
      <c r="J101">
        <v>76.209000000000003</v>
      </c>
      <c r="K101">
        <v>92.188999999999993</v>
      </c>
    </row>
    <row r="102" spans="1:11">
      <c r="A102" s="5" t="s">
        <v>106</v>
      </c>
      <c r="B102">
        <v>3899.299</v>
      </c>
      <c r="C102">
        <v>4262.0010000000002</v>
      </c>
      <c r="D102">
        <v>4509.9380000000001</v>
      </c>
      <c r="E102">
        <v>4427.72</v>
      </c>
      <c r="F102">
        <v>4212.8440000000001</v>
      </c>
      <c r="G102">
        <v>3967.2420000000002</v>
      </c>
      <c r="H102">
        <v>3693.5390000000002</v>
      </c>
      <c r="I102">
        <v>3397.2190000000001</v>
      </c>
      <c r="J102">
        <v>3146.85</v>
      </c>
      <c r="K102">
        <v>2933.2289999999998</v>
      </c>
    </row>
    <row r="103" spans="1:11">
      <c r="A103" s="5" t="s">
        <v>107</v>
      </c>
      <c r="B103">
        <v>31.744</v>
      </c>
      <c r="C103">
        <v>51.402999999999999</v>
      </c>
      <c r="D103">
        <v>88.722999999999999</v>
      </c>
      <c r="E103">
        <v>138.34200000000001</v>
      </c>
      <c r="F103">
        <v>200.535</v>
      </c>
      <c r="G103">
        <v>276.303</v>
      </c>
      <c r="H103">
        <v>367.89299999999997</v>
      </c>
      <c r="I103">
        <v>475.57600000000002</v>
      </c>
      <c r="J103">
        <v>593.21100000000001</v>
      </c>
      <c r="K103">
        <v>718.71699999999998</v>
      </c>
    </row>
    <row r="104" spans="1:11">
      <c r="A104" s="5" t="s">
        <v>108</v>
      </c>
      <c r="B104">
        <v>178.18</v>
      </c>
      <c r="C104">
        <v>320.20600000000002</v>
      </c>
      <c r="D104">
        <v>521.34199999999998</v>
      </c>
      <c r="E104">
        <v>701.45899999999995</v>
      </c>
      <c r="F104">
        <v>759.94399999999996</v>
      </c>
      <c r="G104">
        <v>730.62900000000002</v>
      </c>
      <c r="H104">
        <v>737.53599999999994</v>
      </c>
      <c r="I104">
        <v>762.42</v>
      </c>
      <c r="J104">
        <v>806.18100000000004</v>
      </c>
      <c r="K104">
        <v>862.30600000000004</v>
      </c>
    </row>
    <row r="105" spans="1:11">
      <c r="A105" s="5" t="s">
        <v>109</v>
      </c>
      <c r="B105">
        <v>60.006999999999998</v>
      </c>
      <c r="C105">
        <v>104.759</v>
      </c>
      <c r="D105">
        <v>170.28100000000001</v>
      </c>
      <c r="E105">
        <v>251.565</v>
      </c>
      <c r="F105">
        <v>365.33699999999999</v>
      </c>
      <c r="G105">
        <v>524.29100000000005</v>
      </c>
      <c r="H105">
        <v>742.37300000000005</v>
      </c>
      <c r="I105">
        <v>1027.1020000000001</v>
      </c>
      <c r="J105">
        <v>1381.5250000000001</v>
      </c>
      <c r="K105">
        <v>1810.855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124.857</v>
      </c>
      <c r="C107">
        <v>193.71100000000001</v>
      </c>
      <c r="D107">
        <v>282.99799999999999</v>
      </c>
      <c r="E107">
        <v>403.74400000000003</v>
      </c>
      <c r="F107">
        <v>493.762</v>
      </c>
      <c r="G107">
        <v>530.97</v>
      </c>
      <c r="H107">
        <v>531.95699999999999</v>
      </c>
      <c r="I107">
        <v>530.51599999999996</v>
      </c>
      <c r="J107">
        <v>542.97900000000004</v>
      </c>
      <c r="K107">
        <v>563.13199999999995</v>
      </c>
    </row>
    <row r="108" spans="1:11">
      <c r="A108" s="5" t="s">
        <v>112</v>
      </c>
      <c r="B108">
        <v>10.941000000000001</v>
      </c>
      <c r="C108">
        <v>18.231999999999999</v>
      </c>
      <c r="D108">
        <v>29.286999999999999</v>
      </c>
      <c r="E108">
        <v>43.838000000000001</v>
      </c>
      <c r="F108">
        <v>61.472999999999999</v>
      </c>
      <c r="G108">
        <v>82.102999999999994</v>
      </c>
      <c r="H108">
        <v>107.82299999999999</v>
      </c>
      <c r="I108">
        <v>136.44999999999999</v>
      </c>
      <c r="J108">
        <v>167.983</v>
      </c>
      <c r="K108">
        <v>202.53399999999999</v>
      </c>
    </row>
    <row r="109" spans="1:11">
      <c r="A109" s="5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5" t="s">
        <v>114</v>
      </c>
      <c r="B110">
        <v>28.991</v>
      </c>
      <c r="C110">
        <v>41.460999999999999</v>
      </c>
      <c r="D110">
        <v>49.917999999999999</v>
      </c>
      <c r="E110">
        <v>54.411999999999999</v>
      </c>
      <c r="F110">
        <v>56.737000000000002</v>
      </c>
      <c r="G110">
        <v>58.56</v>
      </c>
      <c r="H110">
        <v>62.091999999999999</v>
      </c>
      <c r="I110">
        <v>65.855999999999995</v>
      </c>
      <c r="J110">
        <v>70.097999999999999</v>
      </c>
      <c r="K110">
        <v>75.326999999999998</v>
      </c>
    </row>
    <row r="111" spans="1:11">
      <c r="A111" s="5" t="s">
        <v>115</v>
      </c>
      <c r="B111">
        <v>53.347000000000001</v>
      </c>
      <c r="C111">
        <v>76.155000000000001</v>
      </c>
      <c r="D111">
        <v>103.81100000000001</v>
      </c>
      <c r="E111">
        <v>126.678</v>
      </c>
      <c r="F111">
        <v>145.90199999999999</v>
      </c>
      <c r="G111">
        <v>163.81700000000001</v>
      </c>
      <c r="H111">
        <v>182.44800000000001</v>
      </c>
      <c r="I111">
        <v>202.87700000000001</v>
      </c>
      <c r="J111">
        <v>222.79400000000001</v>
      </c>
      <c r="K111">
        <v>244.04400000000001</v>
      </c>
    </row>
    <row r="112" spans="1:11">
      <c r="A112" s="5" t="s">
        <v>116</v>
      </c>
      <c r="B112">
        <v>3.1190000000000002</v>
      </c>
      <c r="C112">
        <v>4.8879999999999999</v>
      </c>
      <c r="D112">
        <v>7.077</v>
      </c>
      <c r="E112">
        <v>9.6769999999999996</v>
      </c>
      <c r="F112">
        <v>13.209</v>
      </c>
      <c r="G112">
        <v>17.696000000000002</v>
      </c>
      <c r="H112">
        <v>23.277000000000001</v>
      </c>
      <c r="I112">
        <v>30.155999999999999</v>
      </c>
      <c r="J112">
        <v>38.289000000000001</v>
      </c>
      <c r="K112">
        <v>47.951000000000001</v>
      </c>
    </row>
    <row r="113" spans="1:11">
      <c r="A113" s="5" t="s">
        <v>117</v>
      </c>
      <c r="B113">
        <v>1.9259999999999999</v>
      </c>
      <c r="C113">
        <v>4.4619999999999997</v>
      </c>
      <c r="D113">
        <v>9.1010000000000009</v>
      </c>
      <c r="E113">
        <v>15.305999999999999</v>
      </c>
      <c r="F113">
        <v>24.274999999999999</v>
      </c>
      <c r="G113">
        <v>36.840000000000003</v>
      </c>
      <c r="H113">
        <v>53.5</v>
      </c>
      <c r="I113">
        <v>74.143000000000001</v>
      </c>
      <c r="J113">
        <v>98.02</v>
      </c>
      <c r="K113">
        <v>124.554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51.058999999999997</v>
      </c>
      <c r="C116">
        <v>71.918999999999997</v>
      </c>
      <c r="D116">
        <v>82.375</v>
      </c>
      <c r="E116">
        <v>89.305000000000007</v>
      </c>
      <c r="F116">
        <v>93.78</v>
      </c>
      <c r="G116">
        <v>96.71</v>
      </c>
      <c r="H116">
        <v>104.70399999999999</v>
      </c>
      <c r="I116">
        <v>114.099</v>
      </c>
      <c r="J116">
        <v>122.947</v>
      </c>
      <c r="K116">
        <v>134.255</v>
      </c>
    </row>
    <row r="117" spans="1:11">
      <c r="A117" s="5" t="s">
        <v>121</v>
      </c>
      <c r="B117">
        <v>34.847999999999999</v>
      </c>
      <c r="C117">
        <v>42.171999999999997</v>
      </c>
      <c r="D117">
        <v>48.045000000000002</v>
      </c>
      <c r="E117">
        <v>52.012</v>
      </c>
      <c r="F117">
        <v>54.036000000000001</v>
      </c>
      <c r="G117">
        <v>55.113</v>
      </c>
      <c r="H117">
        <v>54.831000000000003</v>
      </c>
      <c r="I117">
        <v>53.066000000000003</v>
      </c>
      <c r="J117">
        <v>50.414000000000001</v>
      </c>
      <c r="K117">
        <v>47.125999999999998</v>
      </c>
    </row>
    <row r="118" spans="1:11">
      <c r="A118" s="5" t="s">
        <v>122</v>
      </c>
      <c r="B118">
        <v>17.998999999999999</v>
      </c>
      <c r="C118">
        <v>26.477</v>
      </c>
      <c r="D118">
        <v>46.061</v>
      </c>
      <c r="E118">
        <v>75.619</v>
      </c>
      <c r="F118">
        <v>122.666</v>
      </c>
      <c r="G118">
        <v>192.62100000000001</v>
      </c>
      <c r="H118">
        <v>291.78100000000001</v>
      </c>
      <c r="I118">
        <v>425.66300000000001</v>
      </c>
      <c r="J118">
        <v>595.995</v>
      </c>
      <c r="K118">
        <v>806.49699999999996</v>
      </c>
    </row>
    <row r="119" spans="1:11">
      <c r="A119" s="5" t="s">
        <v>123</v>
      </c>
      <c r="B119">
        <v>11.853999999999999</v>
      </c>
      <c r="C119">
        <v>21.204999999999998</v>
      </c>
      <c r="D119">
        <v>38.805</v>
      </c>
      <c r="E119">
        <v>65.132000000000005</v>
      </c>
      <c r="F119">
        <v>108.361</v>
      </c>
      <c r="G119">
        <v>177.947</v>
      </c>
      <c r="H119">
        <v>285.91800000000001</v>
      </c>
      <c r="I119">
        <v>443.67399999999998</v>
      </c>
      <c r="J119">
        <v>660.06799999999998</v>
      </c>
      <c r="K119">
        <v>942.80600000000004</v>
      </c>
    </row>
    <row r="120" spans="1:11">
      <c r="A120" s="5" t="s">
        <v>124</v>
      </c>
      <c r="B120">
        <v>375.28800000000001</v>
      </c>
      <c r="C120">
        <v>602.20899999999995</v>
      </c>
      <c r="D120">
        <v>864.71799999999996</v>
      </c>
      <c r="E120">
        <v>1134.086</v>
      </c>
      <c r="F120">
        <v>1399.7629999999999</v>
      </c>
      <c r="G120">
        <v>1692.5889999999999</v>
      </c>
      <c r="H120">
        <v>2018.319</v>
      </c>
      <c r="I120">
        <v>2383.3510000000001</v>
      </c>
      <c r="J120">
        <v>2764.4110000000001</v>
      </c>
      <c r="K120">
        <v>3155.6590000000001</v>
      </c>
    </row>
    <row r="121" spans="1:11">
      <c r="A121" s="5" t="s">
        <v>125</v>
      </c>
      <c r="B121">
        <v>2.3330000000000002</v>
      </c>
      <c r="C121">
        <v>3.4089999999999998</v>
      </c>
      <c r="D121">
        <v>4.7380000000000004</v>
      </c>
      <c r="E121">
        <v>6.18</v>
      </c>
      <c r="F121">
        <v>7.63</v>
      </c>
      <c r="G121">
        <v>8.99</v>
      </c>
      <c r="H121">
        <v>10.601000000000001</v>
      </c>
      <c r="I121">
        <v>12.292999999999999</v>
      </c>
      <c r="J121">
        <v>13.968999999999999</v>
      </c>
      <c r="K121">
        <v>16.044</v>
      </c>
    </row>
    <row r="122" spans="1:11">
      <c r="A122" s="5" t="s">
        <v>126</v>
      </c>
      <c r="B122">
        <v>14.86</v>
      </c>
      <c r="C122">
        <v>22.759</v>
      </c>
      <c r="D122">
        <v>39.771000000000001</v>
      </c>
      <c r="E122">
        <v>63.523000000000003</v>
      </c>
      <c r="F122">
        <v>97.498999999999995</v>
      </c>
      <c r="G122">
        <v>143.619</v>
      </c>
      <c r="H122">
        <v>202.345</v>
      </c>
      <c r="I122">
        <v>273.072</v>
      </c>
      <c r="J122">
        <v>354.13200000000001</v>
      </c>
      <c r="K122">
        <v>444.79</v>
      </c>
    </row>
    <row r="123" spans="1:11">
      <c r="A123" s="5" t="s">
        <v>127</v>
      </c>
      <c r="B123">
        <v>9.4420000000000002</v>
      </c>
      <c r="C123">
        <v>11.659000000000001</v>
      </c>
      <c r="D123">
        <v>14.185</v>
      </c>
      <c r="E123">
        <v>16.652000000000001</v>
      </c>
      <c r="F123">
        <v>18.498999999999999</v>
      </c>
      <c r="G123">
        <v>20.013999999999999</v>
      </c>
      <c r="H123">
        <v>21.806000000000001</v>
      </c>
      <c r="I123">
        <v>23.664999999999999</v>
      </c>
      <c r="J123">
        <v>25.448</v>
      </c>
      <c r="K123">
        <v>27.49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5" t="s">
        <v>130</v>
      </c>
      <c r="B126">
        <v>7.6239999999999997</v>
      </c>
      <c r="C126">
        <v>13.132999999999999</v>
      </c>
      <c r="D126">
        <v>20.629000000000001</v>
      </c>
      <c r="E126">
        <v>30.036999999999999</v>
      </c>
      <c r="F126">
        <v>42.792999999999999</v>
      </c>
      <c r="G126">
        <v>59.195</v>
      </c>
      <c r="H126">
        <v>79.138999999999996</v>
      </c>
      <c r="I126">
        <v>102.70399999999999</v>
      </c>
      <c r="J126">
        <v>129.43899999999999</v>
      </c>
      <c r="K126">
        <v>159.167</v>
      </c>
    </row>
    <row r="127" spans="1:11">
      <c r="A127" s="5" t="s">
        <v>131</v>
      </c>
      <c r="B127">
        <v>15.734</v>
      </c>
      <c r="C127">
        <v>23.763999999999999</v>
      </c>
      <c r="D127">
        <v>32.124000000000002</v>
      </c>
      <c r="E127">
        <v>38.137</v>
      </c>
      <c r="F127">
        <v>43.392000000000003</v>
      </c>
      <c r="G127">
        <v>48.067999999999998</v>
      </c>
      <c r="H127">
        <v>52.874000000000002</v>
      </c>
      <c r="I127">
        <v>58.582999999999998</v>
      </c>
      <c r="J127">
        <v>64.680000000000007</v>
      </c>
      <c r="K127">
        <v>71.53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1409.6859999999999</v>
      </c>
      <c r="C129">
        <v>2003.384</v>
      </c>
      <c r="D129">
        <v>2653.058</v>
      </c>
      <c r="E129">
        <v>3240.54</v>
      </c>
      <c r="F129">
        <v>3785.058</v>
      </c>
      <c r="G129">
        <v>4346.62</v>
      </c>
      <c r="H129">
        <v>4956.0410000000002</v>
      </c>
      <c r="I129">
        <v>5606.53</v>
      </c>
      <c r="J129">
        <v>6253.7969999999996</v>
      </c>
      <c r="K129">
        <v>6910.1679999999997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9.9770000000000003</v>
      </c>
      <c r="C131">
        <v>28.366</v>
      </c>
      <c r="D131">
        <v>49.304000000000002</v>
      </c>
      <c r="E131">
        <v>70.331999999999994</v>
      </c>
      <c r="F131">
        <v>91.58</v>
      </c>
      <c r="G131">
        <v>113.126</v>
      </c>
      <c r="H131">
        <v>138.047</v>
      </c>
      <c r="I131">
        <v>162.59399999999999</v>
      </c>
      <c r="J131">
        <v>186.77099999999999</v>
      </c>
      <c r="K131">
        <v>211.809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137.29300000000001</v>
      </c>
      <c r="C134">
        <v>229.15700000000001</v>
      </c>
      <c r="D134">
        <v>357.58</v>
      </c>
      <c r="E134">
        <v>489.512</v>
      </c>
      <c r="F134">
        <v>623.92899999999997</v>
      </c>
      <c r="G134">
        <v>753.80700000000002</v>
      </c>
      <c r="H134">
        <v>891.47400000000005</v>
      </c>
      <c r="I134">
        <v>1042.8489999999999</v>
      </c>
      <c r="J134">
        <v>1201.8150000000001</v>
      </c>
      <c r="K134">
        <v>1376.5119999999999</v>
      </c>
    </row>
    <row r="135" spans="1:11">
      <c r="A135" s="5" t="s">
        <v>139</v>
      </c>
      <c r="B135">
        <v>19.244</v>
      </c>
      <c r="C135">
        <v>40.039000000000001</v>
      </c>
      <c r="D135">
        <v>68.760000000000005</v>
      </c>
      <c r="E135">
        <v>100.432</v>
      </c>
      <c r="F135">
        <v>143.52000000000001</v>
      </c>
      <c r="G135">
        <v>200.43</v>
      </c>
      <c r="H135">
        <v>271.94499999999999</v>
      </c>
      <c r="I135">
        <v>360.11700000000002</v>
      </c>
      <c r="J135">
        <v>465.62700000000001</v>
      </c>
      <c r="K135">
        <v>590.75599999999997</v>
      </c>
    </row>
    <row r="136" spans="1:11">
      <c r="A136" s="5" t="s">
        <v>140</v>
      </c>
      <c r="B136">
        <v>69.159000000000006</v>
      </c>
      <c r="C136">
        <v>124.57</v>
      </c>
      <c r="D136">
        <v>179.15100000000001</v>
      </c>
      <c r="E136">
        <v>206.911</v>
      </c>
      <c r="F136">
        <v>224.20099999999999</v>
      </c>
      <c r="G136">
        <v>234.483</v>
      </c>
      <c r="H136">
        <v>244.18600000000001</v>
      </c>
      <c r="I136">
        <v>256.03800000000001</v>
      </c>
      <c r="J136">
        <v>269.76299999999998</v>
      </c>
      <c r="K136">
        <v>287.94099999999997</v>
      </c>
    </row>
    <row r="137" spans="1:11">
      <c r="A137" s="5" t="s">
        <v>141</v>
      </c>
      <c r="B137">
        <v>13.403</v>
      </c>
      <c r="C137">
        <v>20.154</v>
      </c>
      <c r="D137">
        <v>29.318000000000001</v>
      </c>
      <c r="E137">
        <v>38.555</v>
      </c>
      <c r="F137">
        <v>48.423999999999999</v>
      </c>
      <c r="G137">
        <v>58.58</v>
      </c>
      <c r="H137">
        <v>68.912999999999997</v>
      </c>
      <c r="I137">
        <v>79.602000000000004</v>
      </c>
      <c r="J137">
        <v>90.751999999999995</v>
      </c>
      <c r="K137">
        <v>102.813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32.337000000000003</v>
      </c>
      <c r="C139">
        <v>50.631999999999998</v>
      </c>
      <c r="D139">
        <v>78.554000000000002</v>
      </c>
      <c r="E139">
        <v>112.10299999999999</v>
      </c>
      <c r="F139">
        <v>156.73099999999999</v>
      </c>
      <c r="G139">
        <v>214.749</v>
      </c>
      <c r="H139">
        <v>291.12099999999998</v>
      </c>
      <c r="I139">
        <v>391.51799999999997</v>
      </c>
      <c r="J139">
        <v>517.072</v>
      </c>
      <c r="K139">
        <v>675.73400000000004</v>
      </c>
    </row>
    <row r="140" spans="1:11">
      <c r="A140" s="5" t="s">
        <v>144</v>
      </c>
      <c r="B140">
        <v>614.80899999999997</v>
      </c>
      <c r="C140">
        <v>707.91899999999998</v>
      </c>
      <c r="D140">
        <v>782.22400000000005</v>
      </c>
      <c r="E140">
        <v>833.32799999999997</v>
      </c>
      <c r="F140">
        <v>873.56700000000001</v>
      </c>
      <c r="G140">
        <v>894.04100000000005</v>
      </c>
      <c r="H140">
        <v>903.35199999999998</v>
      </c>
      <c r="I140">
        <v>902.28599999999994</v>
      </c>
      <c r="J140">
        <v>891.55899999999997</v>
      </c>
      <c r="K140">
        <v>872.04200000000003</v>
      </c>
    </row>
    <row r="141" spans="1:11">
      <c r="A141" s="5" t="s">
        <v>145</v>
      </c>
      <c r="B141">
        <v>4.25</v>
      </c>
      <c r="C141">
        <v>6.2270000000000003</v>
      </c>
      <c r="D141">
        <v>8.0570000000000004</v>
      </c>
      <c r="E141">
        <v>9.6920000000000002</v>
      </c>
      <c r="F141">
        <v>11.255000000000001</v>
      </c>
      <c r="G141">
        <v>12.755000000000001</v>
      </c>
      <c r="H141">
        <v>14.273</v>
      </c>
      <c r="I141">
        <v>15.797000000000001</v>
      </c>
      <c r="J141">
        <v>17.28</v>
      </c>
      <c r="K141">
        <v>18.77</v>
      </c>
    </row>
    <row r="142" spans="1:11">
      <c r="A142" s="5" t="s">
        <v>146</v>
      </c>
      <c r="B142">
        <v>110.886</v>
      </c>
      <c r="C142">
        <v>137.608</v>
      </c>
      <c r="D142">
        <v>158.62200000000001</v>
      </c>
      <c r="E142">
        <v>177.10900000000001</v>
      </c>
      <c r="F142">
        <v>198.29400000000001</v>
      </c>
      <c r="G142">
        <v>218.63499999999999</v>
      </c>
      <c r="H142">
        <v>241.005</v>
      </c>
      <c r="I142">
        <v>259.31400000000002</v>
      </c>
      <c r="J142">
        <v>273.00799999999998</v>
      </c>
      <c r="K142">
        <v>283.05099999999999</v>
      </c>
    </row>
    <row r="143" spans="1:11">
      <c r="A143" s="5" t="s">
        <v>147</v>
      </c>
      <c r="B143">
        <v>14.467000000000001</v>
      </c>
      <c r="C143">
        <v>21.777999999999999</v>
      </c>
      <c r="D143">
        <v>34.465000000000003</v>
      </c>
      <c r="E143">
        <v>50.44</v>
      </c>
      <c r="F143">
        <v>69.849999999999994</v>
      </c>
      <c r="G143">
        <v>93.028999999999996</v>
      </c>
      <c r="H143">
        <v>121.39700000000001</v>
      </c>
      <c r="I143">
        <v>155.251</v>
      </c>
      <c r="J143">
        <v>194.21600000000001</v>
      </c>
      <c r="K143">
        <v>239.42599999999999</v>
      </c>
    </row>
    <row r="144" spans="1:11">
      <c r="A144" s="5" t="s">
        <v>148</v>
      </c>
      <c r="B144">
        <v>10.085000000000001</v>
      </c>
      <c r="C144">
        <v>19.626999999999999</v>
      </c>
      <c r="D144">
        <v>34.606999999999999</v>
      </c>
      <c r="E144">
        <v>57.988999999999997</v>
      </c>
      <c r="F144">
        <v>97.680999999999997</v>
      </c>
      <c r="G144">
        <v>163.571</v>
      </c>
      <c r="H144">
        <v>268.39800000000002</v>
      </c>
      <c r="I144">
        <v>424.25599999999997</v>
      </c>
      <c r="J144">
        <v>639.73900000000003</v>
      </c>
      <c r="K144">
        <v>920.49400000000003</v>
      </c>
    </row>
    <row r="145" spans="1:11">
      <c r="A145" s="5" t="s">
        <v>149</v>
      </c>
      <c r="B145">
        <v>338.22500000000002</v>
      </c>
      <c r="C145">
        <v>651.21799999999996</v>
      </c>
      <c r="D145">
        <v>1131.5899999999999</v>
      </c>
      <c r="E145">
        <v>1757.6030000000001</v>
      </c>
      <c r="F145">
        <v>2601.8000000000002</v>
      </c>
      <c r="G145">
        <v>3815.0990000000002</v>
      </c>
      <c r="H145">
        <v>5530.6329999999998</v>
      </c>
      <c r="I145">
        <v>7863.8440000000001</v>
      </c>
      <c r="J145">
        <v>10809.807000000001</v>
      </c>
      <c r="K145">
        <v>14301.753000000001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228.255</v>
      </c>
      <c r="C149">
        <v>280.91199999999998</v>
      </c>
      <c r="D149">
        <v>314.71199999999999</v>
      </c>
      <c r="E149">
        <v>337.46</v>
      </c>
      <c r="F149">
        <v>340.923</v>
      </c>
      <c r="G149">
        <v>351.7</v>
      </c>
      <c r="H149">
        <v>367.447</v>
      </c>
      <c r="I149">
        <v>379.68799999999999</v>
      </c>
      <c r="J149">
        <v>385.89</v>
      </c>
      <c r="K149">
        <v>386.69799999999998</v>
      </c>
    </row>
    <row r="150" spans="1:11">
      <c r="A150" s="5" t="s">
        <v>154</v>
      </c>
      <c r="B150">
        <v>68.334000000000003</v>
      </c>
      <c r="C150">
        <v>100.71899999999999</v>
      </c>
      <c r="D150">
        <v>134.422</v>
      </c>
      <c r="E150">
        <v>163.08099999999999</v>
      </c>
      <c r="F150">
        <v>173.91499999999999</v>
      </c>
      <c r="G150">
        <v>193.499</v>
      </c>
      <c r="H150">
        <v>222.06700000000001</v>
      </c>
      <c r="I150">
        <v>254.571</v>
      </c>
      <c r="J150">
        <v>290.52999999999997</v>
      </c>
      <c r="K150">
        <v>331.82</v>
      </c>
    </row>
    <row r="151" spans="1:11">
      <c r="A151" s="5" t="s">
        <v>155</v>
      </c>
      <c r="B151">
        <v>418.50799999999998</v>
      </c>
      <c r="C151">
        <v>612.85</v>
      </c>
      <c r="D151">
        <v>915.84500000000003</v>
      </c>
      <c r="E151">
        <v>1290.498</v>
      </c>
      <c r="F151">
        <v>1759.885</v>
      </c>
      <c r="G151">
        <v>2329.7710000000002</v>
      </c>
      <c r="H151">
        <v>3056.65</v>
      </c>
      <c r="I151">
        <v>3947.3560000000002</v>
      </c>
      <c r="J151">
        <v>4976.3190000000004</v>
      </c>
      <c r="K151">
        <v>6186.0910000000003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44.448</v>
      </c>
      <c r="C153">
        <v>86.438999999999993</v>
      </c>
      <c r="D153">
        <v>128.04599999999999</v>
      </c>
      <c r="E153">
        <v>164.67400000000001</v>
      </c>
      <c r="F153">
        <v>200.61699999999999</v>
      </c>
      <c r="G153">
        <v>235.87100000000001</v>
      </c>
      <c r="H153">
        <v>271.2</v>
      </c>
      <c r="I153">
        <v>307.85300000000001</v>
      </c>
      <c r="J153">
        <v>344.48399999999998</v>
      </c>
      <c r="K153">
        <v>381.84899999999999</v>
      </c>
    </row>
    <row r="154" spans="1:11">
      <c r="A154" s="5" t="s">
        <v>158</v>
      </c>
      <c r="B154">
        <v>15.207000000000001</v>
      </c>
      <c r="C154">
        <v>30.036999999999999</v>
      </c>
      <c r="D154">
        <v>47.372</v>
      </c>
      <c r="E154">
        <v>69.314999999999998</v>
      </c>
      <c r="F154">
        <v>98.56</v>
      </c>
      <c r="G154">
        <v>135.21199999999999</v>
      </c>
      <c r="H154">
        <v>178.52500000000001</v>
      </c>
      <c r="I154">
        <v>228.762</v>
      </c>
      <c r="J154">
        <v>284.77699999999999</v>
      </c>
      <c r="K154">
        <v>346.38499999999999</v>
      </c>
    </row>
    <row r="155" spans="1:11">
      <c r="A155" s="5" t="s">
        <v>159</v>
      </c>
      <c r="B155">
        <v>30.001000000000001</v>
      </c>
      <c r="C155">
        <v>47.284999999999997</v>
      </c>
      <c r="D155">
        <v>73.497</v>
      </c>
      <c r="E155">
        <v>104.907</v>
      </c>
      <c r="F155">
        <v>142.11500000000001</v>
      </c>
      <c r="G155">
        <v>184.68199999999999</v>
      </c>
      <c r="H155">
        <v>233.31</v>
      </c>
      <c r="I155">
        <v>288.43400000000003</v>
      </c>
      <c r="J155">
        <v>349.12299999999999</v>
      </c>
      <c r="K155">
        <v>417.17200000000003</v>
      </c>
    </row>
    <row r="156" spans="1:11">
      <c r="A156" s="5" t="s">
        <v>160</v>
      </c>
      <c r="B156">
        <v>248.84700000000001</v>
      </c>
      <c r="C156">
        <v>441.714</v>
      </c>
      <c r="D156">
        <v>648.63800000000003</v>
      </c>
      <c r="E156">
        <v>819.03300000000002</v>
      </c>
      <c r="F156">
        <v>984.79600000000005</v>
      </c>
      <c r="G156">
        <v>1150.9000000000001</v>
      </c>
      <c r="H156">
        <v>1326.461</v>
      </c>
      <c r="I156">
        <v>1519.2280000000001</v>
      </c>
      <c r="J156">
        <v>1725.81</v>
      </c>
      <c r="K156">
        <v>1950.7719999999999</v>
      </c>
    </row>
    <row r="157" spans="1:11">
      <c r="A157" s="5" t="s">
        <v>161</v>
      </c>
      <c r="B157">
        <v>332.05500000000001</v>
      </c>
      <c r="C157">
        <v>535.44000000000005</v>
      </c>
      <c r="D157">
        <v>783.47500000000002</v>
      </c>
      <c r="E157">
        <v>1047.7650000000001</v>
      </c>
      <c r="F157">
        <v>1388.7170000000001</v>
      </c>
      <c r="G157">
        <v>1821.7370000000001</v>
      </c>
      <c r="H157">
        <v>2367.2809999999999</v>
      </c>
      <c r="I157">
        <v>3044.5439999999999</v>
      </c>
      <c r="J157">
        <v>3838.2280000000001</v>
      </c>
      <c r="K157">
        <v>4754.8810000000003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660.47799999999995</v>
      </c>
      <c r="C159">
        <v>883.90300000000002</v>
      </c>
      <c r="D159">
        <v>1059.0540000000001</v>
      </c>
      <c r="E159">
        <v>1162.4269999999999</v>
      </c>
      <c r="F159">
        <v>1183.2149999999999</v>
      </c>
      <c r="G159">
        <v>1169.895</v>
      </c>
      <c r="H159">
        <v>1151.6469999999999</v>
      </c>
      <c r="I159">
        <v>1098.396</v>
      </c>
      <c r="J159">
        <v>1033.7270000000001</v>
      </c>
      <c r="K159">
        <v>976.07</v>
      </c>
    </row>
    <row r="160" spans="1:11">
      <c r="A160" s="5" t="s">
        <v>164</v>
      </c>
      <c r="B160">
        <v>230.60599999999999</v>
      </c>
      <c r="C160">
        <v>247.04300000000001</v>
      </c>
      <c r="D160">
        <v>276.70999999999998</v>
      </c>
      <c r="E160">
        <v>294.2</v>
      </c>
      <c r="F160">
        <v>305.62799999999999</v>
      </c>
      <c r="G160">
        <v>318.42200000000003</v>
      </c>
      <c r="H160">
        <v>326.637</v>
      </c>
      <c r="I160">
        <v>329.005</v>
      </c>
      <c r="J160">
        <v>329.04500000000002</v>
      </c>
      <c r="K160">
        <v>324.93599999999998</v>
      </c>
    </row>
    <row r="161" spans="1:11">
      <c r="A161" s="5" t="s">
        <v>165</v>
      </c>
      <c r="B161">
        <v>122.76</v>
      </c>
      <c r="C161">
        <v>255.91300000000001</v>
      </c>
      <c r="D161">
        <v>335.91</v>
      </c>
      <c r="E161">
        <v>377.10199999999998</v>
      </c>
      <c r="F161">
        <v>398.197</v>
      </c>
      <c r="G161">
        <v>422.37599999999998</v>
      </c>
      <c r="H161">
        <v>449.154</v>
      </c>
      <c r="I161">
        <v>472.42399999999998</v>
      </c>
      <c r="J161">
        <v>491.12799999999999</v>
      </c>
      <c r="K161">
        <v>503.45400000000001</v>
      </c>
    </row>
    <row r="162" spans="1:11">
      <c r="A162" s="5" t="s">
        <v>166</v>
      </c>
      <c r="B162">
        <v>1320.884</v>
      </c>
      <c r="C162">
        <v>1891.67</v>
      </c>
      <c r="D162">
        <v>2393.8539999999998</v>
      </c>
      <c r="E162">
        <v>2670.38</v>
      </c>
      <c r="F162">
        <v>2748.3589999999999</v>
      </c>
      <c r="G162">
        <v>2682.8539999999998</v>
      </c>
      <c r="H162">
        <v>2536.9609999999998</v>
      </c>
      <c r="I162">
        <v>2349.453</v>
      </c>
      <c r="J162">
        <v>2138.7170000000001</v>
      </c>
      <c r="K162">
        <v>1923.885</v>
      </c>
    </row>
    <row r="163" spans="1:11">
      <c r="A163" s="5" t="s">
        <v>167</v>
      </c>
      <c r="B163">
        <v>9.9510000000000005</v>
      </c>
      <c r="C163">
        <v>15.896000000000001</v>
      </c>
      <c r="D163">
        <v>23.507999999999999</v>
      </c>
      <c r="E163">
        <v>29.962</v>
      </c>
      <c r="F163">
        <v>34.834000000000003</v>
      </c>
      <c r="G163">
        <v>38.856999999999999</v>
      </c>
      <c r="H163">
        <v>44.524999999999999</v>
      </c>
      <c r="I163">
        <v>50.46</v>
      </c>
      <c r="J163">
        <v>56.901000000000003</v>
      </c>
      <c r="K163">
        <v>64.692999999999998</v>
      </c>
    </row>
    <row r="164" spans="1:11">
      <c r="A164" s="5" t="s">
        <v>168</v>
      </c>
      <c r="B164">
        <v>234.124</v>
      </c>
      <c r="C164">
        <v>300.81799999999998</v>
      </c>
      <c r="D164">
        <v>374.22199999999998</v>
      </c>
      <c r="E164">
        <v>407.964</v>
      </c>
      <c r="F164">
        <v>424.19299999999998</v>
      </c>
      <c r="G164">
        <v>438.46800000000002</v>
      </c>
      <c r="H164">
        <v>460.20800000000003</v>
      </c>
      <c r="I164">
        <v>487.63400000000001</v>
      </c>
      <c r="J164">
        <v>521.36800000000005</v>
      </c>
      <c r="K164">
        <v>564.71</v>
      </c>
    </row>
    <row r="165" spans="1:11">
      <c r="A165" s="5" t="s">
        <v>169</v>
      </c>
      <c r="B165">
        <v>2015.1179999999999</v>
      </c>
      <c r="C165">
        <v>2914.395</v>
      </c>
      <c r="D165">
        <v>3777.636</v>
      </c>
      <c r="E165">
        <v>4459.8770000000004</v>
      </c>
      <c r="F165">
        <v>4720.2460000000001</v>
      </c>
      <c r="G165">
        <v>4958.0110000000004</v>
      </c>
      <c r="H165">
        <v>5439.27</v>
      </c>
      <c r="I165">
        <v>5960.0249999999996</v>
      </c>
      <c r="J165">
        <v>6452.1959999999999</v>
      </c>
      <c r="K165">
        <v>6951.1769999999997</v>
      </c>
    </row>
    <row r="166" spans="1:11">
      <c r="A166" s="5" t="s">
        <v>170</v>
      </c>
      <c r="B166">
        <v>11.057</v>
      </c>
      <c r="C166">
        <v>22.27</v>
      </c>
      <c r="D166">
        <v>38.695</v>
      </c>
      <c r="E166">
        <v>58.621000000000002</v>
      </c>
      <c r="F166">
        <v>84.64</v>
      </c>
      <c r="G166">
        <v>119.81100000000001</v>
      </c>
      <c r="H166">
        <v>166.935</v>
      </c>
      <c r="I166">
        <v>225.51300000000001</v>
      </c>
      <c r="J166">
        <v>295.44600000000003</v>
      </c>
      <c r="K166">
        <v>376.45299999999997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0.72199999999999998</v>
      </c>
      <c r="C173">
        <v>0.92700000000000005</v>
      </c>
      <c r="D173">
        <v>1.2330000000000001</v>
      </c>
      <c r="E173">
        <v>1.5329999999999999</v>
      </c>
      <c r="F173">
        <v>1.958</v>
      </c>
      <c r="G173">
        <v>2.4790000000000001</v>
      </c>
      <c r="H173">
        <v>3.0779999999999998</v>
      </c>
      <c r="I173">
        <v>3.8679999999999999</v>
      </c>
      <c r="J173">
        <v>4.8390000000000004</v>
      </c>
      <c r="K173">
        <v>5.9690000000000003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563.63199999999995</v>
      </c>
      <c r="C175">
        <v>900.64</v>
      </c>
      <c r="D175">
        <v>1329.943</v>
      </c>
      <c r="E175">
        <v>1813.8030000000001</v>
      </c>
      <c r="F175">
        <v>2190.2109999999998</v>
      </c>
      <c r="G175">
        <v>2408.9839999999999</v>
      </c>
      <c r="H175">
        <v>2604.364</v>
      </c>
      <c r="I175">
        <v>2847.9639999999999</v>
      </c>
      <c r="J175">
        <v>3147.3919999999998</v>
      </c>
      <c r="K175">
        <v>3486.56</v>
      </c>
    </row>
    <row r="176" spans="1:11">
      <c r="A176" s="5" t="s">
        <v>180</v>
      </c>
      <c r="B176">
        <v>21.61</v>
      </c>
      <c r="C176">
        <v>35.615000000000002</v>
      </c>
      <c r="D176">
        <v>57.881</v>
      </c>
      <c r="E176">
        <v>85.155000000000001</v>
      </c>
      <c r="F176">
        <v>122.71</v>
      </c>
      <c r="G176">
        <v>173.965</v>
      </c>
      <c r="H176">
        <v>243.25200000000001</v>
      </c>
      <c r="I176">
        <v>332.78</v>
      </c>
      <c r="J176">
        <v>443.88200000000001</v>
      </c>
      <c r="K176">
        <v>579.74800000000005</v>
      </c>
    </row>
    <row r="177" spans="1:11">
      <c r="A177" s="5" t="s">
        <v>181</v>
      </c>
      <c r="B177">
        <v>69.977000000000004</v>
      </c>
      <c r="C177">
        <v>84.747</v>
      </c>
      <c r="D177">
        <v>102.81</v>
      </c>
      <c r="E177">
        <v>114.096</v>
      </c>
      <c r="F177">
        <v>123.48399999999999</v>
      </c>
      <c r="G177">
        <v>136.09700000000001</v>
      </c>
      <c r="H177">
        <v>150.88499999999999</v>
      </c>
      <c r="I177">
        <v>167.31299999999999</v>
      </c>
      <c r="J177">
        <v>184.67099999999999</v>
      </c>
      <c r="K177">
        <v>202.822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4.3520000000000003</v>
      </c>
      <c r="C179">
        <v>9.3010000000000002</v>
      </c>
      <c r="D179">
        <v>15.141999999999999</v>
      </c>
      <c r="E179">
        <v>22.619</v>
      </c>
      <c r="F179">
        <v>32.722000000000001</v>
      </c>
      <c r="G179">
        <v>46.003999999999998</v>
      </c>
      <c r="H179">
        <v>62.533999999999999</v>
      </c>
      <c r="I179">
        <v>82.313000000000002</v>
      </c>
      <c r="J179">
        <v>105.17700000000001</v>
      </c>
      <c r="K179">
        <v>131.16</v>
      </c>
    </row>
    <row r="180" spans="1:11">
      <c r="A180" s="5" t="s">
        <v>184</v>
      </c>
      <c r="B180">
        <v>264.851</v>
      </c>
      <c r="C180">
        <v>376.16199999999998</v>
      </c>
      <c r="D180">
        <v>448.45400000000001</v>
      </c>
      <c r="E180">
        <v>474.666</v>
      </c>
      <c r="F180">
        <v>482.09699999999998</v>
      </c>
      <c r="G180">
        <v>485.53100000000001</v>
      </c>
      <c r="H180">
        <v>486.09899999999999</v>
      </c>
      <c r="I180">
        <v>488.27100000000002</v>
      </c>
      <c r="J180">
        <v>481.48</v>
      </c>
      <c r="K180">
        <v>466.09300000000002</v>
      </c>
    </row>
    <row r="181" spans="1:11">
      <c r="A181" s="5" t="s">
        <v>185</v>
      </c>
      <c r="B181">
        <v>109.477</v>
      </c>
      <c r="C181">
        <v>147.51</v>
      </c>
      <c r="D181">
        <v>179.72300000000001</v>
      </c>
      <c r="E181">
        <v>203.499</v>
      </c>
      <c r="F181">
        <v>214.59200000000001</v>
      </c>
      <c r="G181">
        <v>217.738</v>
      </c>
      <c r="H181">
        <v>217.85900000000001</v>
      </c>
      <c r="I181">
        <v>210.649</v>
      </c>
      <c r="J181">
        <v>200.14599999999999</v>
      </c>
      <c r="K181">
        <v>189.53399999999999</v>
      </c>
    </row>
    <row r="182" spans="1:11">
      <c r="A182" s="5" t="s">
        <v>186</v>
      </c>
      <c r="B182">
        <v>51.320999999999998</v>
      </c>
      <c r="C182">
        <v>60.069000000000003</v>
      </c>
      <c r="D182">
        <v>68.272000000000006</v>
      </c>
      <c r="E182">
        <v>75.207999999999998</v>
      </c>
      <c r="F182">
        <v>79.268000000000001</v>
      </c>
      <c r="G182">
        <v>81.381</v>
      </c>
      <c r="H182">
        <v>82.32</v>
      </c>
      <c r="I182">
        <v>80.72</v>
      </c>
      <c r="J182">
        <v>78.144000000000005</v>
      </c>
      <c r="K182">
        <v>75.174000000000007</v>
      </c>
    </row>
    <row r="183" spans="1:11">
      <c r="A183" s="5" t="s">
        <v>187</v>
      </c>
      <c r="B183">
        <v>1.3080000000000001</v>
      </c>
      <c r="C183">
        <v>2.165</v>
      </c>
      <c r="D183">
        <v>3.4369999999999998</v>
      </c>
      <c r="E183">
        <v>4.97</v>
      </c>
      <c r="F183">
        <v>6.94</v>
      </c>
      <c r="G183">
        <v>9.3970000000000002</v>
      </c>
      <c r="H183">
        <v>12.353999999999999</v>
      </c>
      <c r="I183">
        <v>15.85</v>
      </c>
      <c r="J183">
        <v>19.898</v>
      </c>
      <c r="K183">
        <v>24.524000000000001</v>
      </c>
    </row>
    <row r="184" spans="1:11">
      <c r="A184" s="5" t="s">
        <v>188</v>
      </c>
      <c r="B184">
        <v>0.315</v>
      </c>
      <c r="C184">
        <v>0.45500000000000002</v>
      </c>
      <c r="D184">
        <v>0.81</v>
      </c>
      <c r="E184">
        <v>1.2909999999999999</v>
      </c>
      <c r="F184">
        <v>2.093</v>
      </c>
      <c r="G184">
        <v>3.3769999999999998</v>
      </c>
      <c r="H184">
        <v>5.3230000000000004</v>
      </c>
      <c r="I184">
        <v>8.1639999999999997</v>
      </c>
      <c r="J184">
        <v>12.098000000000001</v>
      </c>
      <c r="K184">
        <v>17.29</v>
      </c>
    </row>
    <row r="185" spans="1:11">
      <c r="A185" s="5" t="s">
        <v>189</v>
      </c>
      <c r="B185">
        <v>474.76100000000002</v>
      </c>
      <c r="C185">
        <v>696.64599999999996</v>
      </c>
      <c r="D185">
        <v>933.803</v>
      </c>
      <c r="E185">
        <v>1123.2170000000001</v>
      </c>
      <c r="F185">
        <v>1287.8869999999999</v>
      </c>
      <c r="G185">
        <v>1455.33</v>
      </c>
      <c r="H185">
        <v>1637.5060000000001</v>
      </c>
      <c r="I185">
        <v>1825.894</v>
      </c>
      <c r="J185">
        <v>2013.3969999999999</v>
      </c>
      <c r="K185">
        <v>2202.2249999999999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1242.3019999999999</v>
      </c>
      <c r="C187">
        <v>1360.8320000000001</v>
      </c>
      <c r="D187">
        <v>1444.0809999999999</v>
      </c>
      <c r="E187">
        <v>1487.7739999999999</v>
      </c>
      <c r="F187">
        <v>1489.2339999999999</v>
      </c>
      <c r="G187">
        <v>1516.2570000000001</v>
      </c>
      <c r="H187">
        <v>1540.4849999999999</v>
      </c>
      <c r="I187">
        <v>1532.547</v>
      </c>
      <c r="J187">
        <v>1540.2529999999999</v>
      </c>
      <c r="K187">
        <v>1549.1859999999999</v>
      </c>
    </row>
    <row r="188" spans="1:11">
      <c r="A188" s="5" t="s">
        <v>192</v>
      </c>
      <c r="B188">
        <v>95.022000000000006</v>
      </c>
      <c r="C188">
        <v>180.83799999999999</v>
      </c>
      <c r="D188">
        <v>276.81099999999998</v>
      </c>
      <c r="E188">
        <v>350.81099999999998</v>
      </c>
      <c r="F188">
        <v>411.11399999999998</v>
      </c>
      <c r="G188">
        <v>471.10899999999998</v>
      </c>
      <c r="H188">
        <v>533.73</v>
      </c>
      <c r="I188">
        <v>596.34400000000005</v>
      </c>
      <c r="J188">
        <v>665.947</v>
      </c>
      <c r="K188">
        <v>742.67</v>
      </c>
    </row>
    <row r="189" spans="1:11">
      <c r="A189" s="5" t="s">
        <v>193</v>
      </c>
      <c r="B189">
        <v>88.125</v>
      </c>
      <c r="C189">
        <v>146.679</v>
      </c>
      <c r="D189">
        <v>239.33500000000001</v>
      </c>
      <c r="E189">
        <v>358.79899999999998</v>
      </c>
      <c r="F189">
        <v>523.30399999999997</v>
      </c>
      <c r="G189">
        <v>740.61300000000006</v>
      </c>
      <c r="H189">
        <v>1033.527</v>
      </c>
      <c r="I189">
        <v>1411.6179999999999</v>
      </c>
      <c r="J189">
        <v>1876.2950000000001</v>
      </c>
      <c r="K189">
        <v>2440.3249999999998</v>
      </c>
    </row>
    <row r="190" spans="1:11">
      <c r="A190" s="5" t="s">
        <v>194</v>
      </c>
      <c r="B190">
        <v>3.73</v>
      </c>
      <c r="C190">
        <v>5.9649999999999999</v>
      </c>
      <c r="D190">
        <v>8.8230000000000004</v>
      </c>
      <c r="E190">
        <v>11.67</v>
      </c>
      <c r="F190">
        <v>14.826000000000001</v>
      </c>
      <c r="G190">
        <v>18.257000000000001</v>
      </c>
      <c r="H190">
        <v>21.928999999999998</v>
      </c>
      <c r="I190">
        <v>26.155999999999999</v>
      </c>
      <c r="J190">
        <v>30.672000000000001</v>
      </c>
      <c r="K190">
        <v>35.509</v>
      </c>
    </row>
    <row r="191" spans="1:11">
      <c r="A191" s="5" t="s">
        <v>195</v>
      </c>
      <c r="B191">
        <v>5.6379999999999999</v>
      </c>
      <c r="C191">
        <v>5.8010000000000002</v>
      </c>
      <c r="D191">
        <v>7.1929999999999996</v>
      </c>
      <c r="E191">
        <v>9.0500000000000007</v>
      </c>
      <c r="F191">
        <v>11.375</v>
      </c>
      <c r="G191">
        <v>14.087999999999999</v>
      </c>
      <c r="H191">
        <v>17.478999999999999</v>
      </c>
      <c r="I191">
        <v>21.776</v>
      </c>
      <c r="J191">
        <v>27.027000000000001</v>
      </c>
      <c r="K191">
        <v>33.454000000000001</v>
      </c>
    </row>
    <row r="192" spans="1:11">
      <c r="A192" s="5" t="s">
        <v>196</v>
      </c>
      <c r="B192">
        <v>316.69099999999997</v>
      </c>
      <c r="C192">
        <v>401.09300000000002</v>
      </c>
      <c r="D192">
        <v>465.36099999999999</v>
      </c>
      <c r="E192">
        <v>515.24400000000003</v>
      </c>
      <c r="F192">
        <v>556.95100000000002</v>
      </c>
      <c r="G192">
        <v>582.029</v>
      </c>
      <c r="H192">
        <v>611.56200000000001</v>
      </c>
      <c r="I192">
        <v>624.54600000000005</v>
      </c>
      <c r="J192">
        <v>625.024</v>
      </c>
      <c r="K192">
        <v>623.053</v>
      </c>
    </row>
    <row r="193" spans="1:11">
      <c r="A193" s="5" t="s">
        <v>197</v>
      </c>
      <c r="B193">
        <v>294.11500000000001</v>
      </c>
      <c r="C193">
        <v>348.21800000000002</v>
      </c>
      <c r="D193">
        <v>386.49400000000003</v>
      </c>
      <c r="E193">
        <v>413.82499999999999</v>
      </c>
      <c r="F193">
        <v>442.55599999999998</v>
      </c>
      <c r="G193">
        <v>464.101</v>
      </c>
      <c r="H193">
        <v>480.12599999999998</v>
      </c>
      <c r="I193">
        <v>485.63400000000001</v>
      </c>
      <c r="J193">
        <v>481.80399999999997</v>
      </c>
      <c r="K193">
        <v>472.25</v>
      </c>
    </row>
    <row r="194" spans="1:11">
      <c r="A194" s="5" t="s">
        <v>198</v>
      </c>
      <c r="B194">
        <v>96.933999999999997</v>
      </c>
      <c r="C194">
        <v>164.96199999999999</v>
      </c>
      <c r="D194">
        <v>273.72300000000001</v>
      </c>
      <c r="E194">
        <v>401.74400000000003</v>
      </c>
      <c r="F194">
        <v>555.95600000000002</v>
      </c>
      <c r="G194">
        <v>729.21900000000005</v>
      </c>
      <c r="H194">
        <v>918.97299999999996</v>
      </c>
      <c r="I194">
        <v>1142.67</v>
      </c>
      <c r="J194">
        <v>1391.5889999999999</v>
      </c>
      <c r="K194">
        <v>1673.309</v>
      </c>
    </row>
    <row r="195" spans="1:11">
      <c r="A195" s="5" t="s">
        <v>199</v>
      </c>
      <c r="B195">
        <v>13.333</v>
      </c>
      <c r="C195">
        <v>23.623999999999999</v>
      </c>
      <c r="D195">
        <v>39.646999999999998</v>
      </c>
      <c r="E195">
        <v>59.31</v>
      </c>
      <c r="F195">
        <v>83.513000000000005</v>
      </c>
      <c r="G195">
        <v>110.142</v>
      </c>
      <c r="H195">
        <v>141.68600000000001</v>
      </c>
      <c r="I195">
        <v>179.42</v>
      </c>
      <c r="J195">
        <v>221.68199999999999</v>
      </c>
      <c r="K195">
        <v>270.14299999999997</v>
      </c>
    </row>
    <row r="196" spans="1:11">
      <c r="A196" s="5" t="s">
        <v>200</v>
      </c>
      <c r="B196">
        <v>530.36699999999996</v>
      </c>
      <c r="C196">
        <v>829.28700000000003</v>
      </c>
      <c r="D196">
        <v>1184.0139999999999</v>
      </c>
      <c r="E196">
        <v>1455.3610000000001</v>
      </c>
      <c r="F196">
        <v>1678.9590000000001</v>
      </c>
      <c r="G196">
        <v>1888.9960000000001</v>
      </c>
      <c r="H196">
        <v>2105.4070000000002</v>
      </c>
      <c r="I196">
        <v>2344.8870000000002</v>
      </c>
      <c r="J196">
        <v>2589.317</v>
      </c>
      <c r="K196">
        <v>2849.2669999999998</v>
      </c>
    </row>
    <row r="197" spans="1:11">
      <c r="A197" s="5" t="s">
        <v>201</v>
      </c>
      <c r="B197">
        <v>18.931000000000001</v>
      </c>
      <c r="C197">
        <v>26.555</v>
      </c>
      <c r="D197">
        <v>36.115000000000002</v>
      </c>
      <c r="E197">
        <v>45.023000000000003</v>
      </c>
      <c r="F197">
        <v>52.505000000000003</v>
      </c>
      <c r="G197">
        <v>59.878999999999998</v>
      </c>
      <c r="H197">
        <v>67.923000000000002</v>
      </c>
      <c r="I197">
        <v>75.64</v>
      </c>
      <c r="J197">
        <v>82.340999999999994</v>
      </c>
      <c r="K197">
        <v>88.712000000000003</v>
      </c>
    </row>
    <row r="198" spans="1:11">
      <c r="A198" s="5" t="s">
        <v>202</v>
      </c>
      <c r="B198">
        <v>1.4810000000000001</v>
      </c>
      <c r="C198">
        <v>3.5739999999999998</v>
      </c>
      <c r="D198">
        <v>6.8289999999999997</v>
      </c>
      <c r="E198">
        <v>10.967000000000001</v>
      </c>
      <c r="F198">
        <v>16.756</v>
      </c>
      <c r="G198">
        <v>24.04</v>
      </c>
      <c r="H198">
        <v>33.088999999999999</v>
      </c>
      <c r="I198">
        <v>44.225000000000001</v>
      </c>
      <c r="J198">
        <v>57.076000000000001</v>
      </c>
      <c r="K198">
        <v>71.691000000000003</v>
      </c>
    </row>
    <row r="199" spans="1:11">
      <c r="A199" s="5" t="s">
        <v>203</v>
      </c>
      <c r="B199">
        <v>5.4139999999999997</v>
      </c>
      <c r="C199">
        <v>9.1029999999999998</v>
      </c>
      <c r="D199">
        <v>14.372</v>
      </c>
      <c r="E199">
        <v>20.306000000000001</v>
      </c>
      <c r="F199">
        <v>28.423999999999999</v>
      </c>
      <c r="G199">
        <v>39.01</v>
      </c>
      <c r="H199">
        <v>52.4</v>
      </c>
      <c r="I199">
        <v>68.747</v>
      </c>
      <c r="J199">
        <v>87.725999999999999</v>
      </c>
      <c r="K199">
        <v>109.52800000000001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31.079000000000001</v>
      </c>
      <c r="C202">
        <v>38.734999999999999</v>
      </c>
      <c r="D202">
        <v>46.404000000000003</v>
      </c>
      <c r="E202">
        <v>50.981999999999999</v>
      </c>
      <c r="F202">
        <v>52.578000000000003</v>
      </c>
      <c r="G202">
        <v>53.783000000000001</v>
      </c>
      <c r="H202">
        <v>55.494</v>
      </c>
      <c r="I202">
        <v>56.828000000000003</v>
      </c>
      <c r="J202">
        <v>58.673999999999999</v>
      </c>
      <c r="K202">
        <v>61.401000000000003</v>
      </c>
    </row>
    <row r="203" spans="1:11">
      <c r="A203" s="5" t="s">
        <v>207</v>
      </c>
      <c r="B203">
        <v>89.757000000000005</v>
      </c>
      <c r="C203">
        <v>135.489</v>
      </c>
      <c r="D203">
        <v>213.33799999999999</v>
      </c>
      <c r="E203">
        <v>293.37400000000002</v>
      </c>
      <c r="F203">
        <v>364.70499999999998</v>
      </c>
      <c r="G203">
        <v>423.63299999999998</v>
      </c>
      <c r="H203">
        <v>481.012</v>
      </c>
      <c r="I203">
        <v>534.16</v>
      </c>
      <c r="J203">
        <v>586.49599999999998</v>
      </c>
      <c r="K203">
        <v>644.255</v>
      </c>
    </row>
    <row r="204" spans="1:11">
      <c r="A204" s="5" t="s">
        <v>208</v>
      </c>
      <c r="B204">
        <v>912.43200000000002</v>
      </c>
      <c r="C204">
        <v>1431.1020000000001</v>
      </c>
      <c r="D204">
        <v>1902.175</v>
      </c>
      <c r="E204">
        <v>2294.4940000000001</v>
      </c>
      <c r="F204">
        <v>2664.2559999999999</v>
      </c>
      <c r="G204">
        <v>3029.2420000000002</v>
      </c>
      <c r="H204">
        <v>3414.9540000000002</v>
      </c>
      <c r="I204">
        <v>3828.768</v>
      </c>
      <c r="J204">
        <v>4244.3519999999999</v>
      </c>
      <c r="K204">
        <v>4672.7120000000004</v>
      </c>
    </row>
    <row r="205" spans="1:11">
      <c r="A205" s="5" t="s">
        <v>209</v>
      </c>
      <c r="B205">
        <v>37.42</v>
      </c>
      <c r="C205">
        <v>84.798000000000002</v>
      </c>
      <c r="D205">
        <v>152.41399999999999</v>
      </c>
      <c r="E205">
        <v>221.76499999999999</v>
      </c>
      <c r="F205">
        <v>283.14600000000002</v>
      </c>
      <c r="G205">
        <v>328.56</v>
      </c>
      <c r="H205">
        <v>367.73099999999999</v>
      </c>
      <c r="I205">
        <v>393.52300000000002</v>
      </c>
      <c r="J205">
        <v>404.76100000000002</v>
      </c>
      <c r="K205">
        <v>408.90499999999997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38.411000000000001</v>
      </c>
      <c r="C208">
        <v>74.534000000000006</v>
      </c>
      <c r="D208">
        <v>138.32900000000001</v>
      </c>
      <c r="E208">
        <v>231.654</v>
      </c>
      <c r="F208">
        <v>379.79700000000003</v>
      </c>
      <c r="G208">
        <v>605.36699999999996</v>
      </c>
      <c r="H208">
        <v>931.98400000000004</v>
      </c>
      <c r="I208">
        <v>1372.8869999999999</v>
      </c>
      <c r="J208">
        <v>1929.5740000000001</v>
      </c>
      <c r="K208">
        <v>2604.5279999999998</v>
      </c>
    </row>
    <row r="209" spans="1:11">
      <c r="A209" s="5" t="s">
        <v>213</v>
      </c>
      <c r="B209">
        <v>276.28300000000002</v>
      </c>
      <c r="C209">
        <v>391.36</v>
      </c>
      <c r="D209">
        <v>511.52600000000001</v>
      </c>
      <c r="E209">
        <v>607.553</v>
      </c>
      <c r="F209">
        <v>688.46799999999996</v>
      </c>
      <c r="G209">
        <v>790.43499999999995</v>
      </c>
      <c r="H209">
        <v>928.94</v>
      </c>
      <c r="I209">
        <v>1075.479</v>
      </c>
      <c r="J209">
        <v>1233.5039999999999</v>
      </c>
      <c r="K209">
        <v>1406.623</v>
      </c>
    </row>
    <row r="210" spans="1:11">
      <c r="A210" s="5" t="s">
        <v>214</v>
      </c>
      <c r="B210">
        <v>318.142</v>
      </c>
      <c r="C210">
        <v>513.48900000000003</v>
      </c>
      <c r="D210">
        <v>701.42899999999997</v>
      </c>
      <c r="E210">
        <v>878.51300000000003</v>
      </c>
      <c r="F210">
        <v>965.92200000000003</v>
      </c>
      <c r="G210">
        <v>993.30600000000004</v>
      </c>
      <c r="H210">
        <v>1013.838</v>
      </c>
      <c r="I210">
        <v>1031.9179999999999</v>
      </c>
      <c r="J210">
        <v>1050.732</v>
      </c>
      <c r="K210">
        <v>1065.1769999999999</v>
      </c>
    </row>
    <row r="211" spans="1:11">
      <c r="A211" s="5" t="s">
        <v>215</v>
      </c>
      <c r="B211">
        <v>2014.2919999999999</v>
      </c>
      <c r="C211">
        <v>2413.4589999999998</v>
      </c>
      <c r="D211">
        <v>2772.0590000000002</v>
      </c>
      <c r="E211">
        <v>3023.1350000000002</v>
      </c>
      <c r="F211">
        <v>3205.9720000000002</v>
      </c>
      <c r="G211">
        <v>3313.9659999999999</v>
      </c>
      <c r="H211">
        <v>3426.48</v>
      </c>
      <c r="I211">
        <v>3463.0770000000002</v>
      </c>
      <c r="J211">
        <v>3462.6129999999998</v>
      </c>
      <c r="K211">
        <v>3465.8560000000002</v>
      </c>
    </row>
    <row r="212" spans="1:11">
      <c r="A212" s="5" t="s">
        <v>216</v>
      </c>
      <c r="B212">
        <v>56.273000000000003</v>
      </c>
      <c r="C212">
        <v>108.36</v>
      </c>
      <c r="D212">
        <v>198.298</v>
      </c>
      <c r="E212">
        <v>320.63900000000001</v>
      </c>
      <c r="F212">
        <v>494.779</v>
      </c>
      <c r="G212">
        <v>735.495</v>
      </c>
      <c r="H212">
        <v>1053.288</v>
      </c>
      <c r="I212">
        <v>1448.1890000000001</v>
      </c>
      <c r="J212">
        <v>1917.7070000000001</v>
      </c>
      <c r="K212">
        <v>2461.6060000000002</v>
      </c>
    </row>
    <row r="213" spans="1:11">
      <c r="A213" s="5" t="s">
        <v>217</v>
      </c>
      <c r="B213">
        <v>42.433999999999997</v>
      </c>
      <c r="C213">
        <v>62.351999999999997</v>
      </c>
      <c r="D213">
        <v>79.884</v>
      </c>
      <c r="E213">
        <v>92.543999999999997</v>
      </c>
      <c r="F213">
        <v>103.624</v>
      </c>
      <c r="G213">
        <v>114.108</v>
      </c>
      <c r="H213">
        <v>125.307</v>
      </c>
      <c r="I213">
        <v>137.88200000000001</v>
      </c>
      <c r="J213">
        <v>151.11500000000001</v>
      </c>
      <c r="K213">
        <v>165.92599999999999</v>
      </c>
    </row>
    <row r="214" spans="1:11">
      <c r="A214" s="5" t="s">
        <v>218</v>
      </c>
      <c r="B214">
        <v>78.647999999999996</v>
      </c>
      <c r="C214">
        <v>149.02500000000001</v>
      </c>
      <c r="D214">
        <v>242.512</v>
      </c>
      <c r="E214">
        <v>332.84300000000002</v>
      </c>
      <c r="F214">
        <v>423.00299999999999</v>
      </c>
      <c r="G214">
        <v>520.09900000000005</v>
      </c>
      <c r="H214">
        <v>641.91099999999994</v>
      </c>
      <c r="I214">
        <v>776.101</v>
      </c>
      <c r="J214">
        <v>910.57899999999995</v>
      </c>
      <c r="K214">
        <v>1053.1759999999999</v>
      </c>
    </row>
    <row r="215" spans="1:11">
      <c r="A215" s="5" t="s">
        <v>219</v>
      </c>
      <c r="B215">
        <v>0.95699999999999996</v>
      </c>
      <c r="C215">
        <v>1.403</v>
      </c>
      <c r="D215">
        <v>2.129</v>
      </c>
      <c r="E215">
        <v>3.0720000000000001</v>
      </c>
      <c r="F215">
        <v>4.335</v>
      </c>
      <c r="G215">
        <v>5.9420000000000002</v>
      </c>
      <c r="H215">
        <v>7.9109999999999996</v>
      </c>
      <c r="I215">
        <v>10.25</v>
      </c>
      <c r="J215">
        <v>12.928000000000001</v>
      </c>
      <c r="K215">
        <v>15.927</v>
      </c>
    </row>
    <row r="216" spans="1:11">
      <c r="A216" s="5" t="s">
        <v>220</v>
      </c>
      <c r="B216">
        <v>316.39699999999999</v>
      </c>
      <c r="C216">
        <v>449.11399999999998</v>
      </c>
      <c r="D216">
        <v>620.15899999999999</v>
      </c>
      <c r="E216">
        <v>874.94799999999998</v>
      </c>
      <c r="F216">
        <v>1207.203</v>
      </c>
      <c r="G216">
        <v>1540.7819999999999</v>
      </c>
      <c r="H216">
        <v>1820.7840000000001</v>
      </c>
      <c r="I216">
        <v>2056.4960000000001</v>
      </c>
      <c r="J216">
        <v>2273.9859999999999</v>
      </c>
      <c r="K216">
        <v>2490.373</v>
      </c>
    </row>
    <row r="217" spans="1:11">
      <c r="A217" s="5" t="s">
        <v>221</v>
      </c>
      <c r="B217">
        <v>249.923</v>
      </c>
      <c r="C217">
        <v>472.887</v>
      </c>
      <c r="D217">
        <v>745.51800000000003</v>
      </c>
      <c r="E217">
        <v>999.625</v>
      </c>
      <c r="F217">
        <v>1255.8510000000001</v>
      </c>
      <c r="G217">
        <v>1495.577</v>
      </c>
      <c r="H217">
        <v>1758.3340000000001</v>
      </c>
      <c r="I217">
        <v>2004.7260000000001</v>
      </c>
      <c r="J217">
        <v>2245.7130000000002</v>
      </c>
      <c r="K217">
        <v>2515.297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57.076000000000001</v>
      </c>
      <c r="C220">
        <v>72.647999999999996</v>
      </c>
      <c r="D220">
        <v>123.098</v>
      </c>
      <c r="E220">
        <v>196.65700000000001</v>
      </c>
      <c r="F220">
        <v>297.36599999999999</v>
      </c>
      <c r="G220">
        <v>432.47800000000001</v>
      </c>
      <c r="H220">
        <v>613.572</v>
      </c>
      <c r="I220">
        <v>839.25300000000004</v>
      </c>
      <c r="J220">
        <v>1099.7729999999999</v>
      </c>
      <c r="K220">
        <v>1393.771</v>
      </c>
    </row>
    <row r="221" spans="1:11">
      <c r="A221" s="5" t="s">
        <v>225</v>
      </c>
      <c r="B221">
        <v>18.111999999999998</v>
      </c>
      <c r="C221">
        <v>36.695</v>
      </c>
      <c r="D221">
        <v>67.239999999999995</v>
      </c>
      <c r="E221">
        <v>110.301</v>
      </c>
      <c r="F221">
        <v>174.25299999999999</v>
      </c>
      <c r="G221">
        <v>267.18299999999999</v>
      </c>
      <c r="H221">
        <v>396.90199999999999</v>
      </c>
      <c r="I221">
        <v>565.80100000000004</v>
      </c>
      <c r="J221">
        <v>773.33100000000002</v>
      </c>
      <c r="K221">
        <v>1020.71</v>
      </c>
    </row>
    <row r="222" spans="1:11">
      <c r="A222" s="5" t="s">
        <v>226</v>
      </c>
      <c r="B222">
        <v>5.2210000000000001</v>
      </c>
      <c r="C222">
        <v>7.468</v>
      </c>
      <c r="D222">
        <v>11.391</v>
      </c>
      <c r="E222">
        <v>18.212</v>
      </c>
      <c r="F222">
        <v>29.847999999999999</v>
      </c>
      <c r="G222">
        <v>47.593000000000004</v>
      </c>
      <c r="H222">
        <v>73.510000000000005</v>
      </c>
      <c r="I222">
        <v>109.31699999999999</v>
      </c>
      <c r="J222">
        <v>155.56100000000001</v>
      </c>
      <c r="K222">
        <v>213.41499999999999</v>
      </c>
    </row>
    <row r="223" spans="1:11">
      <c r="A223" s="34" t="s">
        <v>251</v>
      </c>
      <c r="B223">
        <v>13087.12</v>
      </c>
      <c r="C223">
        <v>16642.448</v>
      </c>
      <c r="D223">
        <v>19477.084999999999</v>
      </c>
      <c r="E223">
        <v>21325.098999999998</v>
      </c>
      <c r="F223">
        <v>22472.579000000002</v>
      </c>
      <c r="G223">
        <v>23094.748</v>
      </c>
      <c r="H223">
        <v>23284.627</v>
      </c>
      <c r="I223">
        <v>22792.115000000002</v>
      </c>
      <c r="J223">
        <v>21938.313999999998</v>
      </c>
      <c r="K223">
        <v>20908.321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K223"/>
  <sheetViews>
    <sheetView workbookViewId="0">
      <selection activeCell="K223" sqref="A1:K223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37.237000000000002</v>
      </c>
      <c r="C2">
        <v>61.384999999999998</v>
      </c>
      <c r="D2">
        <v>98.722999999999999</v>
      </c>
      <c r="E2">
        <v>151.755</v>
      </c>
      <c r="F2">
        <v>229.82599999999999</v>
      </c>
      <c r="G2">
        <v>335.745</v>
      </c>
      <c r="H2">
        <v>474.22199999999998</v>
      </c>
      <c r="I2">
        <v>647.45699999999999</v>
      </c>
      <c r="J2">
        <v>849.65800000000002</v>
      </c>
      <c r="K2">
        <v>1080.4870000000001</v>
      </c>
    </row>
    <row r="3" spans="1:11">
      <c r="A3" s="5" t="s">
        <v>7</v>
      </c>
      <c r="B3">
        <v>24.545000000000002</v>
      </c>
      <c r="C3">
        <v>30.344000000000001</v>
      </c>
      <c r="D3">
        <v>38.414999999999999</v>
      </c>
      <c r="E3">
        <v>47.378</v>
      </c>
      <c r="F3">
        <v>56.280999999999999</v>
      </c>
      <c r="G3">
        <v>64.584999999999994</v>
      </c>
      <c r="H3">
        <v>71.537999999999997</v>
      </c>
      <c r="I3">
        <v>76.38</v>
      </c>
      <c r="J3">
        <v>78.974999999999994</v>
      </c>
      <c r="K3">
        <v>80.228999999999999</v>
      </c>
    </row>
    <row r="4" spans="1:11">
      <c r="A4" s="5" t="s">
        <v>8</v>
      </c>
      <c r="B4">
        <v>268.29500000000002</v>
      </c>
      <c r="C4">
        <v>376.56700000000001</v>
      </c>
      <c r="D4">
        <v>537.44600000000003</v>
      </c>
      <c r="E4">
        <v>649.35199999999998</v>
      </c>
      <c r="F4">
        <v>767.03599999999994</v>
      </c>
      <c r="G4">
        <v>944.58299999999997</v>
      </c>
      <c r="H4">
        <v>1157.8019999999999</v>
      </c>
      <c r="I4">
        <v>1360.5730000000001</v>
      </c>
      <c r="J4">
        <v>1554.4870000000001</v>
      </c>
      <c r="K4">
        <v>1747.395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98.686000000000007</v>
      </c>
      <c r="C7">
        <v>172.16</v>
      </c>
      <c r="D7">
        <v>225.03899999999999</v>
      </c>
      <c r="E7">
        <v>257.07799999999997</v>
      </c>
      <c r="F7">
        <v>329.09</v>
      </c>
      <c r="G7">
        <v>481.66699999999997</v>
      </c>
      <c r="H7">
        <v>736.23199999999997</v>
      </c>
      <c r="I7">
        <v>1110.0170000000001</v>
      </c>
      <c r="J7">
        <v>1602.826</v>
      </c>
      <c r="K7">
        <v>2214.4499999999998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580.42700000000002</v>
      </c>
      <c r="C9">
        <v>859.90300000000002</v>
      </c>
      <c r="D9">
        <v>1157.4280000000001</v>
      </c>
      <c r="E9">
        <v>1449.039</v>
      </c>
      <c r="F9">
        <v>1696.6189999999999</v>
      </c>
      <c r="G9">
        <v>1929.6379999999999</v>
      </c>
      <c r="H9">
        <v>2126.183</v>
      </c>
      <c r="I9">
        <v>2272.0929999999998</v>
      </c>
      <c r="J9">
        <v>2394.7130000000002</v>
      </c>
      <c r="K9">
        <v>2501.3789999999999</v>
      </c>
    </row>
    <row r="10" spans="1:11">
      <c r="A10" s="5" t="s">
        <v>14</v>
      </c>
      <c r="B10">
        <v>15.153</v>
      </c>
      <c r="C10">
        <v>21.341999999999999</v>
      </c>
      <c r="D10">
        <v>28.709</v>
      </c>
      <c r="E10">
        <v>36.904000000000003</v>
      </c>
      <c r="F10">
        <v>43.445</v>
      </c>
      <c r="G10">
        <v>48.572000000000003</v>
      </c>
      <c r="H10">
        <v>53.691000000000003</v>
      </c>
      <c r="I10">
        <v>56.84</v>
      </c>
      <c r="J10">
        <v>59.643999999999998</v>
      </c>
      <c r="K10">
        <v>62.371000000000002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795.58799999999997</v>
      </c>
      <c r="C12">
        <v>1103.883</v>
      </c>
      <c r="D12">
        <v>1465.8430000000001</v>
      </c>
      <c r="E12">
        <v>1896.913</v>
      </c>
      <c r="F12">
        <v>2362.085</v>
      </c>
      <c r="G12">
        <v>2843.17</v>
      </c>
      <c r="H12">
        <v>3357.4609999999998</v>
      </c>
      <c r="I12">
        <v>3825.5219999999999</v>
      </c>
      <c r="J12">
        <v>4224.5780000000004</v>
      </c>
      <c r="K12">
        <v>4554.5739999999996</v>
      </c>
    </row>
    <row r="13" spans="1:11">
      <c r="A13" s="5" t="s">
        <v>17</v>
      </c>
      <c r="B13">
        <v>296.85000000000002</v>
      </c>
      <c r="C13">
        <v>359.34800000000001</v>
      </c>
      <c r="D13">
        <v>423.52100000000002</v>
      </c>
      <c r="E13">
        <v>496.69499999999999</v>
      </c>
      <c r="F13">
        <v>565.47699999999998</v>
      </c>
      <c r="G13">
        <v>624.32000000000005</v>
      </c>
      <c r="H13">
        <v>677.56500000000005</v>
      </c>
      <c r="I13">
        <v>718.64400000000001</v>
      </c>
      <c r="J13">
        <v>746.75</v>
      </c>
      <c r="K13">
        <v>763.69399999999996</v>
      </c>
    </row>
    <row r="14" spans="1:11">
      <c r="A14" s="5" t="s">
        <v>18</v>
      </c>
      <c r="B14">
        <v>80.695999999999998</v>
      </c>
      <c r="C14">
        <v>104.768</v>
      </c>
      <c r="D14">
        <v>127.455</v>
      </c>
      <c r="E14">
        <v>140.59800000000001</v>
      </c>
      <c r="F14">
        <v>155.376</v>
      </c>
      <c r="G14">
        <v>179.089</v>
      </c>
      <c r="H14">
        <v>214.93799999999999</v>
      </c>
      <c r="I14">
        <v>245.20500000000001</v>
      </c>
      <c r="J14">
        <v>276.67099999999999</v>
      </c>
      <c r="K14">
        <v>309.12400000000002</v>
      </c>
    </row>
    <row r="15" spans="1:11">
      <c r="A15" s="5" t="s">
        <v>19</v>
      </c>
      <c r="B15">
        <v>9.6470000000000002</v>
      </c>
      <c r="C15">
        <v>12.369</v>
      </c>
      <c r="D15">
        <v>15.279</v>
      </c>
      <c r="E15">
        <v>18.331</v>
      </c>
      <c r="F15">
        <v>21.134</v>
      </c>
      <c r="G15">
        <v>23.515000000000001</v>
      </c>
      <c r="H15">
        <v>25.646999999999998</v>
      </c>
      <c r="I15">
        <v>27.164000000000001</v>
      </c>
      <c r="J15">
        <v>28.09</v>
      </c>
      <c r="K15">
        <v>28.584</v>
      </c>
    </row>
    <row r="16" spans="1:11">
      <c r="A16" s="5" t="s">
        <v>20</v>
      </c>
      <c r="B16">
        <v>26.934000000000001</v>
      </c>
      <c r="C16">
        <v>44.59</v>
      </c>
      <c r="D16">
        <v>69.247</v>
      </c>
      <c r="E16">
        <v>97.174999999999997</v>
      </c>
      <c r="F16">
        <v>124.992</v>
      </c>
      <c r="G16">
        <v>157.541</v>
      </c>
      <c r="H16">
        <v>190.655</v>
      </c>
      <c r="I16">
        <v>216.94200000000001</v>
      </c>
      <c r="J16">
        <v>235.96600000000001</v>
      </c>
      <c r="K16">
        <v>247.81899999999999</v>
      </c>
    </row>
    <row r="17" spans="1:11">
      <c r="A17" s="5" t="s">
        <v>21</v>
      </c>
      <c r="B17">
        <v>221.297</v>
      </c>
      <c r="C17">
        <v>416.077</v>
      </c>
      <c r="D17">
        <v>653.221</v>
      </c>
      <c r="E17">
        <v>811.58500000000004</v>
      </c>
      <c r="F17">
        <v>914.32799999999997</v>
      </c>
      <c r="G17">
        <v>972.67899999999997</v>
      </c>
      <c r="H17">
        <v>992.46500000000003</v>
      </c>
      <c r="I17">
        <v>985.43100000000004</v>
      </c>
      <c r="J17">
        <v>960.47799999999995</v>
      </c>
      <c r="K17">
        <v>932.19299999999998</v>
      </c>
    </row>
    <row r="18" spans="1:11">
      <c r="A18" s="5" t="s">
        <v>22</v>
      </c>
      <c r="B18">
        <v>4.8040000000000003</v>
      </c>
      <c r="C18">
        <v>5.5819999999999999</v>
      </c>
      <c r="D18">
        <v>6.7430000000000003</v>
      </c>
      <c r="E18">
        <v>7.9859999999999998</v>
      </c>
      <c r="F18">
        <v>8.9469999999999992</v>
      </c>
      <c r="G18">
        <v>9.5429999999999993</v>
      </c>
      <c r="H18">
        <v>9.9190000000000005</v>
      </c>
      <c r="I18">
        <v>10.102</v>
      </c>
      <c r="J18">
        <v>10.144</v>
      </c>
      <c r="K18">
        <v>10.127000000000001</v>
      </c>
    </row>
    <row r="19" spans="1:11">
      <c r="A19" s="5" t="s">
        <v>23</v>
      </c>
      <c r="B19">
        <v>118.67100000000001</v>
      </c>
      <c r="C19">
        <v>174.78399999999999</v>
      </c>
      <c r="D19">
        <v>229.84100000000001</v>
      </c>
      <c r="E19">
        <v>278.53300000000002</v>
      </c>
      <c r="F19">
        <v>311.28899999999999</v>
      </c>
      <c r="G19">
        <v>341.16300000000001</v>
      </c>
      <c r="H19">
        <v>369.71800000000002</v>
      </c>
      <c r="I19">
        <v>381.34500000000003</v>
      </c>
      <c r="J19">
        <v>387.66399999999999</v>
      </c>
      <c r="K19">
        <v>391.77</v>
      </c>
    </row>
    <row r="20" spans="1:11">
      <c r="A20" s="5" t="s">
        <v>24</v>
      </c>
      <c r="B20">
        <v>357.666</v>
      </c>
      <c r="C20">
        <v>415.21100000000001</v>
      </c>
      <c r="D20">
        <v>499.51900000000001</v>
      </c>
      <c r="E20">
        <v>605.23599999999999</v>
      </c>
      <c r="F20">
        <v>704.42100000000005</v>
      </c>
      <c r="G20">
        <v>799.83699999999999</v>
      </c>
      <c r="H20">
        <v>888.44399999999996</v>
      </c>
      <c r="I20">
        <v>959.04300000000001</v>
      </c>
      <c r="J20">
        <v>1018.567</v>
      </c>
      <c r="K20">
        <v>1065.829</v>
      </c>
    </row>
    <row r="21" spans="1:11">
      <c r="A21" s="5" t="s">
        <v>25</v>
      </c>
      <c r="B21">
        <v>2.0609999999999999</v>
      </c>
      <c r="C21">
        <v>2.5950000000000002</v>
      </c>
      <c r="D21">
        <v>3.3119999999999998</v>
      </c>
      <c r="E21">
        <v>4.0590000000000002</v>
      </c>
      <c r="F21">
        <v>4.8689999999999998</v>
      </c>
      <c r="G21">
        <v>5.7809999999999997</v>
      </c>
      <c r="H21">
        <v>6.8940000000000001</v>
      </c>
      <c r="I21">
        <v>8.2379999999999995</v>
      </c>
      <c r="J21">
        <v>9.8290000000000006</v>
      </c>
      <c r="K21">
        <v>11.792</v>
      </c>
    </row>
    <row r="22" spans="1:11">
      <c r="A22" s="5" t="s">
        <v>26</v>
      </c>
      <c r="B22">
        <v>12.601000000000001</v>
      </c>
      <c r="C22">
        <v>19.321000000000002</v>
      </c>
      <c r="D22">
        <v>29.873000000000001</v>
      </c>
      <c r="E22">
        <v>41.444000000000003</v>
      </c>
      <c r="F22">
        <v>55.652999999999999</v>
      </c>
      <c r="G22">
        <v>72.182000000000002</v>
      </c>
      <c r="H22">
        <v>90.56</v>
      </c>
      <c r="I22">
        <v>110.351</v>
      </c>
      <c r="J22">
        <v>131.30099999999999</v>
      </c>
      <c r="K22">
        <v>153.97399999999999</v>
      </c>
    </row>
    <row r="23" spans="1:11">
      <c r="A23" s="5" t="s">
        <v>27</v>
      </c>
      <c r="B23">
        <v>3.47</v>
      </c>
      <c r="C23">
        <v>9.6709999999999994</v>
      </c>
      <c r="D23">
        <v>18.966999999999999</v>
      </c>
      <c r="E23">
        <v>29.978999999999999</v>
      </c>
      <c r="F23">
        <v>41.576000000000001</v>
      </c>
      <c r="G23">
        <v>52.485999999999997</v>
      </c>
      <c r="H23">
        <v>62.432000000000002</v>
      </c>
      <c r="I23">
        <v>69.917000000000002</v>
      </c>
      <c r="J23">
        <v>74.66</v>
      </c>
      <c r="K23">
        <v>77.316000000000003</v>
      </c>
    </row>
    <row r="24" spans="1:11">
      <c r="A24" s="5" t="s">
        <v>28</v>
      </c>
      <c r="B24">
        <v>43.19</v>
      </c>
      <c r="C24">
        <v>71.132999999999996</v>
      </c>
      <c r="D24">
        <v>113.806</v>
      </c>
      <c r="E24">
        <v>173.43799999999999</v>
      </c>
      <c r="F24">
        <v>258.82499999999999</v>
      </c>
      <c r="G24">
        <v>378.28300000000002</v>
      </c>
      <c r="H24">
        <v>542.82899999999995</v>
      </c>
      <c r="I24">
        <v>763.35</v>
      </c>
      <c r="J24">
        <v>1043.6579999999999</v>
      </c>
      <c r="K24">
        <v>1393.5319999999999</v>
      </c>
    </row>
    <row r="25" spans="1:11">
      <c r="A25" s="5" t="s">
        <v>29</v>
      </c>
      <c r="B25">
        <v>28.065000000000001</v>
      </c>
      <c r="C25">
        <v>37.377000000000002</v>
      </c>
      <c r="D25">
        <v>53.338999999999999</v>
      </c>
      <c r="E25">
        <v>68.936000000000007</v>
      </c>
      <c r="F25">
        <v>80.02</v>
      </c>
      <c r="G25">
        <v>87.161000000000001</v>
      </c>
      <c r="H25">
        <v>90.305000000000007</v>
      </c>
      <c r="I25">
        <v>89.781999999999996</v>
      </c>
      <c r="J25">
        <v>86.906999999999996</v>
      </c>
      <c r="K25">
        <v>83.587000000000003</v>
      </c>
    </row>
    <row r="26" spans="1:11">
      <c r="A26" s="5" t="s">
        <v>30</v>
      </c>
      <c r="B26">
        <v>25.012</v>
      </c>
      <c r="C26">
        <v>37.819000000000003</v>
      </c>
      <c r="D26">
        <v>51.436</v>
      </c>
      <c r="E26">
        <v>64.001999999999995</v>
      </c>
      <c r="F26">
        <v>75.501000000000005</v>
      </c>
      <c r="G26">
        <v>85.853999999999999</v>
      </c>
      <c r="H26">
        <v>94.590999999999994</v>
      </c>
      <c r="I26">
        <v>100.81</v>
      </c>
      <c r="J26">
        <v>104.69499999999999</v>
      </c>
      <c r="K26">
        <v>106.128</v>
      </c>
    </row>
    <row r="27" spans="1:11">
      <c r="A27" s="5" t="s">
        <v>31</v>
      </c>
      <c r="B27">
        <v>1967.5409999999999</v>
      </c>
      <c r="C27">
        <v>2790.6950000000002</v>
      </c>
      <c r="D27">
        <v>3693.6660000000002</v>
      </c>
      <c r="E27">
        <v>4542.8760000000002</v>
      </c>
      <c r="F27">
        <v>5332.2129999999997</v>
      </c>
      <c r="G27">
        <v>6085.4880000000003</v>
      </c>
      <c r="H27">
        <v>6724.7209999999995</v>
      </c>
      <c r="I27">
        <v>7268.8909999999996</v>
      </c>
      <c r="J27">
        <v>7698.9589999999998</v>
      </c>
      <c r="K27">
        <v>8076.0330000000004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18.152999999999999</v>
      </c>
      <c r="C30">
        <v>24.210999999999999</v>
      </c>
      <c r="D30">
        <v>30.856000000000002</v>
      </c>
      <c r="E30">
        <v>36.688000000000002</v>
      </c>
      <c r="F30">
        <v>41.213000000000001</v>
      </c>
      <c r="G30">
        <v>45.168999999999997</v>
      </c>
      <c r="H30">
        <v>48.072000000000003</v>
      </c>
      <c r="I30">
        <v>49.604999999999997</v>
      </c>
      <c r="J30">
        <v>50.356000000000002</v>
      </c>
      <c r="K30">
        <v>50.44</v>
      </c>
    </row>
    <row r="31" spans="1:11">
      <c r="A31" s="5" t="s">
        <v>35</v>
      </c>
      <c r="B31">
        <v>86.738</v>
      </c>
      <c r="C31">
        <v>117.827</v>
      </c>
      <c r="D31">
        <v>162.19499999999999</v>
      </c>
      <c r="E31">
        <v>201.16</v>
      </c>
      <c r="F31">
        <v>230.80500000000001</v>
      </c>
      <c r="G31">
        <v>259.68700000000001</v>
      </c>
      <c r="H31">
        <v>284.85500000000002</v>
      </c>
      <c r="I31">
        <v>297.59100000000001</v>
      </c>
      <c r="J31">
        <v>304.04300000000001</v>
      </c>
      <c r="K31">
        <v>305.755</v>
      </c>
    </row>
    <row r="32" spans="1:11">
      <c r="A32" s="5" t="s">
        <v>36</v>
      </c>
      <c r="B32">
        <v>18.709</v>
      </c>
      <c r="C32">
        <v>35.362000000000002</v>
      </c>
      <c r="D32">
        <v>59.462000000000003</v>
      </c>
      <c r="E32">
        <v>86.54</v>
      </c>
      <c r="F32">
        <v>121.9</v>
      </c>
      <c r="G32">
        <v>166.93799999999999</v>
      </c>
      <c r="H32">
        <v>222.55099999999999</v>
      </c>
      <c r="I32">
        <v>288.15600000000001</v>
      </c>
      <c r="J32">
        <v>361.78699999999998</v>
      </c>
      <c r="K32">
        <v>443.733</v>
      </c>
    </row>
    <row r="33" spans="1:11">
      <c r="A33" s="5" t="s">
        <v>37</v>
      </c>
      <c r="B33">
        <v>4.3890000000000002</v>
      </c>
      <c r="C33">
        <v>8.0060000000000002</v>
      </c>
      <c r="D33">
        <v>13.436</v>
      </c>
      <c r="E33">
        <v>19.655000000000001</v>
      </c>
      <c r="F33">
        <v>27.285</v>
      </c>
      <c r="G33">
        <v>36.369</v>
      </c>
      <c r="H33">
        <v>47.182000000000002</v>
      </c>
      <c r="I33">
        <v>59.103999999999999</v>
      </c>
      <c r="J33">
        <v>71.408000000000001</v>
      </c>
      <c r="K33">
        <v>84.341999999999999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27.826000000000001</v>
      </c>
      <c r="C35">
        <v>53.192999999999998</v>
      </c>
      <c r="D35">
        <v>80.22</v>
      </c>
      <c r="E35">
        <v>98.186000000000007</v>
      </c>
      <c r="F35">
        <v>112.485</v>
      </c>
      <c r="G35">
        <v>121.87</v>
      </c>
      <c r="H35">
        <v>128.08099999999999</v>
      </c>
      <c r="I35">
        <v>131.30199999999999</v>
      </c>
      <c r="J35">
        <v>132.56800000000001</v>
      </c>
      <c r="K35">
        <v>133.96299999999999</v>
      </c>
    </row>
    <row r="36" spans="1:11">
      <c r="A36" s="5" t="s">
        <v>40</v>
      </c>
      <c r="B36">
        <v>40.335999999999999</v>
      </c>
      <c r="C36">
        <v>66.697000000000003</v>
      </c>
      <c r="D36">
        <v>104.80800000000001</v>
      </c>
      <c r="E36">
        <v>146.464</v>
      </c>
      <c r="F36">
        <v>195.309</v>
      </c>
      <c r="G36">
        <v>252.28200000000001</v>
      </c>
      <c r="H36">
        <v>316.38900000000001</v>
      </c>
      <c r="I36">
        <v>384.88200000000001</v>
      </c>
      <c r="J36">
        <v>457.09699999999998</v>
      </c>
      <c r="K36">
        <v>535.02</v>
      </c>
    </row>
    <row r="37" spans="1:11">
      <c r="A37" s="5" t="s">
        <v>41</v>
      </c>
      <c r="B37">
        <v>1201.8879999999999</v>
      </c>
      <c r="C37">
        <v>1521.654</v>
      </c>
      <c r="D37">
        <v>1845.615</v>
      </c>
      <c r="E37">
        <v>2263.1280000000002</v>
      </c>
      <c r="F37">
        <v>2674.9180000000001</v>
      </c>
      <c r="G37">
        <v>3079.4079999999999</v>
      </c>
      <c r="H37">
        <v>3540.5340000000001</v>
      </c>
      <c r="I37">
        <v>3981.931</v>
      </c>
      <c r="J37">
        <v>4370.384</v>
      </c>
      <c r="K37">
        <v>4698.9989999999998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3.1139999999999999</v>
      </c>
      <c r="C39">
        <v>5.056</v>
      </c>
      <c r="D39">
        <v>7.5789999999999997</v>
      </c>
      <c r="E39">
        <v>9.7880000000000003</v>
      </c>
      <c r="F39">
        <v>12.311999999999999</v>
      </c>
      <c r="G39">
        <v>15.185</v>
      </c>
      <c r="H39">
        <v>18.437000000000001</v>
      </c>
      <c r="I39">
        <v>22.039000000000001</v>
      </c>
      <c r="J39">
        <v>25.896999999999998</v>
      </c>
      <c r="K39">
        <v>30.146000000000001</v>
      </c>
    </row>
    <row r="40" spans="1:11">
      <c r="A40" s="5" t="s">
        <v>44</v>
      </c>
      <c r="B40">
        <v>15.010999999999999</v>
      </c>
      <c r="C40">
        <v>22.013000000000002</v>
      </c>
      <c r="D40">
        <v>35.079000000000001</v>
      </c>
      <c r="E40">
        <v>53.957999999999998</v>
      </c>
      <c r="F40">
        <v>80.284999999999997</v>
      </c>
      <c r="G40">
        <v>114.39400000000001</v>
      </c>
      <c r="H40">
        <v>156.16200000000001</v>
      </c>
      <c r="I40">
        <v>204.87200000000001</v>
      </c>
      <c r="J40">
        <v>259.04500000000002</v>
      </c>
      <c r="K40">
        <v>318.27199999999999</v>
      </c>
    </row>
    <row r="41" spans="1:11">
      <c r="A41" s="5" t="s">
        <v>45</v>
      </c>
      <c r="B41">
        <v>232.988</v>
      </c>
      <c r="C41">
        <v>364.61099999999999</v>
      </c>
      <c r="D41">
        <v>496.61799999999999</v>
      </c>
      <c r="E41">
        <v>621.23</v>
      </c>
      <c r="F41">
        <v>741.52200000000005</v>
      </c>
      <c r="G41">
        <v>847.20799999999997</v>
      </c>
      <c r="H41">
        <v>943.75099999999998</v>
      </c>
      <c r="I41">
        <v>1018.725</v>
      </c>
      <c r="J41">
        <v>1073.549</v>
      </c>
      <c r="K41">
        <v>1115.479</v>
      </c>
    </row>
    <row r="42" spans="1:11">
      <c r="A42" s="5" t="s">
        <v>46</v>
      </c>
      <c r="B42">
        <v>9121.348</v>
      </c>
      <c r="C42">
        <v>20259.871999999999</v>
      </c>
      <c r="D42">
        <v>33580.307000000001</v>
      </c>
      <c r="E42">
        <v>43862.356</v>
      </c>
      <c r="F42">
        <v>50574.283000000003</v>
      </c>
      <c r="G42">
        <v>53198.144</v>
      </c>
      <c r="H42">
        <v>53424.497000000003</v>
      </c>
      <c r="I42">
        <v>51638.06</v>
      </c>
      <c r="J42">
        <v>48888.444000000003</v>
      </c>
      <c r="K42">
        <v>45916.343000000001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392.55</v>
      </c>
      <c r="C45">
        <v>600.57600000000002</v>
      </c>
      <c r="D45">
        <v>807.24199999999996</v>
      </c>
      <c r="E45">
        <v>1065.6869999999999</v>
      </c>
      <c r="F45">
        <v>1353.001</v>
      </c>
      <c r="G45">
        <v>1664.5930000000001</v>
      </c>
      <c r="H45">
        <v>1981.8309999999999</v>
      </c>
      <c r="I45">
        <v>2277.7860000000001</v>
      </c>
      <c r="J45">
        <v>2542.8780000000002</v>
      </c>
      <c r="K45">
        <v>2771.0189999999998</v>
      </c>
    </row>
    <row r="46" spans="1:11">
      <c r="A46" s="5" t="s">
        <v>50</v>
      </c>
      <c r="B46">
        <v>0.72299999999999998</v>
      </c>
      <c r="C46">
        <v>1.0449999999999999</v>
      </c>
      <c r="D46">
        <v>1.661</v>
      </c>
      <c r="E46">
        <v>2.403</v>
      </c>
      <c r="F46">
        <v>3.3530000000000002</v>
      </c>
      <c r="G46">
        <v>4.593</v>
      </c>
      <c r="H46">
        <v>6.1280000000000001</v>
      </c>
      <c r="I46">
        <v>7.9829999999999997</v>
      </c>
      <c r="J46">
        <v>10.19</v>
      </c>
      <c r="K46">
        <v>12.784000000000001</v>
      </c>
    </row>
    <row r="47" spans="1:11">
      <c r="A47" s="5" t="s">
        <v>51</v>
      </c>
      <c r="B47">
        <v>15.396000000000001</v>
      </c>
      <c r="C47">
        <v>30.407</v>
      </c>
      <c r="D47">
        <v>48.805999999999997</v>
      </c>
      <c r="E47">
        <v>68.694999999999993</v>
      </c>
      <c r="F47">
        <v>91.994</v>
      </c>
      <c r="G47">
        <v>119.304</v>
      </c>
      <c r="H47">
        <v>149.82</v>
      </c>
      <c r="I47">
        <v>182.28899999999999</v>
      </c>
      <c r="J47">
        <v>215.529</v>
      </c>
      <c r="K47">
        <v>249.49199999999999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48.697000000000003</v>
      </c>
      <c r="C49">
        <v>74.798000000000002</v>
      </c>
      <c r="D49">
        <v>103.93</v>
      </c>
      <c r="E49">
        <v>134.20699999999999</v>
      </c>
      <c r="F49">
        <v>163.18100000000001</v>
      </c>
      <c r="G49">
        <v>190.541</v>
      </c>
      <c r="H49">
        <v>216.084</v>
      </c>
      <c r="I49">
        <v>237.23400000000001</v>
      </c>
      <c r="J49">
        <v>252.87100000000001</v>
      </c>
      <c r="K49">
        <v>264.44600000000003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71.254999999999995</v>
      </c>
      <c r="C51">
        <v>81.231999999999999</v>
      </c>
      <c r="D51">
        <v>96.998000000000005</v>
      </c>
      <c r="E51">
        <v>114.54600000000001</v>
      </c>
      <c r="F51">
        <v>127.904</v>
      </c>
      <c r="G51">
        <v>139.88200000000001</v>
      </c>
      <c r="H51">
        <v>149.61799999999999</v>
      </c>
      <c r="I51">
        <v>154.61699999999999</v>
      </c>
      <c r="J51">
        <v>156.56</v>
      </c>
      <c r="K51">
        <v>156.51599999999999</v>
      </c>
    </row>
    <row r="52" spans="1:11">
      <c r="A52" s="5" t="s">
        <v>56</v>
      </c>
      <c r="B52">
        <v>64.7</v>
      </c>
      <c r="C52">
        <v>82.119</v>
      </c>
      <c r="D52">
        <v>98.290999999999997</v>
      </c>
      <c r="E52">
        <v>116.146</v>
      </c>
      <c r="F52">
        <v>138.19399999999999</v>
      </c>
      <c r="G52">
        <v>156.93</v>
      </c>
      <c r="H52">
        <v>171.91499999999999</v>
      </c>
      <c r="I52">
        <v>184.90799999999999</v>
      </c>
      <c r="J52">
        <v>195.04</v>
      </c>
      <c r="K52">
        <v>203.45400000000001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20.867000000000001</v>
      </c>
      <c r="C54">
        <v>22.821999999999999</v>
      </c>
      <c r="D54">
        <v>28.347000000000001</v>
      </c>
      <c r="E54">
        <v>36.304000000000002</v>
      </c>
      <c r="F54">
        <v>44.747999999999998</v>
      </c>
      <c r="G54">
        <v>53.942999999999998</v>
      </c>
      <c r="H54">
        <v>63.749000000000002</v>
      </c>
      <c r="I54">
        <v>71.959999999999994</v>
      </c>
      <c r="J54">
        <v>78.028000000000006</v>
      </c>
      <c r="K54">
        <v>82.736999999999995</v>
      </c>
    </row>
    <row r="55" spans="1:11">
      <c r="A55" s="5" t="s">
        <v>59</v>
      </c>
      <c r="B55">
        <v>248.63900000000001</v>
      </c>
      <c r="C55">
        <v>335.54199999999997</v>
      </c>
      <c r="D55">
        <v>463.15499999999997</v>
      </c>
      <c r="E55">
        <v>604.62800000000004</v>
      </c>
      <c r="F55">
        <v>724.36199999999997</v>
      </c>
      <c r="G55">
        <v>838.37199999999996</v>
      </c>
      <c r="H55">
        <v>956.73</v>
      </c>
      <c r="I55">
        <v>1044.0630000000001</v>
      </c>
      <c r="J55">
        <v>1111.9349999999999</v>
      </c>
      <c r="K55">
        <v>1171.6659999999999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20.876000000000001</v>
      </c>
      <c r="C57">
        <v>45.036999999999999</v>
      </c>
      <c r="D57">
        <v>101.024</v>
      </c>
      <c r="E57">
        <v>170.66399999999999</v>
      </c>
      <c r="F57">
        <v>260.57499999999999</v>
      </c>
      <c r="G57">
        <v>369.483</v>
      </c>
      <c r="H57">
        <v>496.41</v>
      </c>
      <c r="I57">
        <v>639.27300000000002</v>
      </c>
      <c r="J57">
        <v>794.91</v>
      </c>
      <c r="K57">
        <v>967.54200000000003</v>
      </c>
    </row>
    <row r="58" spans="1:11">
      <c r="A58" s="5" t="s">
        <v>62</v>
      </c>
      <c r="B58">
        <v>180.16800000000001</v>
      </c>
      <c r="C58">
        <v>210.22399999999999</v>
      </c>
      <c r="D58">
        <v>246.03800000000001</v>
      </c>
      <c r="E58">
        <v>290.89</v>
      </c>
      <c r="F58">
        <v>343.05399999999997</v>
      </c>
      <c r="G58">
        <v>395.13600000000002</v>
      </c>
      <c r="H58">
        <v>447.30099999999999</v>
      </c>
      <c r="I58">
        <v>497.65</v>
      </c>
      <c r="J58">
        <v>545.60299999999995</v>
      </c>
      <c r="K58">
        <v>589.15499999999997</v>
      </c>
    </row>
    <row r="59" spans="1:11">
      <c r="A59" s="5" t="s">
        <v>63</v>
      </c>
      <c r="B59">
        <v>1.8839999999999999</v>
      </c>
      <c r="C59">
        <v>3.1429999999999998</v>
      </c>
      <c r="D59">
        <v>5.4119999999999999</v>
      </c>
      <c r="E59">
        <v>8.3379999999999992</v>
      </c>
      <c r="F59">
        <v>11.912000000000001</v>
      </c>
      <c r="G59">
        <v>15.984999999999999</v>
      </c>
      <c r="H59">
        <v>20.605</v>
      </c>
      <c r="I59">
        <v>25.663</v>
      </c>
      <c r="J59">
        <v>30.925000000000001</v>
      </c>
      <c r="K59">
        <v>36.505000000000003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83.26</v>
      </c>
      <c r="C61">
        <v>127.07899999999999</v>
      </c>
      <c r="D61">
        <v>173.499</v>
      </c>
      <c r="E61">
        <v>223.06200000000001</v>
      </c>
      <c r="F61">
        <v>274.97199999999998</v>
      </c>
      <c r="G61">
        <v>327.35199999999998</v>
      </c>
      <c r="H61">
        <v>376.47300000000001</v>
      </c>
      <c r="I61">
        <v>419.43799999999999</v>
      </c>
      <c r="J61">
        <v>455.62299999999999</v>
      </c>
      <c r="K61">
        <v>484.71699999999998</v>
      </c>
    </row>
    <row r="62" spans="1:11">
      <c r="A62" s="5" t="s">
        <v>66</v>
      </c>
      <c r="B62">
        <v>104.16</v>
      </c>
      <c r="C62">
        <v>150.15</v>
      </c>
      <c r="D62">
        <v>207.761</v>
      </c>
      <c r="E62">
        <v>279.25200000000001</v>
      </c>
      <c r="F62">
        <v>365.55399999999997</v>
      </c>
      <c r="G62">
        <v>466.7</v>
      </c>
      <c r="H62">
        <v>574.33900000000006</v>
      </c>
      <c r="I62">
        <v>680.44299999999998</v>
      </c>
      <c r="J62">
        <v>780.18499999999995</v>
      </c>
      <c r="K62">
        <v>872.66700000000003</v>
      </c>
    </row>
    <row r="63" spans="1:11">
      <c r="A63" s="5" t="s">
        <v>67</v>
      </c>
      <c r="B63">
        <v>449.69799999999998</v>
      </c>
      <c r="C63">
        <v>702.05799999999999</v>
      </c>
      <c r="D63">
        <v>1156.221</v>
      </c>
      <c r="E63">
        <v>1760.8679999999999</v>
      </c>
      <c r="F63">
        <v>2437.8589999999999</v>
      </c>
      <c r="G63">
        <v>3187.8429999999998</v>
      </c>
      <c r="H63">
        <v>3948</v>
      </c>
      <c r="I63">
        <v>4624.9979999999996</v>
      </c>
      <c r="J63">
        <v>5234.6019999999999</v>
      </c>
      <c r="K63">
        <v>5760.1229999999996</v>
      </c>
    </row>
    <row r="64" spans="1:11">
      <c r="A64" s="5" t="s">
        <v>68</v>
      </c>
      <c r="B64">
        <v>37.018999999999998</v>
      </c>
      <c r="C64">
        <v>44.997999999999998</v>
      </c>
      <c r="D64">
        <v>53.621000000000002</v>
      </c>
      <c r="E64">
        <v>58.87</v>
      </c>
      <c r="F64">
        <v>61.973999999999997</v>
      </c>
      <c r="G64">
        <v>62.7</v>
      </c>
      <c r="H64">
        <v>62.552</v>
      </c>
      <c r="I64">
        <v>62.055</v>
      </c>
      <c r="J64">
        <v>61.222000000000001</v>
      </c>
      <c r="K64">
        <v>60.64</v>
      </c>
    </row>
    <row r="65" spans="1:11">
      <c r="A65" s="5" t="s">
        <v>69</v>
      </c>
      <c r="B65">
        <v>21.538</v>
      </c>
      <c r="C65">
        <v>28.343</v>
      </c>
      <c r="D65">
        <v>39.412999999999997</v>
      </c>
      <c r="E65">
        <v>52.433999999999997</v>
      </c>
      <c r="F65">
        <v>67.870999999999995</v>
      </c>
      <c r="G65">
        <v>85.224999999999994</v>
      </c>
      <c r="H65">
        <v>104.864</v>
      </c>
      <c r="I65">
        <v>126.28400000000001</v>
      </c>
      <c r="J65">
        <v>148.87799999999999</v>
      </c>
      <c r="K65">
        <v>172.48500000000001</v>
      </c>
    </row>
    <row r="66" spans="1:11">
      <c r="A66" s="5" t="s">
        <v>70</v>
      </c>
      <c r="B66">
        <v>2.573</v>
      </c>
      <c r="C66">
        <v>3.419</v>
      </c>
      <c r="D66">
        <v>4.5270000000000001</v>
      </c>
      <c r="E66">
        <v>5.5039999999999996</v>
      </c>
      <c r="F66">
        <v>6.7530000000000001</v>
      </c>
      <c r="G66">
        <v>8.4130000000000003</v>
      </c>
      <c r="H66">
        <v>10.458</v>
      </c>
      <c r="I66">
        <v>12.852</v>
      </c>
      <c r="J66">
        <v>15.670999999999999</v>
      </c>
      <c r="K66">
        <v>19.018000000000001</v>
      </c>
    </row>
    <row r="67" spans="1:11">
      <c r="A67" s="5" t="s">
        <v>71</v>
      </c>
      <c r="B67">
        <v>22.253</v>
      </c>
      <c r="C67">
        <v>32.542000000000002</v>
      </c>
      <c r="D67">
        <v>43.034999999999997</v>
      </c>
      <c r="E67">
        <v>54.32</v>
      </c>
      <c r="F67">
        <v>63.904000000000003</v>
      </c>
      <c r="G67">
        <v>72.045000000000002</v>
      </c>
      <c r="H67">
        <v>81.102000000000004</v>
      </c>
      <c r="I67">
        <v>87.918000000000006</v>
      </c>
      <c r="J67">
        <v>93.798000000000002</v>
      </c>
      <c r="K67">
        <v>100.009</v>
      </c>
    </row>
    <row r="68" spans="1:11">
      <c r="A68" s="5" t="s">
        <v>72</v>
      </c>
      <c r="B68">
        <v>77.328000000000003</v>
      </c>
      <c r="C68">
        <v>150.476</v>
      </c>
      <c r="D68">
        <v>242.8</v>
      </c>
      <c r="E68">
        <v>338.80900000000003</v>
      </c>
      <c r="F68">
        <v>459.62700000000001</v>
      </c>
      <c r="G68">
        <v>600.68700000000001</v>
      </c>
      <c r="H68">
        <v>767.96900000000005</v>
      </c>
      <c r="I68">
        <v>964.58900000000006</v>
      </c>
      <c r="J68">
        <v>1182.0219999999999</v>
      </c>
      <c r="K68">
        <v>1428.3330000000001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3.5750000000000002</v>
      </c>
      <c r="C71">
        <v>4.2729999999999997</v>
      </c>
      <c r="D71">
        <v>5.2779999999999996</v>
      </c>
      <c r="E71">
        <v>6.0629999999999997</v>
      </c>
      <c r="F71">
        <v>6.67</v>
      </c>
      <c r="G71">
        <v>7.12</v>
      </c>
      <c r="H71">
        <v>7.4340000000000002</v>
      </c>
      <c r="I71">
        <v>7.6079999999999997</v>
      </c>
      <c r="J71">
        <v>7.758</v>
      </c>
      <c r="K71">
        <v>7.9160000000000004</v>
      </c>
    </row>
    <row r="72" spans="1:11">
      <c r="A72" s="5" t="s">
        <v>76</v>
      </c>
      <c r="B72">
        <v>170.072</v>
      </c>
      <c r="C72">
        <v>206.95500000000001</v>
      </c>
      <c r="D72">
        <v>247.49</v>
      </c>
      <c r="E72">
        <v>297.00799999999998</v>
      </c>
      <c r="F72">
        <v>342.84</v>
      </c>
      <c r="G72">
        <v>386.77699999999999</v>
      </c>
      <c r="H72">
        <v>432.56099999999998</v>
      </c>
      <c r="I72">
        <v>473.57900000000001</v>
      </c>
      <c r="J72">
        <v>510.80900000000003</v>
      </c>
      <c r="K72">
        <v>545.71799999999996</v>
      </c>
    </row>
    <row r="73" spans="1:11">
      <c r="A73" s="5" t="s">
        <v>77</v>
      </c>
      <c r="B73">
        <v>1921.7940000000001</v>
      </c>
      <c r="C73">
        <v>2220.4569999999999</v>
      </c>
      <c r="D73">
        <v>2694.1869999999999</v>
      </c>
      <c r="E73">
        <v>3325.0859999999998</v>
      </c>
      <c r="F73">
        <v>3980.6350000000002</v>
      </c>
      <c r="G73">
        <v>4642.0950000000003</v>
      </c>
      <c r="H73">
        <v>5310.8410000000003</v>
      </c>
      <c r="I73">
        <v>5926.0069999999996</v>
      </c>
      <c r="J73">
        <v>6512.893</v>
      </c>
      <c r="K73">
        <v>7061.6379999999999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4.4930000000000003</v>
      </c>
      <c r="C75">
        <v>5.18</v>
      </c>
      <c r="D75">
        <v>6.0129999999999999</v>
      </c>
      <c r="E75">
        <v>7.3840000000000003</v>
      </c>
      <c r="F75">
        <v>9.0839999999999996</v>
      </c>
      <c r="G75">
        <v>10.903</v>
      </c>
      <c r="H75">
        <v>12.837</v>
      </c>
      <c r="I75">
        <v>14.718</v>
      </c>
      <c r="J75">
        <v>16.477</v>
      </c>
      <c r="K75">
        <v>18.215</v>
      </c>
    </row>
    <row r="76" spans="1:11">
      <c r="A76" s="5" t="s">
        <v>80</v>
      </c>
      <c r="B76">
        <v>20.49</v>
      </c>
      <c r="C76">
        <v>27.399000000000001</v>
      </c>
      <c r="D76">
        <v>34.542000000000002</v>
      </c>
      <c r="E76">
        <v>43.155000000000001</v>
      </c>
      <c r="F76">
        <v>54.526000000000003</v>
      </c>
      <c r="G76">
        <v>68.5</v>
      </c>
      <c r="H76">
        <v>85.58</v>
      </c>
      <c r="I76">
        <v>105.827</v>
      </c>
      <c r="J76">
        <v>128.90299999999999</v>
      </c>
      <c r="K76">
        <v>155.221</v>
      </c>
    </row>
    <row r="77" spans="1:11">
      <c r="A77" s="5" t="s">
        <v>81</v>
      </c>
      <c r="B77">
        <v>3.169</v>
      </c>
      <c r="C77">
        <v>5.4370000000000003</v>
      </c>
      <c r="D77">
        <v>8.7959999999999994</v>
      </c>
      <c r="E77">
        <v>12.539</v>
      </c>
      <c r="F77">
        <v>16.893999999999998</v>
      </c>
      <c r="G77">
        <v>21.846</v>
      </c>
      <c r="H77">
        <v>27.465</v>
      </c>
      <c r="I77">
        <v>33.773000000000003</v>
      </c>
      <c r="J77">
        <v>40.789000000000001</v>
      </c>
      <c r="K77">
        <v>48.746000000000002</v>
      </c>
    </row>
    <row r="78" spans="1:11">
      <c r="A78" s="5" t="s">
        <v>82</v>
      </c>
      <c r="B78">
        <v>20.242000000000001</v>
      </c>
      <c r="C78">
        <v>34.280999999999999</v>
      </c>
      <c r="D78">
        <v>47.99</v>
      </c>
      <c r="E78">
        <v>62.591999999999999</v>
      </c>
      <c r="F78">
        <v>75.863</v>
      </c>
      <c r="G78">
        <v>86.536000000000001</v>
      </c>
      <c r="H78">
        <v>96.986000000000004</v>
      </c>
      <c r="I78">
        <v>103.65300000000001</v>
      </c>
      <c r="J78">
        <v>108.709</v>
      </c>
      <c r="K78">
        <v>114.078</v>
      </c>
    </row>
    <row r="79" spans="1:11">
      <c r="A79" s="5" t="s">
        <v>83</v>
      </c>
      <c r="B79">
        <v>2727.3290000000002</v>
      </c>
      <c r="C79">
        <v>3166.2779999999998</v>
      </c>
      <c r="D79">
        <v>3545.8359999999998</v>
      </c>
      <c r="E79">
        <v>4054.8380000000002</v>
      </c>
      <c r="F79">
        <v>4550.6329999999998</v>
      </c>
      <c r="G79">
        <v>4990.366</v>
      </c>
      <c r="H79">
        <v>5407.2780000000002</v>
      </c>
      <c r="I79">
        <v>5741.9449999999997</v>
      </c>
      <c r="J79">
        <v>5981.9480000000003</v>
      </c>
      <c r="K79">
        <v>6149.8190000000004</v>
      </c>
    </row>
    <row r="80" spans="1:11">
      <c r="A80" s="5" t="s">
        <v>84</v>
      </c>
      <c r="B80">
        <v>36.061999999999998</v>
      </c>
      <c r="C80">
        <v>79.52</v>
      </c>
      <c r="D80">
        <v>130.78299999999999</v>
      </c>
      <c r="E80">
        <v>178.91200000000001</v>
      </c>
      <c r="F80">
        <v>235.078</v>
      </c>
      <c r="G80">
        <v>305.50700000000001</v>
      </c>
      <c r="H80">
        <v>392.77800000000002</v>
      </c>
      <c r="I80">
        <v>495.673</v>
      </c>
      <c r="J80">
        <v>612.28399999999999</v>
      </c>
      <c r="K80">
        <v>742.64499999999998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273.89699999999999</v>
      </c>
      <c r="C82">
        <v>288.17899999999997</v>
      </c>
      <c r="D82">
        <v>360.08</v>
      </c>
      <c r="E82">
        <v>443.995</v>
      </c>
      <c r="F82">
        <v>516.05700000000002</v>
      </c>
      <c r="G82">
        <v>585.70100000000002</v>
      </c>
      <c r="H82">
        <v>647.60799999999995</v>
      </c>
      <c r="I82">
        <v>691.18499999999995</v>
      </c>
      <c r="J82">
        <v>726.697</v>
      </c>
      <c r="K82">
        <v>754.93299999999999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5" t="s">
        <v>90</v>
      </c>
      <c r="B86">
        <v>61.823</v>
      </c>
      <c r="C86">
        <v>85.768000000000001</v>
      </c>
      <c r="D86">
        <v>122.07599999999999</v>
      </c>
      <c r="E86">
        <v>163.4</v>
      </c>
      <c r="F86">
        <v>212.27</v>
      </c>
      <c r="G86">
        <v>268.67500000000001</v>
      </c>
      <c r="H86">
        <v>334.471</v>
      </c>
      <c r="I86">
        <v>411.86399999999998</v>
      </c>
      <c r="J86">
        <v>501.16500000000002</v>
      </c>
      <c r="K86">
        <v>605.49800000000005</v>
      </c>
    </row>
    <row r="87" spans="1:11">
      <c r="A87" s="5" t="s">
        <v>91</v>
      </c>
      <c r="B87">
        <v>9.766</v>
      </c>
      <c r="C87">
        <v>24.859000000000002</v>
      </c>
      <c r="D87">
        <v>48.143000000000001</v>
      </c>
      <c r="E87">
        <v>69.852000000000004</v>
      </c>
      <c r="F87">
        <v>94.308999999999997</v>
      </c>
      <c r="G87">
        <v>121.02200000000001</v>
      </c>
      <c r="H87">
        <v>150.417</v>
      </c>
      <c r="I87">
        <v>182.54400000000001</v>
      </c>
      <c r="J87">
        <v>217.20400000000001</v>
      </c>
      <c r="K87">
        <v>255.59</v>
      </c>
    </row>
    <row r="88" spans="1:11">
      <c r="A88" s="5" t="s">
        <v>92</v>
      </c>
      <c r="B88">
        <v>1.6120000000000001</v>
      </c>
      <c r="C88">
        <v>2.5270000000000001</v>
      </c>
      <c r="D88">
        <v>3.9689999999999999</v>
      </c>
      <c r="E88">
        <v>5.8090000000000002</v>
      </c>
      <c r="F88">
        <v>8.2159999999999993</v>
      </c>
      <c r="G88">
        <v>11.125</v>
      </c>
      <c r="H88">
        <v>14.472</v>
      </c>
      <c r="I88">
        <v>18.170000000000002</v>
      </c>
      <c r="J88">
        <v>22.094000000000001</v>
      </c>
      <c r="K88">
        <v>26.285</v>
      </c>
    </row>
    <row r="89" spans="1:11">
      <c r="A89" s="5" t="s">
        <v>93</v>
      </c>
      <c r="B89">
        <v>2.3420000000000001</v>
      </c>
      <c r="C89">
        <v>3.6339999999999999</v>
      </c>
      <c r="D89">
        <v>4.9800000000000004</v>
      </c>
      <c r="E89">
        <v>6.4420000000000002</v>
      </c>
      <c r="F89">
        <v>8.3970000000000002</v>
      </c>
      <c r="G89">
        <v>10.595000000000001</v>
      </c>
      <c r="H89">
        <v>12.689</v>
      </c>
      <c r="I89">
        <v>15.268000000000001</v>
      </c>
      <c r="J89">
        <v>17.748999999999999</v>
      </c>
      <c r="K89">
        <v>20.172999999999998</v>
      </c>
    </row>
    <row r="90" spans="1:11">
      <c r="A90" s="5" t="s">
        <v>94</v>
      </c>
      <c r="B90">
        <v>9.9179999999999993</v>
      </c>
      <c r="C90">
        <v>16.989999999999998</v>
      </c>
      <c r="D90">
        <v>26.908000000000001</v>
      </c>
      <c r="E90">
        <v>37.256</v>
      </c>
      <c r="F90">
        <v>49.097000000000001</v>
      </c>
      <c r="G90">
        <v>62.415999999999997</v>
      </c>
      <c r="H90">
        <v>77.373999999999995</v>
      </c>
      <c r="I90">
        <v>94.289000000000001</v>
      </c>
      <c r="J90">
        <v>112.94499999999999</v>
      </c>
      <c r="K90">
        <v>133.82300000000001</v>
      </c>
    </row>
    <row r="91" spans="1:11">
      <c r="A91" s="5" t="s">
        <v>95</v>
      </c>
      <c r="B91">
        <v>26.744</v>
      </c>
      <c r="C91">
        <v>38.756999999999998</v>
      </c>
      <c r="D91">
        <v>55.481000000000002</v>
      </c>
      <c r="E91">
        <v>72.861999999999995</v>
      </c>
      <c r="F91">
        <v>92.974999999999994</v>
      </c>
      <c r="G91">
        <v>115.63</v>
      </c>
      <c r="H91">
        <v>141.98099999999999</v>
      </c>
      <c r="I91">
        <v>172.922</v>
      </c>
      <c r="J91">
        <v>208.41800000000001</v>
      </c>
      <c r="K91">
        <v>250.19200000000001</v>
      </c>
    </row>
    <row r="92" spans="1:11">
      <c r="A92" s="5" t="s">
        <v>96</v>
      </c>
      <c r="B92">
        <v>169.548</v>
      </c>
      <c r="C92">
        <v>192.02600000000001</v>
      </c>
      <c r="D92">
        <v>239.108</v>
      </c>
      <c r="E92">
        <v>290.74700000000001</v>
      </c>
      <c r="F92">
        <v>336.53800000000001</v>
      </c>
      <c r="G92">
        <v>380.57299999999998</v>
      </c>
      <c r="H92">
        <v>422.44099999999997</v>
      </c>
      <c r="I92">
        <v>456.339</v>
      </c>
      <c r="J92">
        <v>485.63200000000001</v>
      </c>
      <c r="K92">
        <v>510.63200000000001</v>
      </c>
    </row>
    <row r="93" spans="1:11">
      <c r="A93" s="5" t="s">
        <v>97</v>
      </c>
      <c r="B93">
        <v>10.423999999999999</v>
      </c>
      <c r="C93">
        <v>13.885999999999999</v>
      </c>
      <c r="D93">
        <v>18.617999999999999</v>
      </c>
      <c r="E93">
        <v>24.024000000000001</v>
      </c>
      <c r="F93">
        <v>29.231999999999999</v>
      </c>
      <c r="G93">
        <v>34.241</v>
      </c>
      <c r="H93">
        <v>39.384999999999998</v>
      </c>
      <c r="I93">
        <v>43.841999999999999</v>
      </c>
      <c r="J93">
        <v>47.671999999999997</v>
      </c>
      <c r="K93">
        <v>51.040999999999997</v>
      </c>
    </row>
    <row r="94" spans="1:11">
      <c r="A94" s="5" t="s">
        <v>98</v>
      </c>
      <c r="B94">
        <v>3653.1019999999999</v>
      </c>
      <c r="C94">
        <v>6901.4430000000002</v>
      </c>
      <c r="D94">
        <v>11709.191999999999</v>
      </c>
      <c r="E94">
        <v>17509.738000000001</v>
      </c>
      <c r="F94">
        <v>23838.428</v>
      </c>
      <c r="G94">
        <v>30339.685000000001</v>
      </c>
      <c r="H94">
        <v>36450.78</v>
      </c>
      <c r="I94">
        <v>41545.430999999997</v>
      </c>
      <c r="J94">
        <v>45641.911999999997</v>
      </c>
      <c r="K94">
        <v>48835.938000000002</v>
      </c>
    </row>
    <row r="95" spans="1:11">
      <c r="A95" s="5" t="s">
        <v>99</v>
      </c>
      <c r="B95">
        <v>929.86500000000001</v>
      </c>
      <c r="C95">
        <v>1730.752</v>
      </c>
      <c r="D95">
        <v>2979.9389999999999</v>
      </c>
      <c r="E95">
        <v>4481.0190000000002</v>
      </c>
      <c r="F95">
        <v>6044.9470000000001</v>
      </c>
      <c r="G95">
        <v>7521.6369999999997</v>
      </c>
      <c r="H95">
        <v>8753.2479999999996</v>
      </c>
      <c r="I95">
        <v>9668.8989999999994</v>
      </c>
      <c r="J95">
        <v>10342.574000000001</v>
      </c>
      <c r="K95">
        <v>10794.665000000001</v>
      </c>
    </row>
    <row r="96" spans="1:11">
      <c r="A96" s="5" t="s">
        <v>100</v>
      </c>
      <c r="B96">
        <v>810.31500000000005</v>
      </c>
      <c r="C96">
        <v>968.649</v>
      </c>
      <c r="D96">
        <v>1320.086</v>
      </c>
      <c r="E96">
        <v>1801.961</v>
      </c>
      <c r="F96">
        <v>2246.0940000000001</v>
      </c>
      <c r="G96">
        <v>2595.3510000000001</v>
      </c>
      <c r="H96">
        <v>2892.607</v>
      </c>
      <c r="I96">
        <v>3079.549</v>
      </c>
      <c r="J96">
        <v>3209.21</v>
      </c>
      <c r="K96">
        <v>3340.288</v>
      </c>
    </row>
    <row r="97" spans="1:11">
      <c r="A97" s="5" t="s">
        <v>101</v>
      </c>
      <c r="B97">
        <v>102.337</v>
      </c>
      <c r="C97">
        <v>264.84199999999998</v>
      </c>
      <c r="D97">
        <v>464.62400000000002</v>
      </c>
      <c r="E97">
        <v>771.37199999999996</v>
      </c>
      <c r="F97">
        <v>1092.018</v>
      </c>
      <c r="G97">
        <v>1430.944</v>
      </c>
      <c r="H97">
        <v>1904.135</v>
      </c>
      <c r="I97">
        <v>2635.0819999999999</v>
      </c>
      <c r="J97">
        <v>3698.6790000000001</v>
      </c>
      <c r="K97">
        <v>5160.0429999999997</v>
      </c>
    </row>
    <row r="98" spans="1:11">
      <c r="A98" s="5" t="s">
        <v>102</v>
      </c>
      <c r="B98">
        <v>160.98099999999999</v>
      </c>
      <c r="C98">
        <v>199.90700000000001</v>
      </c>
      <c r="D98">
        <v>248.43</v>
      </c>
      <c r="E98">
        <v>300.67599999999999</v>
      </c>
      <c r="F98">
        <v>348.45600000000002</v>
      </c>
      <c r="G98">
        <v>401.30099999999999</v>
      </c>
      <c r="H98">
        <v>455.61599999999999</v>
      </c>
      <c r="I98">
        <v>500.31400000000002</v>
      </c>
      <c r="J98">
        <v>543.43600000000004</v>
      </c>
      <c r="K98">
        <v>585.79700000000003</v>
      </c>
    </row>
    <row r="99" spans="1:11">
      <c r="A99" s="5" t="s">
        <v>103</v>
      </c>
      <c r="B99">
        <v>198.14500000000001</v>
      </c>
      <c r="C99">
        <v>298.48</v>
      </c>
      <c r="D99">
        <v>428.65699999999998</v>
      </c>
      <c r="E99">
        <v>590.07899999999995</v>
      </c>
      <c r="F99">
        <v>763.226</v>
      </c>
      <c r="G99">
        <v>943.94799999999998</v>
      </c>
      <c r="H99">
        <v>1145.627</v>
      </c>
      <c r="I99">
        <v>1359.741</v>
      </c>
      <c r="J99">
        <v>1596.0840000000001</v>
      </c>
      <c r="K99">
        <v>1860.56</v>
      </c>
    </row>
    <row r="100" spans="1:11">
      <c r="A100" s="5" t="s">
        <v>104</v>
      </c>
      <c r="B100">
        <v>1641.252</v>
      </c>
      <c r="C100">
        <v>1785.4659999999999</v>
      </c>
      <c r="D100">
        <v>2041.348</v>
      </c>
      <c r="E100">
        <v>2365.3879999999999</v>
      </c>
      <c r="F100">
        <v>2709.5709999999999</v>
      </c>
      <c r="G100">
        <v>3069.5909999999999</v>
      </c>
      <c r="H100">
        <v>3401.723</v>
      </c>
      <c r="I100">
        <v>3676.6689999999999</v>
      </c>
      <c r="J100">
        <v>3932.8440000000001</v>
      </c>
      <c r="K100">
        <v>4140.6959999999999</v>
      </c>
    </row>
    <row r="101" spans="1:11">
      <c r="A101" s="5" t="s">
        <v>105</v>
      </c>
      <c r="B101">
        <v>18.919</v>
      </c>
      <c r="C101">
        <v>21.437000000000001</v>
      </c>
      <c r="D101">
        <v>25.538</v>
      </c>
      <c r="E101">
        <v>30.888999999999999</v>
      </c>
      <c r="F101">
        <v>38.082000000000001</v>
      </c>
      <c r="G101">
        <v>46.085000000000001</v>
      </c>
      <c r="H101">
        <v>54.393999999999998</v>
      </c>
      <c r="I101">
        <v>63.292000000000002</v>
      </c>
      <c r="J101">
        <v>71.980999999999995</v>
      </c>
      <c r="K101">
        <v>80.418999999999997</v>
      </c>
    </row>
    <row r="102" spans="1:11">
      <c r="A102" s="5" t="s">
        <v>106</v>
      </c>
      <c r="B102">
        <v>3899.299</v>
      </c>
      <c r="C102">
        <v>4308.4769999999999</v>
      </c>
      <c r="D102">
        <v>4929.7380000000003</v>
      </c>
      <c r="E102">
        <v>5576.0510000000004</v>
      </c>
      <c r="F102">
        <v>6129.4639999999999</v>
      </c>
      <c r="G102">
        <v>6619.223</v>
      </c>
      <c r="H102">
        <v>6967.0529999999999</v>
      </c>
      <c r="I102">
        <v>7111.6989999999996</v>
      </c>
      <c r="J102">
        <v>7142.5320000000002</v>
      </c>
      <c r="K102">
        <v>7082.8850000000002</v>
      </c>
    </row>
    <row r="103" spans="1:11">
      <c r="A103" s="5" t="s">
        <v>107</v>
      </c>
      <c r="B103">
        <v>31.744</v>
      </c>
      <c r="C103">
        <v>52.302999999999997</v>
      </c>
      <c r="D103">
        <v>95.811999999999998</v>
      </c>
      <c r="E103">
        <v>166.62899999999999</v>
      </c>
      <c r="F103">
        <v>271.935</v>
      </c>
      <c r="G103">
        <v>420.46300000000002</v>
      </c>
      <c r="H103">
        <v>618.40800000000002</v>
      </c>
      <c r="I103">
        <v>870.66499999999996</v>
      </c>
      <c r="J103">
        <v>1169.9670000000001</v>
      </c>
      <c r="K103">
        <v>1510.3489999999999</v>
      </c>
    </row>
    <row r="104" spans="1:11">
      <c r="A104" s="5" t="s">
        <v>108</v>
      </c>
      <c r="B104">
        <v>178.18</v>
      </c>
      <c r="C104">
        <v>315.07600000000002</v>
      </c>
      <c r="D104">
        <v>528.21400000000006</v>
      </c>
      <c r="E104">
        <v>745.53300000000002</v>
      </c>
      <c r="F104">
        <v>841.05600000000004</v>
      </c>
      <c r="G104">
        <v>836.81399999999996</v>
      </c>
      <c r="H104">
        <v>846.02300000000002</v>
      </c>
      <c r="I104">
        <v>842.97500000000002</v>
      </c>
      <c r="J104">
        <v>845.42399999999998</v>
      </c>
      <c r="K104">
        <v>846.274</v>
      </c>
    </row>
    <row r="105" spans="1:11">
      <c r="A105" s="5" t="s">
        <v>109</v>
      </c>
      <c r="B105">
        <v>60.006999999999998</v>
      </c>
      <c r="C105">
        <v>103.843</v>
      </c>
      <c r="D105">
        <v>163.45599999999999</v>
      </c>
      <c r="E105">
        <v>226.98400000000001</v>
      </c>
      <c r="F105">
        <v>307.149</v>
      </c>
      <c r="G105">
        <v>409.85</v>
      </c>
      <c r="H105">
        <v>539.15499999999997</v>
      </c>
      <c r="I105">
        <v>695.44200000000001</v>
      </c>
      <c r="J105">
        <v>878.24800000000005</v>
      </c>
      <c r="K105">
        <v>1090.6869999999999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124.857</v>
      </c>
      <c r="C107">
        <v>196.273</v>
      </c>
      <c r="D107">
        <v>300.82499999999999</v>
      </c>
      <c r="E107">
        <v>459.512</v>
      </c>
      <c r="F107">
        <v>599.154</v>
      </c>
      <c r="G107">
        <v>687.08600000000001</v>
      </c>
      <c r="H107">
        <v>727.66</v>
      </c>
      <c r="I107">
        <v>743.27300000000002</v>
      </c>
      <c r="J107">
        <v>755.37400000000002</v>
      </c>
      <c r="K107">
        <v>758.03700000000003</v>
      </c>
    </row>
    <row r="108" spans="1:11">
      <c r="A108" s="5" t="s">
        <v>112</v>
      </c>
      <c r="B108">
        <v>10.941000000000001</v>
      </c>
      <c r="C108">
        <v>17.488</v>
      </c>
      <c r="D108">
        <v>26.582999999999998</v>
      </c>
      <c r="E108">
        <v>36.901000000000003</v>
      </c>
      <c r="F108">
        <v>47.037999999999997</v>
      </c>
      <c r="G108">
        <v>56.24</v>
      </c>
      <c r="H108">
        <v>64.83</v>
      </c>
      <c r="I108">
        <v>70.8</v>
      </c>
      <c r="J108">
        <v>75.332999999999998</v>
      </c>
      <c r="K108">
        <v>78.582999999999998</v>
      </c>
    </row>
    <row r="109" spans="1:11">
      <c r="A109" s="5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5" t="s">
        <v>114</v>
      </c>
      <c r="B110">
        <v>28.991</v>
      </c>
      <c r="C110">
        <v>41.231000000000002</v>
      </c>
      <c r="D110">
        <v>52.145000000000003</v>
      </c>
      <c r="E110">
        <v>61.356999999999999</v>
      </c>
      <c r="F110">
        <v>67.712000000000003</v>
      </c>
      <c r="G110">
        <v>72.436999999999998</v>
      </c>
      <c r="H110">
        <v>77.152000000000001</v>
      </c>
      <c r="I110">
        <v>79.411000000000001</v>
      </c>
      <c r="J110">
        <v>80.608000000000004</v>
      </c>
      <c r="K110">
        <v>81.537999999999997</v>
      </c>
    </row>
    <row r="111" spans="1:11">
      <c r="A111" s="5" t="s">
        <v>115</v>
      </c>
      <c r="B111">
        <v>53.347000000000001</v>
      </c>
      <c r="C111">
        <v>74.974000000000004</v>
      </c>
      <c r="D111">
        <v>104.214</v>
      </c>
      <c r="E111">
        <v>134.029</v>
      </c>
      <c r="F111">
        <v>160.91499999999999</v>
      </c>
      <c r="G111">
        <v>184.96100000000001</v>
      </c>
      <c r="H111">
        <v>203.822</v>
      </c>
      <c r="I111">
        <v>216.43799999999999</v>
      </c>
      <c r="J111">
        <v>223.21700000000001</v>
      </c>
      <c r="K111">
        <v>226.31100000000001</v>
      </c>
    </row>
    <row r="112" spans="1:11">
      <c r="A112" s="5" t="s">
        <v>116</v>
      </c>
      <c r="B112">
        <v>3.1190000000000002</v>
      </c>
      <c r="C112">
        <v>4.851</v>
      </c>
      <c r="D112">
        <v>6.7709999999999999</v>
      </c>
      <c r="E112">
        <v>8.7170000000000005</v>
      </c>
      <c r="F112">
        <v>11.169</v>
      </c>
      <c r="G112">
        <v>14.081</v>
      </c>
      <c r="H112">
        <v>17.512</v>
      </c>
      <c r="I112">
        <v>21.568000000000001</v>
      </c>
      <c r="J112">
        <v>26.199000000000002</v>
      </c>
      <c r="K112">
        <v>31.643999999999998</v>
      </c>
    </row>
    <row r="113" spans="1:11">
      <c r="A113" s="5" t="s">
        <v>117</v>
      </c>
      <c r="B113">
        <v>1.9259999999999999</v>
      </c>
      <c r="C113">
        <v>4.5759999999999996</v>
      </c>
      <c r="D113">
        <v>9.5280000000000005</v>
      </c>
      <c r="E113">
        <v>15.584</v>
      </c>
      <c r="F113">
        <v>23.602</v>
      </c>
      <c r="G113">
        <v>33.976999999999997</v>
      </c>
      <c r="H113">
        <v>46.720999999999997</v>
      </c>
      <c r="I113">
        <v>61.448</v>
      </c>
      <c r="J113">
        <v>77.39</v>
      </c>
      <c r="K113">
        <v>94.164000000000001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51.058999999999997</v>
      </c>
      <c r="C116">
        <v>71.058000000000007</v>
      </c>
      <c r="D116">
        <v>83.156999999999996</v>
      </c>
      <c r="E116">
        <v>93.284999999999997</v>
      </c>
      <c r="F116">
        <v>99.135000000000005</v>
      </c>
      <c r="G116">
        <v>101.47499999999999</v>
      </c>
      <c r="H116">
        <v>105.8</v>
      </c>
      <c r="I116">
        <v>107.363</v>
      </c>
      <c r="J116">
        <v>107.161</v>
      </c>
      <c r="K116">
        <v>108.401</v>
      </c>
    </row>
    <row r="117" spans="1:11">
      <c r="A117" s="5" t="s">
        <v>121</v>
      </c>
      <c r="B117">
        <v>34.847999999999999</v>
      </c>
      <c r="C117">
        <v>43.677</v>
      </c>
      <c r="D117">
        <v>53.03</v>
      </c>
      <c r="E117">
        <v>61.466999999999999</v>
      </c>
      <c r="F117">
        <v>68.628</v>
      </c>
      <c r="G117">
        <v>75.09</v>
      </c>
      <c r="H117">
        <v>80.02</v>
      </c>
      <c r="I117">
        <v>84.503</v>
      </c>
      <c r="J117">
        <v>87.936000000000007</v>
      </c>
      <c r="K117">
        <v>90.03</v>
      </c>
    </row>
    <row r="118" spans="1:11">
      <c r="A118" s="5" t="s">
        <v>122</v>
      </c>
      <c r="B118">
        <v>17.998999999999999</v>
      </c>
      <c r="C118">
        <v>26.448</v>
      </c>
      <c r="D118">
        <v>44.685000000000002</v>
      </c>
      <c r="E118">
        <v>68.608999999999995</v>
      </c>
      <c r="F118">
        <v>103.14</v>
      </c>
      <c r="G118">
        <v>149.98400000000001</v>
      </c>
      <c r="H118">
        <v>211.2</v>
      </c>
      <c r="I118">
        <v>288.20299999999997</v>
      </c>
      <c r="J118">
        <v>380.48099999999999</v>
      </c>
      <c r="K118">
        <v>490.48099999999999</v>
      </c>
    </row>
    <row r="119" spans="1:11">
      <c r="A119" s="5" t="s">
        <v>123</v>
      </c>
      <c r="B119">
        <v>11.853999999999999</v>
      </c>
      <c r="C119">
        <v>21.129000000000001</v>
      </c>
      <c r="D119">
        <v>37.508000000000003</v>
      </c>
      <c r="E119">
        <v>58.744</v>
      </c>
      <c r="F119">
        <v>89.817999999999998</v>
      </c>
      <c r="G119">
        <v>134.654</v>
      </c>
      <c r="H119">
        <v>197.602</v>
      </c>
      <c r="I119">
        <v>281.55200000000002</v>
      </c>
      <c r="J119">
        <v>388.01799999999997</v>
      </c>
      <c r="K119">
        <v>519.77499999999998</v>
      </c>
    </row>
    <row r="120" spans="1:11">
      <c r="A120" s="5" t="s">
        <v>124</v>
      </c>
      <c r="B120">
        <v>375.28800000000001</v>
      </c>
      <c r="C120">
        <v>591.86699999999996</v>
      </c>
      <c r="D120">
        <v>875.49300000000005</v>
      </c>
      <c r="E120">
        <v>1213.7049999999999</v>
      </c>
      <c r="F120">
        <v>1549.5989999999999</v>
      </c>
      <c r="G120">
        <v>1896.9480000000001</v>
      </c>
      <c r="H120">
        <v>2226.65</v>
      </c>
      <c r="I120">
        <v>2517.6210000000001</v>
      </c>
      <c r="J120">
        <v>2762.732</v>
      </c>
      <c r="K120">
        <v>2954.3</v>
      </c>
    </row>
    <row r="121" spans="1:11">
      <c r="A121" s="5" t="s">
        <v>125</v>
      </c>
      <c r="B121">
        <v>2.3330000000000002</v>
      </c>
      <c r="C121">
        <v>3.3439999999999999</v>
      </c>
      <c r="D121">
        <v>4.7859999999999996</v>
      </c>
      <c r="E121">
        <v>6.6820000000000004</v>
      </c>
      <c r="F121">
        <v>8.7170000000000005</v>
      </c>
      <c r="G121">
        <v>10.688000000000001</v>
      </c>
      <c r="H121">
        <v>12.792999999999999</v>
      </c>
      <c r="I121">
        <v>14.614000000000001</v>
      </c>
      <c r="J121">
        <v>15.911</v>
      </c>
      <c r="K121">
        <v>16.93</v>
      </c>
    </row>
    <row r="122" spans="1:11">
      <c r="A122" s="5" t="s">
        <v>126</v>
      </c>
      <c r="B122">
        <v>14.86</v>
      </c>
      <c r="C122">
        <v>22.667999999999999</v>
      </c>
      <c r="D122">
        <v>38.826000000000001</v>
      </c>
      <c r="E122">
        <v>58.688000000000002</v>
      </c>
      <c r="F122">
        <v>83.998999999999995</v>
      </c>
      <c r="G122">
        <v>114.59</v>
      </c>
      <c r="H122">
        <v>149.435</v>
      </c>
      <c r="I122">
        <v>187.375</v>
      </c>
      <c r="J122">
        <v>227.44</v>
      </c>
      <c r="K122">
        <v>270.23399999999998</v>
      </c>
    </row>
    <row r="123" spans="1:11">
      <c r="A123" s="5" t="s">
        <v>127</v>
      </c>
      <c r="B123">
        <v>9.4420000000000002</v>
      </c>
      <c r="C123">
        <v>11.699</v>
      </c>
      <c r="D123">
        <v>15.148999999999999</v>
      </c>
      <c r="E123">
        <v>19.134</v>
      </c>
      <c r="F123">
        <v>22.1</v>
      </c>
      <c r="G123">
        <v>24.302</v>
      </c>
      <c r="H123">
        <v>26.19</v>
      </c>
      <c r="I123">
        <v>27.343</v>
      </c>
      <c r="J123">
        <v>27.81</v>
      </c>
      <c r="K123">
        <v>28.045999999999999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5" t="s">
        <v>130</v>
      </c>
      <c r="B126">
        <v>7.6239999999999997</v>
      </c>
      <c r="C126">
        <v>13.148999999999999</v>
      </c>
      <c r="D126">
        <v>20.559000000000001</v>
      </c>
      <c r="E126">
        <v>29.724</v>
      </c>
      <c r="F126">
        <v>42.335000000000001</v>
      </c>
      <c r="G126">
        <v>58.908000000000001</v>
      </c>
      <c r="H126">
        <v>79.522999999999996</v>
      </c>
      <c r="I126">
        <v>104.42700000000001</v>
      </c>
      <c r="J126">
        <v>133.25299999999999</v>
      </c>
      <c r="K126">
        <v>166.006</v>
      </c>
    </row>
    <row r="127" spans="1:11">
      <c r="A127" s="5" t="s">
        <v>131</v>
      </c>
      <c r="B127">
        <v>15.734</v>
      </c>
      <c r="C127">
        <v>23.553999999999998</v>
      </c>
      <c r="D127">
        <v>32.825000000000003</v>
      </c>
      <c r="E127">
        <v>41.109000000000002</v>
      </c>
      <c r="F127">
        <v>48.058</v>
      </c>
      <c r="G127">
        <v>53.536999999999999</v>
      </c>
      <c r="H127">
        <v>57.563000000000002</v>
      </c>
      <c r="I127">
        <v>60.683999999999997</v>
      </c>
      <c r="J127">
        <v>62.917999999999999</v>
      </c>
      <c r="K127">
        <v>64.647000000000006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1409.6859999999999</v>
      </c>
      <c r="C129">
        <v>1948.3040000000001</v>
      </c>
      <c r="D129">
        <v>2598.759</v>
      </c>
      <c r="E129">
        <v>3349.55</v>
      </c>
      <c r="F129">
        <v>4134.6949999999997</v>
      </c>
      <c r="G129">
        <v>4979.5029999999997</v>
      </c>
      <c r="H129">
        <v>5841.067</v>
      </c>
      <c r="I129">
        <v>6671.11</v>
      </c>
      <c r="J129">
        <v>7462.9790000000003</v>
      </c>
      <c r="K129">
        <v>8200.2039999999997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9.9770000000000003</v>
      </c>
      <c r="C131">
        <v>27.911999999999999</v>
      </c>
      <c r="D131">
        <v>52.38</v>
      </c>
      <c r="E131">
        <v>82.093000000000004</v>
      </c>
      <c r="F131">
        <v>111.492</v>
      </c>
      <c r="G131">
        <v>137.779</v>
      </c>
      <c r="H131">
        <v>161.999</v>
      </c>
      <c r="I131">
        <v>178.32400000000001</v>
      </c>
      <c r="J131">
        <v>189.928</v>
      </c>
      <c r="K131">
        <v>198.52099999999999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137.29300000000001</v>
      </c>
      <c r="C134">
        <v>223.72499999999999</v>
      </c>
      <c r="D134">
        <v>358.178</v>
      </c>
      <c r="E134">
        <v>517.74900000000002</v>
      </c>
      <c r="F134">
        <v>677.10900000000004</v>
      </c>
      <c r="G134">
        <v>820.70399999999995</v>
      </c>
      <c r="H134">
        <v>951.17600000000004</v>
      </c>
      <c r="I134">
        <v>1060.26</v>
      </c>
      <c r="J134">
        <v>1152.896</v>
      </c>
      <c r="K134">
        <v>1242.114</v>
      </c>
    </row>
    <row r="135" spans="1:11">
      <c r="A135" s="5" t="s">
        <v>139</v>
      </c>
      <c r="B135">
        <v>19.244</v>
      </c>
      <c r="C135">
        <v>39.959000000000003</v>
      </c>
      <c r="D135">
        <v>66.802999999999997</v>
      </c>
      <c r="E135">
        <v>91.251000000000005</v>
      </c>
      <c r="F135">
        <v>120.416</v>
      </c>
      <c r="G135">
        <v>154.553</v>
      </c>
      <c r="H135">
        <v>193.012</v>
      </c>
      <c r="I135">
        <v>236.53299999999999</v>
      </c>
      <c r="J135">
        <v>285.44</v>
      </c>
      <c r="K135">
        <v>341.96499999999997</v>
      </c>
    </row>
    <row r="136" spans="1:11">
      <c r="A136" s="5" t="s">
        <v>140</v>
      </c>
      <c r="B136">
        <v>69.159000000000006</v>
      </c>
      <c r="C136">
        <v>121.608</v>
      </c>
      <c r="D136">
        <v>165.68100000000001</v>
      </c>
      <c r="E136">
        <v>170.32599999999999</v>
      </c>
      <c r="F136">
        <v>156.67099999999999</v>
      </c>
      <c r="G136">
        <v>133.815</v>
      </c>
      <c r="H136">
        <v>108.85599999999999</v>
      </c>
      <c r="I136">
        <v>85.378</v>
      </c>
      <c r="J136">
        <v>65.215999999999994</v>
      </c>
      <c r="K136">
        <v>48.921999999999997</v>
      </c>
    </row>
    <row r="137" spans="1:11">
      <c r="A137" s="5" t="s">
        <v>141</v>
      </c>
      <c r="B137">
        <v>13.403</v>
      </c>
      <c r="C137">
        <v>20.202999999999999</v>
      </c>
      <c r="D137">
        <v>30.292999999999999</v>
      </c>
      <c r="E137">
        <v>42.61</v>
      </c>
      <c r="F137">
        <v>57.667000000000002</v>
      </c>
      <c r="G137">
        <v>75.27</v>
      </c>
      <c r="H137">
        <v>95.35</v>
      </c>
      <c r="I137">
        <v>118.259</v>
      </c>
      <c r="J137">
        <v>144.09200000000001</v>
      </c>
      <c r="K137">
        <v>173.721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32.337000000000003</v>
      </c>
      <c r="C139">
        <v>50.526000000000003</v>
      </c>
      <c r="D139">
        <v>76.379000000000005</v>
      </c>
      <c r="E139">
        <v>101.623</v>
      </c>
      <c r="F139">
        <v>129.64599999999999</v>
      </c>
      <c r="G139">
        <v>160.44999999999999</v>
      </c>
      <c r="H139">
        <v>195.95099999999999</v>
      </c>
      <c r="I139">
        <v>238.08799999999999</v>
      </c>
      <c r="J139">
        <v>286.47300000000001</v>
      </c>
      <c r="K139">
        <v>345.59800000000001</v>
      </c>
    </row>
    <row r="140" spans="1:11">
      <c r="A140" s="5" t="s">
        <v>144</v>
      </c>
      <c r="B140">
        <v>614.80899999999997</v>
      </c>
      <c r="C140">
        <v>715.14700000000005</v>
      </c>
      <c r="D140">
        <v>833.61500000000001</v>
      </c>
      <c r="E140">
        <v>963.57600000000002</v>
      </c>
      <c r="F140">
        <v>1101.3599999999999</v>
      </c>
      <c r="G140">
        <v>1232.9259999999999</v>
      </c>
      <c r="H140">
        <v>1359.287</v>
      </c>
      <c r="I140">
        <v>1478.364</v>
      </c>
      <c r="J140">
        <v>1591.3230000000001</v>
      </c>
      <c r="K140">
        <v>1691.335</v>
      </c>
    </row>
    <row r="141" spans="1:11">
      <c r="A141" s="5" t="s">
        <v>145</v>
      </c>
      <c r="B141">
        <v>4.25</v>
      </c>
      <c r="C141">
        <v>6.2519999999999998</v>
      </c>
      <c r="D141">
        <v>8.8209999999999997</v>
      </c>
      <c r="E141">
        <v>12.007</v>
      </c>
      <c r="F141">
        <v>15.247</v>
      </c>
      <c r="G141">
        <v>18.335000000000001</v>
      </c>
      <c r="H141">
        <v>21.111999999999998</v>
      </c>
      <c r="I141">
        <v>23.369</v>
      </c>
      <c r="J141">
        <v>25.181999999999999</v>
      </c>
      <c r="K141">
        <v>26.599</v>
      </c>
    </row>
    <row r="142" spans="1:11">
      <c r="A142" s="5" t="s">
        <v>146</v>
      </c>
      <c r="B142">
        <v>110.886</v>
      </c>
      <c r="C142">
        <v>139.50299999999999</v>
      </c>
      <c r="D142">
        <v>173.22300000000001</v>
      </c>
      <c r="E142">
        <v>221.93600000000001</v>
      </c>
      <c r="F142">
        <v>282.63099999999997</v>
      </c>
      <c r="G142">
        <v>346.959</v>
      </c>
      <c r="H142">
        <v>416.13299999999998</v>
      </c>
      <c r="I142">
        <v>482.54500000000002</v>
      </c>
      <c r="J142">
        <v>545.31600000000003</v>
      </c>
      <c r="K142">
        <v>604.89200000000005</v>
      </c>
    </row>
    <row r="143" spans="1:11">
      <c r="A143" s="5" t="s">
        <v>147</v>
      </c>
      <c r="B143">
        <v>14.467000000000001</v>
      </c>
      <c r="C143">
        <v>20.811</v>
      </c>
      <c r="D143">
        <v>30.866</v>
      </c>
      <c r="E143">
        <v>41.069000000000003</v>
      </c>
      <c r="F143">
        <v>50.470999999999997</v>
      </c>
      <c r="G143">
        <v>58.707999999999998</v>
      </c>
      <c r="H143">
        <v>65.734999999999999</v>
      </c>
      <c r="I143">
        <v>71.31</v>
      </c>
      <c r="J143">
        <v>75.724000000000004</v>
      </c>
      <c r="K143">
        <v>79.483999999999995</v>
      </c>
    </row>
    <row r="144" spans="1:11">
      <c r="A144" s="5" t="s">
        <v>148</v>
      </c>
      <c r="B144">
        <v>10.085000000000001</v>
      </c>
      <c r="C144">
        <v>19.584</v>
      </c>
      <c r="D144">
        <v>33.774000000000001</v>
      </c>
      <c r="E144">
        <v>53.043999999999997</v>
      </c>
      <c r="F144">
        <v>82.125</v>
      </c>
      <c r="G144">
        <v>125.084</v>
      </c>
      <c r="H144">
        <v>186.18100000000001</v>
      </c>
      <c r="I144">
        <v>267.82799999999997</v>
      </c>
      <c r="J144">
        <v>370.61900000000003</v>
      </c>
      <c r="K144">
        <v>495.63299999999998</v>
      </c>
    </row>
    <row r="145" spans="1:11">
      <c r="A145" s="5" t="s">
        <v>149</v>
      </c>
      <c r="B145">
        <v>338.22500000000002</v>
      </c>
      <c r="C145">
        <v>649.36500000000001</v>
      </c>
      <c r="D145">
        <v>1100.2429999999999</v>
      </c>
      <c r="E145">
        <v>1626.3969999999999</v>
      </c>
      <c r="F145">
        <v>2275.9569999999999</v>
      </c>
      <c r="G145">
        <v>3148.2420000000002</v>
      </c>
      <c r="H145">
        <v>4298.2269999999999</v>
      </c>
      <c r="I145">
        <v>5778.2579999999998</v>
      </c>
      <c r="J145">
        <v>7563.9769999999999</v>
      </c>
      <c r="K145">
        <v>9613.3169999999991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228.255</v>
      </c>
      <c r="C149">
        <v>287.09800000000001</v>
      </c>
      <c r="D149">
        <v>349.32499999999999</v>
      </c>
      <c r="E149">
        <v>421.44799999999998</v>
      </c>
      <c r="F149">
        <v>479.803</v>
      </c>
      <c r="G149">
        <v>548.03300000000002</v>
      </c>
      <c r="H149">
        <v>624.14700000000005</v>
      </c>
      <c r="I149">
        <v>697.42</v>
      </c>
      <c r="J149">
        <v>763.74699999999996</v>
      </c>
      <c r="K149">
        <v>820.18700000000001</v>
      </c>
    </row>
    <row r="150" spans="1:11">
      <c r="A150" s="5" t="s">
        <v>154</v>
      </c>
      <c r="B150">
        <v>68.334000000000003</v>
      </c>
      <c r="C150">
        <v>100.05500000000001</v>
      </c>
      <c r="D150">
        <v>145.63300000000001</v>
      </c>
      <c r="E150">
        <v>198.12700000000001</v>
      </c>
      <c r="F150">
        <v>229.447</v>
      </c>
      <c r="G150">
        <v>263.56299999999999</v>
      </c>
      <c r="H150">
        <v>297.709</v>
      </c>
      <c r="I150">
        <v>325.255</v>
      </c>
      <c r="J150">
        <v>348.42700000000002</v>
      </c>
      <c r="K150">
        <v>369.37099999999998</v>
      </c>
    </row>
    <row r="151" spans="1:11">
      <c r="A151" s="5" t="s">
        <v>155</v>
      </c>
      <c r="B151">
        <v>418.50799999999998</v>
      </c>
      <c r="C151">
        <v>609.89</v>
      </c>
      <c r="D151">
        <v>891.68200000000002</v>
      </c>
      <c r="E151">
        <v>1199.971</v>
      </c>
      <c r="F151">
        <v>1553.989</v>
      </c>
      <c r="G151">
        <v>1951.1079999999999</v>
      </c>
      <c r="H151">
        <v>2426.569</v>
      </c>
      <c r="I151">
        <v>2978.75</v>
      </c>
      <c r="J151">
        <v>3592.0329999999999</v>
      </c>
      <c r="K151">
        <v>4307.4679999999998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44.448</v>
      </c>
      <c r="C153">
        <v>85.070999999999998</v>
      </c>
      <c r="D153">
        <v>129.042</v>
      </c>
      <c r="E153">
        <v>173.00299999999999</v>
      </c>
      <c r="F153">
        <v>214.857</v>
      </c>
      <c r="G153">
        <v>252.13900000000001</v>
      </c>
      <c r="H153">
        <v>281.73899999999998</v>
      </c>
      <c r="I153">
        <v>303.21100000000001</v>
      </c>
      <c r="J153">
        <v>317.62099999999998</v>
      </c>
      <c r="K153">
        <v>325.596</v>
      </c>
    </row>
    <row r="154" spans="1:11">
      <c r="A154" s="5" t="s">
        <v>158</v>
      </c>
      <c r="B154">
        <v>15.207000000000001</v>
      </c>
      <c r="C154">
        <v>30.012</v>
      </c>
      <c r="D154">
        <v>46.093000000000004</v>
      </c>
      <c r="E154">
        <v>64.152000000000001</v>
      </c>
      <c r="F154">
        <v>86.468999999999994</v>
      </c>
      <c r="G154">
        <v>112.631</v>
      </c>
      <c r="H154">
        <v>141.51300000000001</v>
      </c>
      <c r="I154">
        <v>173.21100000000001</v>
      </c>
      <c r="J154">
        <v>207.001</v>
      </c>
      <c r="K154">
        <v>243.43</v>
      </c>
    </row>
    <row r="155" spans="1:11">
      <c r="A155" s="5" t="s">
        <v>159</v>
      </c>
      <c r="B155">
        <v>30.001000000000001</v>
      </c>
      <c r="C155">
        <v>47.344999999999999</v>
      </c>
      <c r="D155">
        <v>77.088999999999999</v>
      </c>
      <c r="E155">
        <v>121.16500000000001</v>
      </c>
      <c r="F155">
        <v>180.845</v>
      </c>
      <c r="G155">
        <v>257.98500000000001</v>
      </c>
      <c r="H155">
        <v>355.62099999999998</v>
      </c>
      <c r="I155">
        <v>476.95400000000001</v>
      </c>
      <c r="J155">
        <v>623.13599999999997</v>
      </c>
      <c r="K155">
        <v>800.11</v>
      </c>
    </row>
    <row r="156" spans="1:11">
      <c r="A156" s="5" t="s">
        <v>160</v>
      </c>
      <c r="B156">
        <v>248.84700000000001</v>
      </c>
      <c r="C156">
        <v>428.67200000000003</v>
      </c>
      <c r="D156">
        <v>639.22900000000004</v>
      </c>
      <c r="E156">
        <v>853.13900000000001</v>
      </c>
      <c r="F156">
        <v>1063.384</v>
      </c>
      <c r="G156">
        <v>1262.6389999999999</v>
      </c>
      <c r="H156">
        <v>1441.0309999999999</v>
      </c>
      <c r="I156">
        <v>1595.4480000000001</v>
      </c>
      <c r="J156">
        <v>1729.17</v>
      </c>
      <c r="K156">
        <v>1845.277</v>
      </c>
    </row>
    <row r="157" spans="1:11">
      <c r="A157" s="5" t="s">
        <v>161</v>
      </c>
      <c r="B157">
        <v>332.05500000000001</v>
      </c>
      <c r="C157">
        <v>533.03099999999995</v>
      </c>
      <c r="D157">
        <v>755.58199999999999</v>
      </c>
      <c r="E157">
        <v>953.10900000000004</v>
      </c>
      <c r="F157">
        <v>1186.8309999999999</v>
      </c>
      <c r="G157">
        <v>1463.6969999999999</v>
      </c>
      <c r="H157">
        <v>1787.4649999999999</v>
      </c>
      <c r="I157">
        <v>2165.759</v>
      </c>
      <c r="J157">
        <v>2587.6219999999998</v>
      </c>
      <c r="K157">
        <v>3063.7649999999999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660.47799999999995</v>
      </c>
      <c r="C159">
        <v>896.548</v>
      </c>
      <c r="D159">
        <v>1162.144</v>
      </c>
      <c r="E159">
        <v>1404.6880000000001</v>
      </c>
      <c r="F159">
        <v>1551.9649999999999</v>
      </c>
      <c r="G159">
        <v>1656.9860000000001</v>
      </c>
      <c r="H159">
        <v>1757.16</v>
      </c>
      <c r="I159">
        <v>1807.116</v>
      </c>
      <c r="J159">
        <v>1833.4069999999999</v>
      </c>
      <c r="K159">
        <v>1872.1410000000001</v>
      </c>
    </row>
    <row r="160" spans="1:11">
      <c r="A160" s="5" t="s">
        <v>164</v>
      </c>
      <c r="B160">
        <v>230.60599999999999</v>
      </c>
      <c r="C160">
        <v>251.77099999999999</v>
      </c>
      <c r="D160">
        <v>306.56</v>
      </c>
      <c r="E160">
        <v>366.72899999999998</v>
      </c>
      <c r="F160">
        <v>424.03300000000002</v>
      </c>
      <c r="G160">
        <v>487.41300000000001</v>
      </c>
      <c r="H160">
        <v>548.27200000000005</v>
      </c>
      <c r="I160">
        <v>601.78499999999997</v>
      </c>
      <c r="J160">
        <v>652.25900000000001</v>
      </c>
      <c r="K160">
        <v>696.40700000000004</v>
      </c>
    </row>
    <row r="161" spans="1:11">
      <c r="A161" s="5" t="s">
        <v>165</v>
      </c>
      <c r="B161">
        <v>122.76</v>
      </c>
      <c r="C161">
        <v>268.37900000000002</v>
      </c>
      <c r="D161">
        <v>392.37</v>
      </c>
      <c r="E161">
        <v>491.31</v>
      </c>
      <c r="F161">
        <v>543.48900000000003</v>
      </c>
      <c r="G161">
        <v>582.33299999999997</v>
      </c>
      <c r="H161">
        <v>605.01499999999999</v>
      </c>
      <c r="I161">
        <v>598.23900000000003</v>
      </c>
      <c r="J161">
        <v>569.46199999999999</v>
      </c>
      <c r="K161">
        <v>525.68600000000004</v>
      </c>
    </row>
    <row r="162" spans="1:11">
      <c r="A162" s="5" t="s">
        <v>166</v>
      </c>
      <c r="B162">
        <v>1320.884</v>
      </c>
      <c r="C162">
        <v>1914.173</v>
      </c>
      <c r="D162">
        <v>2595.8240000000001</v>
      </c>
      <c r="E162">
        <v>3157.0880000000002</v>
      </c>
      <c r="F162">
        <v>3531.279</v>
      </c>
      <c r="G162">
        <v>3752.6590000000001</v>
      </c>
      <c r="H162">
        <v>3850.14</v>
      </c>
      <c r="I162">
        <v>3865.1909999999998</v>
      </c>
      <c r="J162">
        <v>3825.0390000000002</v>
      </c>
      <c r="K162">
        <v>3737.8040000000001</v>
      </c>
    </row>
    <row r="163" spans="1:11">
      <c r="A163" s="5" t="s">
        <v>167</v>
      </c>
      <c r="B163">
        <v>9.9510000000000005</v>
      </c>
      <c r="C163">
        <v>15.505000000000001</v>
      </c>
      <c r="D163">
        <v>23.707000000000001</v>
      </c>
      <c r="E163">
        <v>32.801000000000002</v>
      </c>
      <c r="F163">
        <v>39.880000000000003</v>
      </c>
      <c r="G163">
        <v>44.588999999999999</v>
      </c>
      <c r="H163">
        <v>49.055999999999997</v>
      </c>
      <c r="I163">
        <v>51.12</v>
      </c>
      <c r="J163">
        <v>52.343000000000004</v>
      </c>
      <c r="K163">
        <v>53.631999999999998</v>
      </c>
    </row>
    <row r="164" spans="1:11">
      <c r="A164" s="5" t="s">
        <v>168</v>
      </c>
      <c r="B164">
        <v>234.124</v>
      </c>
      <c r="C164">
        <v>298.69900000000001</v>
      </c>
      <c r="D164">
        <v>389.11099999999999</v>
      </c>
      <c r="E164">
        <v>465.65199999999999</v>
      </c>
      <c r="F164">
        <v>525.38599999999997</v>
      </c>
      <c r="G164">
        <v>576.38099999999997</v>
      </c>
      <c r="H164">
        <v>617.65700000000004</v>
      </c>
      <c r="I164">
        <v>640.03599999999994</v>
      </c>
      <c r="J164">
        <v>654.63400000000001</v>
      </c>
      <c r="K164">
        <v>666.39800000000002</v>
      </c>
    </row>
    <row r="165" spans="1:11">
      <c r="A165" s="5" t="s">
        <v>169</v>
      </c>
      <c r="B165">
        <v>2015.1179999999999</v>
      </c>
      <c r="C165">
        <v>2911.386</v>
      </c>
      <c r="D165">
        <v>3995.4209999999998</v>
      </c>
      <c r="E165">
        <v>5138.9769999999999</v>
      </c>
      <c r="F165">
        <v>5857.6689999999999</v>
      </c>
      <c r="G165">
        <v>6484.1419999999998</v>
      </c>
      <c r="H165">
        <v>7107.0730000000003</v>
      </c>
      <c r="I165">
        <v>7451.12</v>
      </c>
      <c r="J165">
        <v>7650.1180000000004</v>
      </c>
      <c r="K165">
        <v>7737.6260000000002</v>
      </c>
    </row>
    <row r="166" spans="1:11">
      <c r="A166" s="5" t="s">
        <v>170</v>
      </c>
      <c r="B166">
        <v>11.057</v>
      </c>
      <c r="C166">
        <v>22.225000000000001</v>
      </c>
      <c r="D166">
        <v>37.472999999999999</v>
      </c>
      <c r="E166">
        <v>53.247</v>
      </c>
      <c r="F166">
        <v>71.771000000000001</v>
      </c>
      <c r="G166">
        <v>94.846999999999994</v>
      </c>
      <c r="H166">
        <v>123.334</v>
      </c>
      <c r="I166">
        <v>156.02500000000001</v>
      </c>
      <c r="J166">
        <v>192.791</v>
      </c>
      <c r="K166">
        <v>233.93799999999999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0.72199999999999998</v>
      </c>
      <c r="C173">
        <v>0.89400000000000002</v>
      </c>
      <c r="D173">
        <v>1.085</v>
      </c>
      <c r="E173">
        <v>1.1879999999999999</v>
      </c>
      <c r="F173">
        <v>1.3340000000000001</v>
      </c>
      <c r="G173">
        <v>1.486</v>
      </c>
      <c r="H173">
        <v>1.6479999999999999</v>
      </c>
      <c r="I173">
        <v>1.89</v>
      </c>
      <c r="J173">
        <v>2.2040000000000002</v>
      </c>
      <c r="K173">
        <v>2.6059999999999999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563.63199999999995</v>
      </c>
      <c r="C175">
        <v>918.46600000000001</v>
      </c>
      <c r="D175">
        <v>1433.9780000000001</v>
      </c>
      <c r="E175">
        <v>2119.8270000000002</v>
      </c>
      <c r="F175">
        <v>2804.3989999999999</v>
      </c>
      <c r="G175">
        <v>3462.6390000000001</v>
      </c>
      <c r="H175">
        <v>4226.2219999999998</v>
      </c>
      <c r="I175">
        <v>5180.1019999999999</v>
      </c>
      <c r="J175">
        <v>6327.5640000000003</v>
      </c>
      <c r="K175">
        <v>7629.6289999999999</v>
      </c>
    </row>
    <row r="176" spans="1:11">
      <c r="A176" s="5" t="s">
        <v>180</v>
      </c>
      <c r="B176">
        <v>21.61</v>
      </c>
      <c r="C176">
        <v>35.374000000000002</v>
      </c>
      <c r="D176">
        <v>55.841000000000001</v>
      </c>
      <c r="E176">
        <v>77.510999999999996</v>
      </c>
      <c r="F176">
        <v>104.688</v>
      </c>
      <c r="G176">
        <v>138.80199999999999</v>
      </c>
      <c r="H176">
        <v>181.52799999999999</v>
      </c>
      <c r="I176">
        <v>233.21299999999999</v>
      </c>
      <c r="J176">
        <v>294.49700000000001</v>
      </c>
      <c r="K176">
        <v>368.084</v>
      </c>
    </row>
    <row r="177" spans="1:11">
      <c r="A177" s="5" t="s">
        <v>181</v>
      </c>
      <c r="B177">
        <v>69.977000000000004</v>
      </c>
      <c r="C177">
        <v>84.242999999999995</v>
      </c>
      <c r="D177">
        <v>105.93</v>
      </c>
      <c r="E177">
        <v>127.17700000000001</v>
      </c>
      <c r="F177">
        <v>148.18799999999999</v>
      </c>
      <c r="G177">
        <v>172.42</v>
      </c>
      <c r="H177">
        <v>194.99</v>
      </c>
      <c r="I177">
        <v>211.904</v>
      </c>
      <c r="J177">
        <v>223.61699999999999</v>
      </c>
      <c r="K177">
        <v>230.11799999999999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4.3520000000000003</v>
      </c>
      <c r="C179">
        <v>9.3330000000000002</v>
      </c>
      <c r="D179">
        <v>14.922000000000001</v>
      </c>
      <c r="E179">
        <v>21.071999999999999</v>
      </c>
      <c r="F179">
        <v>28.466999999999999</v>
      </c>
      <c r="G179">
        <v>37.223999999999997</v>
      </c>
      <c r="H179">
        <v>47.082000000000001</v>
      </c>
      <c r="I179">
        <v>57.887999999999998</v>
      </c>
      <c r="J179">
        <v>69.525999999999996</v>
      </c>
      <c r="K179">
        <v>82.23</v>
      </c>
    </row>
    <row r="180" spans="1:11">
      <c r="A180" s="5" t="s">
        <v>184</v>
      </c>
      <c r="B180">
        <v>264.851</v>
      </c>
      <c r="C180">
        <v>380.90499999999997</v>
      </c>
      <c r="D180">
        <v>471.08499999999998</v>
      </c>
      <c r="E180">
        <v>519.09199999999998</v>
      </c>
      <c r="F180">
        <v>543.11599999999999</v>
      </c>
      <c r="G180">
        <v>560.245</v>
      </c>
      <c r="H180">
        <v>565.76300000000003</v>
      </c>
      <c r="I180">
        <v>558.11400000000003</v>
      </c>
      <c r="J180">
        <v>537.221</v>
      </c>
      <c r="K180">
        <v>507.221</v>
      </c>
    </row>
    <row r="181" spans="1:11">
      <c r="A181" s="5" t="s">
        <v>185</v>
      </c>
      <c r="B181">
        <v>109.477</v>
      </c>
      <c r="C181">
        <v>149.721</v>
      </c>
      <c r="D181">
        <v>196.02500000000001</v>
      </c>
      <c r="E181">
        <v>242.01599999999999</v>
      </c>
      <c r="F181">
        <v>277.51600000000002</v>
      </c>
      <c r="G181">
        <v>308.29300000000001</v>
      </c>
      <c r="H181">
        <v>337.93799999999999</v>
      </c>
      <c r="I181">
        <v>357.99799999999999</v>
      </c>
      <c r="J181">
        <v>371.91699999999997</v>
      </c>
      <c r="K181">
        <v>384.49900000000002</v>
      </c>
    </row>
    <row r="182" spans="1:11">
      <c r="A182" s="5" t="s">
        <v>186</v>
      </c>
      <c r="B182">
        <v>51.320999999999998</v>
      </c>
      <c r="C182">
        <v>61.293999999999997</v>
      </c>
      <c r="D182">
        <v>75.292000000000002</v>
      </c>
      <c r="E182">
        <v>90.891999999999996</v>
      </c>
      <c r="F182">
        <v>104.869</v>
      </c>
      <c r="G182">
        <v>118.592</v>
      </c>
      <c r="H182">
        <v>132.28700000000001</v>
      </c>
      <c r="I182">
        <v>143.36000000000001</v>
      </c>
      <c r="J182">
        <v>152.702</v>
      </c>
      <c r="K182">
        <v>160.839</v>
      </c>
    </row>
    <row r="183" spans="1:11">
      <c r="A183" s="5" t="s">
        <v>187</v>
      </c>
      <c r="B183">
        <v>1.3080000000000001</v>
      </c>
      <c r="C183">
        <v>2.15</v>
      </c>
      <c r="D183">
        <v>3.3109999999999999</v>
      </c>
      <c r="E183">
        <v>4.5910000000000002</v>
      </c>
      <c r="F183">
        <v>6.1459999999999999</v>
      </c>
      <c r="G183">
        <v>8.0090000000000003</v>
      </c>
      <c r="H183">
        <v>10.169</v>
      </c>
      <c r="I183">
        <v>12.654</v>
      </c>
      <c r="J183">
        <v>15.489000000000001</v>
      </c>
      <c r="K183">
        <v>18.733000000000001</v>
      </c>
    </row>
    <row r="184" spans="1:11">
      <c r="A184" s="5" t="s">
        <v>188</v>
      </c>
      <c r="B184">
        <v>0.315</v>
      </c>
      <c r="C184">
        <v>0.442</v>
      </c>
      <c r="D184">
        <v>0.72099999999999997</v>
      </c>
      <c r="E184">
        <v>0.96599999999999997</v>
      </c>
      <c r="F184">
        <v>1.2709999999999999</v>
      </c>
      <c r="G184">
        <v>1.6379999999999999</v>
      </c>
      <c r="H184">
        <v>2.0670000000000002</v>
      </c>
      <c r="I184">
        <v>2.57</v>
      </c>
      <c r="J184">
        <v>3.1520000000000001</v>
      </c>
      <c r="K184">
        <v>3.8370000000000002</v>
      </c>
    </row>
    <row r="185" spans="1:11">
      <c r="A185" s="5" t="s">
        <v>189</v>
      </c>
      <c r="B185">
        <v>474.76100000000002</v>
      </c>
      <c r="C185">
        <v>699.95600000000002</v>
      </c>
      <c r="D185">
        <v>984.82</v>
      </c>
      <c r="E185">
        <v>1276.607</v>
      </c>
      <c r="F185">
        <v>1549.0119999999999</v>
      </c>
      <c r="G185">
        <v>1808.6489999999999</v>
      </c>
      <c r="H185">
        <v>2039.652</v>
      </c>
      <c r="I185">
        <v>2225.9119999999998</v>
      </c>
      <c r="J185">
        <v>2363.9059999999999</v>
      </c>
      <c r="K185">
        <v>2452.424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1242.3019999999999</v>
      </c>
      <c r="C187">
        <v>1382.527</v>
      </c>
      <c r="D187">
        <v>1561.82</v>
      </c>
      <c r="E187">
        <v>1807.9190000000001</v>
      </c>
      <c r="F187">
        <v>2060.9459999999999</v>
      </c>
      <c r="G187">
        <v>2383.4949999999999</v>
      </c>
      <c r="H187">
        <v>2721.308</v>
      </c>
      <c r="I187">
        <v>3003.7289999999998</v>
      </c>
      <c r="J187">
        <v>3286.9079999999999</v>
      </c>
      <c r="K187">
        <v>3551.2440000000001</v>
      </c>
    </row>
    <row r="188" spans="1:11">
      <c r="A188" s="5" t="s">
        <v>192</v>
      </c>
      <c r="B188">
        <v>95.022000000000006</v>
      </c>
      <c r="C188">
        <v>177.58699999999999</v>
      </c>
      <c r="D188">
        <v>283.21100000000001</v>
      </c>
      <c r="E188">
        <v>388.90600000000001</v>
      </c>
      <c r="F188">
        <v>481.149</v>
      </c>
      <c r="G188">
        <v>566.94100000000003</v>
      </c>
      <c r="H188">
        <v>638.64800000000002</v>
      </c>
      <c r="I188">
        <v>685.30600000000004</v>
      </c>
      <c r="J188">
        <v>724.6</v>
      </c>
      <c r="K188">
        <v>754.79</v>
      </c>
    </row>
    <row r="189" spans="1:11">
      <c r="A189" s="5" t="s">
        <v>193</v>
      </c>
      <c r="B189">
        <v>88.125</v>
      </c>
      <c r="C189">
        <v>147.11600000000001</v>
      </c>
      <c r="D189">
        <v>231.459</v>
      </c>
      <c r="E189">
        <v>316.71199999999999</v>
      </c>
      <c r="F189">
        <v>414.476</v>
      </c>
      <c r="G189">
        <v>526.55899999999997</v>
      </c>
      <c r="H189">
        <v>662.83299999999997</v>
      </c>
      <c r="I189">
        <v>826.327</v>
      </c>
      <c r="J189">
        <v>1019.44</v>
      </c>
      <c r="K189">
        <v>1251.0530000000001</v>
      </c>
    </row>
    <row r="190" spans="1:11">
      <c r="A190" s="5" t="s">
        <v>194</v>
      </c>
      <c r="B190">
        <v>3.73</v>
      </c>
      <c r="C190">
        <v>5.8559999999999999</v>
      </c>
      <c r="D190">
        <v>8.8640000000000008</v>
      </c>
      <c r="E190">
        <v>12.334</v>
      </c>
      <c r="F190">
        <v>16.068000000000001</v>
      </c>
      <c r="G190">
        <v>19.797000000000001</v>
      </c>
      <c r="H190">
        <v>23.161999999999999</v>
      </c>
      <c r="I190">
        <v>26.195</v>
      </c>
      <c r="J190">
        <v>28.788</v>
      </c>
      <c r="K190">
        <v>30.934999999999999</v>
      </c>
    </row>
    <row r="191" spans="1:11">
      <c r="A191" s="5" t="s">
        <v>195</v>
      </c>
      <c r="B191">
        <v>5.6379999999999999</v>
      </c>
      <c r="C191">
        <v>5.7279999999999998</v>
      </c>
      <c r="D191">
        <v>6.8810000000000002</v>
      </c>
      <c r="E191">
        <v>8.3409999999999993</v>
      </c>
      <c r="F191">
        <v>10.067</v>
      </c>
      <c r="G191">
        <v>11.971</v>
      </c>
      <c r="H191">
        <v>14.266999999999999</v>
      </c>
      <c r="I191">
        <v>17.091999999999999</v>
      </c>
      <c r="J191">
        <v>20.443999999999999</v>
      </c>
      <c r="K191">
        <v>24.492000000000001</v>
      </c>
    </row>
    <row r="192" spans="1:11">
      <c r="A192" s="5" t="s">
        <v>196</v>
      </c>
      <c r="B192">
        <v>316.69099999999997</v>
      </c>
      <c r="C192">
        <v>409.05799999999999</v>
      </c>
      <c r="D192">
        <v>509.85599999999999</v>
      </c>
      <c r="E192">
        <v>624.98599999999999</v>
      </c>
      <c r="F192">
        <v>744.70600000000002</v>
      </c>
      <c r="G192">
        <v>854.83500000000004</v>
      </c>
      <c r="H192">
        <v>977.82100000000003</v>
      </c>
      <c r="I192">
        <v>1084.8720000000001</v>
      </c>
      <c r="J192">
        <v>1176.2439999999999</v>
      </c>
      <c r="K192">
        <v>1261.0119999999999</v>
      </c>
    </row>
    <row r="193" spans="1:11">
      <c r="A193" s="5" t="s">
        <v>197</v>
      </c>
      <c r="B193">
        <v>294.11500000000001</v>
      </c>
      <c r="C193">
        <v>355.29700000000003</v>
      </c>
      <c r="D193">
        <v>428.86700000000002</v>
      </c>
      <c r="E193">
        <v>515.096</v>
      </c>
      <c r="F193">
        <v>609.25900000000001</v>
      </c>
      <c r="G193">
        <v>702.14</v>
      </c>
      <c r="H193">
        <v>793.04100000000005</v>
      </c>
      <c r="I193">
        <v>872.67899999999997</v>
      </c>
      <c r="J193">
        <v>939.58600000000001</v>
      </c>
      <c r="K193">
        <v>992.51900000000001</v>
      </c>
    </row>
    <row r="194" spans="1:11">
      <c r="A194" s="5" t="s">
        <v>198</v>
      </c>
      <c r="B194">
        <v>96.933999999999997</v>
      </c>
      <c r="C194">
        <v>164.303</v>
      </c>
      <c r="D194">
        <v>265.69099999999997</v>
      </c>
      <c r="E194">
        <v>373.66899999999998</v>
      </c>
      <c r="F194">
        <v>494.99400000000003</v>
      </c>
      <c r="G194">
        <v>623.58699999999999</v>
      </c>
      <c r="H194">
        <v>757.60599999999999</v>
      </c>
      <c r="I194">
        <v>911.99099999999999</v>
      </c>
      <c r="J194">
        <v>1080.5450000000001</v>
      </c>
      <c r="K194">
        <v>1272.0129999999999</v>
      </c>
    </row>
    <row r="195" spans="1:11">
      <c r="A195" s="5" t="s">
        <v>199</v>
      </c>
      <c r="B195">
        <v>13.333</v>
      </c>
      <c r="C195">
        <v>22.902000000000001</v>
      </c>
      <c r="D195">
        <v>34.695999999999998</v>
      </c>
      <c r="E195">
        <v>45.292000000000002</v>
      </c>
      <c r="F195">
        <v>56.064999999999998</v>
      </c>
      <c r="G195">
        <v>65.786000000000001</v>
      </c>
      <c r="H195">
        <v>76.680000000000007</v>
      </c>
      <c r="I195">
        <v>89.597999999999999</v>
      </c>
      <c r="J195">
        <v>104.43600000000001</v>
      </c>
      <c r="K195">
        <v>122.696</v>
      </c>
    </row>
    <row r="196" spans="1:11">
      <c r="A196" s="5" t="s">
        <v>200</v>
      </c>
      <c r="B196">
        <v>530.36699999999996</v>
      </c>
      <c r="C196">
        <v>826.48400000000004</v>
      </c>
      <c r="D196">
        <v>1252.8530000000001</v>
      </c>
      <c r="E196">
        <v>1695.807</v>
      </c>
      <c r="F196">
        <v>2102.9839999999999</v>
      </c>
      <c r="G196">
        <v>2468.7640000000001</v>
      </c>
      <c r="H196">
        <v>2752.3029999999999</v>
      </c>
      <c r="I196">
        <v>2942.701</v>
      </c>
      <c r="J196">
        <v>3049.1849999999999</v>
      </c>
      <c r="K196">
        <v>3084.1529999999998</v>
      </c>
    </row>
    <row r="197" spans="1:11">
      <c r="A197" s="5" t="s">
        <v>201</v>
      </c>
      <c r="B197">
        <v>18.931000000000001</v>
      </c>
      <c r="C197">
        <v>26.523</v>
      </c>
      <c r="D197">
        <v>38.046999999999997</v>
      </c>
      <c r="E197">
        <v>51.223999999999997</v>
      </c>
      <c r="F197">
        <v>63.195999999999998</v>
      </c>
      <c r="G197">
        <v>74.617000000000004</v>
      </c>
      <c r="H197">
        <v>84.408000000000001</v>
      </c>
      <c r="I197">
        <v>90.284000000000006</v>
      </c>
      <c r="J197">
        <v>92.73</v>
      </c>
      <c r="K197">
        <v>92.771000000000001</v>
      </c>
    </row>
    <row r="198" spans="1:11">
      <c r="A198" s="5" t="s">
        <v>202</v>
      </c>
      <c r="B198">
        <v>1.4810000000000001</v>
      </c>
      <c r="C198">
        <v>3.456</v>
      </c>
      <c r="D198">
        <v>5.9130000000000003</v>
      </c>
      <c r="E198">
        <v>8.0779999999999994</v>
      </c>
      <c r="F198">
        <v>10.279</v>
      </c>
      <c r="G198">
        <v>12.057</v>
      </c>
      <c r="H198">
        <v>13.504</v>
      </c>
      <c r="I198">
        <v>14.58</v>
      </c>
      <c r="J198">
        <v>15.067</v>
      </c>
      <c r="K198">
        <v>15.02</v>
      </c>
    </row>
    <row r="199" spans="1:11">
      <c r="A199" s="5" t="s">
        <v>203</v>
      </c>
      <c r="B199">
        <v>5.4139999999999997</v>
      </c>
      <c r="C199">
        <v>9.0869999999999997</v>
      </c>
      <c r="D199">
        <v>14.051</v>
      </c>
      <c r="E199">
        <v>18.68</v>
      </c>
      <c r="F199">
        <v>24.265999999999998</v>
      </c>
      <c r="G199">
        <v>30.727</v>
      </c>
      <c r="H199">
        <v>38.06</v>
      </c>
      <c r="I199">
        <v>46.218000000000004</v>
      </c>
      <c r="J199">
        <v>55.003999999999998</v>
      </c>
      <c r="K199">
        <v>64.75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31.079000000000001</v>
      </c>
      <c r="C202">
        <v>38.155999999999999</v>
      </c>
      <c r="D202">
        <v>47.819000000000003</v>
      </c>
      <c r="E202">
        <v>55.671999999999997</v>
      </c>
      <c r="F202">
        <v>58.573999999999998</v>
      </c>
      <c r="G202">
        <v>59.63</v>
      </c>
      <c r="H202">
        <v>59.482999999999997</v>
      </c>
      <c r="I202">
        <v>57.26</v>
      </c>
      <c r="J202">
        <v>55.006999999999998</v>
      </c>
      <c r="K202">
        <v>53.034999999999997</v>
      </c>
    </row>
    <row r="203" spans="1:11">
      <c r="A203" s="5" t="s">
        <v>207</v>
      </c>
      <c r="B203">
        <v>89.757000000000005</v>
      </c>
      <c r="C203">
        <v>133.608</v>
      </c>
      <c r="D203">
        <v>217.62100000000001</v>
      </c>
      <c r="E203">
        <v>316.512</v>
      </c>
      <c r="F203">
        <v>404.70400000000001</v>
      </c>
      <c r="G203">
        <v>472.96800000000002</v>
      </c>
      <c r="H203">
        <v>528.55799999999999</v>
      </c>
      <c r="I203">
        <v>560.10299999999995</v>
      </c>
      <c r="J203">
        <v>577.65200000000004</v>
      </c>
      <c r="K203">
        <v>591.38199999999995</v>
      </c>
    </row>
    <row r="204" spans="1:11">
      <c r="A204" s="5" t="s">
        <v>208</v>
      </c>
      <c r="B204">
        <v>912.43200000000002</v>
      </c>
      <c r="C204">
        <v>1409.175</v>
      </c>
      <c r="D204">
        <v>1916.463</v>
      </c>
      <c r="E204">
        <v>2413.8240000000001</v>
      </c>
      <c r="F204">
        <v>2875.3470000000002</v>
      </c>
      <c r="G204">
        <v>3297.424</v>
      </c>
      <c r="H204">
        <v>3667.9319999999998</v>
      </c>
      <c r="I204">
        <v>3970.9349999999999</v>
      </c>
      <c r="J204">
        <v>4226.1350000000002</v>
      </c>
      <c r="K204">
        <v>4461.3389999999999</v>
      </c>
    </row>
    <row r="205" spans="1:11">
      <c r="A205" s="5" t="s">
        <v>209</v>
      </c>
      <c r="B205">
        <v>37.42</v>
      </c>
      <c r="C205">
        <v>82.703999999999994</v>
      </c>
      <c r="D205">
        <v>149.35400000000001</v>
      </c>
      <c r="E205">
        <v>218.54599999999999</v>
      </c>
      <c r="F205">
        <v>269.28399999999999</v>
      </c>
      <c r="G205">
        <v>299.54899999999998</v>
      </c>
      <c r="H205">
        <v>310.65699999999998</v>
      </c>
      <c r="I205">
        <v>304.00299999999999</v>
      </c>
      <c r="J205">
        <v>289.27800000000002</v>
      </c>
      <c r="K205">
        <v>273.19900000000001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38.411000000000001</v>
      </c>
      <c r="C208">
        <v>74.218999999999994</v>
      </c>
      <c r="D208">
        <v>132.845</v>
      </c>
      <c r="E208">
        <v>209.001</v>
      </c>
      <c r="F208">
        <v>320.89999999999998</v>
      </c>
      <c r="G208">
        <v>479.96300000000002</v>
      </c>
      <c r="H208">
        <v>696.65599999999995</v>
      </c>
      <c r="I208">
        <v>973.43200000000002</v>
      </c>
      <c r="J208">
        <v>1307.307</v>
      </c>
      <c r="K208">
        <v>1701.51</v>
      </c>
    </row>
    <row r="209" spans="1:11">
      <c r="A209" s="5" t="s">
        <v>213</v>
      </c>
      <c r="B209">
        <v>276.28300000000002</v>
      </c>
      <c r="C209">
        <v>391.26400000000001</v>
      </c>
      <c r="D209">
        <v>553.49</v>
      </c>
      <c r="E209">
        <v>745.57500000000005</v>
      </c>
      <c r="F209">
        <v>936.67100000000005</v>
      </c>
      <c r="G209">
        <v>1150.2139999999999</v>
      </c>
      <c r="H209">
        <v>1372.721</v>
      </c>
      <c r="I209">
        <v>1545.587</v>
      </c>
      <c r="J209">
        <v>1681.88</v>
      </c>
      <c r="K209">
        <v>1781.2049999999999</v>
      </c>
    </row>
    <row r="210" spans="1:11">
      <c r="A210" s="5" t="s">
        <v>214</v>
      </c>
      <c r="B210">
        <v>318.142</v>
      </c>
      <c r="C210">
        <v>537.89599999999996</v>
      </c>
      <c r="D210">
        <v>796.52300000000002</v>
      </c>
      <c r="E210">
        <v>1099.3130000000001</v>
      </c>
      <c r="F210">
        <v>1324.8409999999999</v>
      </c>
      <c r="G210">
        <v>1482.2629999999999</v>
      </c>
      <c r="H210">
        <v>1601.502</v>
      </c>
      <c r="I210">
        <v>1662.241</v>
      </c>
      <c r="J210">
        <v>1673.394</v>
      </c>
      <c r="K210">
        <v>1640.712</v>
      </c>
    </row>
    <row r="211" spans="1:11">
      <c r="A211" s="5" t="s">
        <v>215</v>
      </c>
      <c r="B211">
        <v>2014.2919999999999</v>
      </c>
      <c r="C211">
        <v>2453.5639999999999</v>
      </c>
      <c r="D211">
        <v>3038.3110000000001</v>
      </c>
      <c r="E211">
        <v>3683.5160000000001</v>
      </c>
      <c r="F211">
        <v>4323.9219999999996</v>
      </c>
      <c r="G211">
        <v>4928.134</v>
      </c>
      <c r="H211">
        <v>5575.4549999999999</v>
      </c>
      <c r="I211">
        <v>6148.3819999999996</v>
      </c>
      <c r="J211">
        <v>6678.93</v>
      </c>
      <c r="K211">
        <v>7217.326</v>
      </c>
    </row>
    <row r="212" spans="1:11">
      <c r="A212" s="5" t="s">
        <v>216</v>
      </c>
      <c r="B212">
        <v>56.273000000000003</v>
      </c>
      <c r="C212">
        <v>107.876</v>
      </c>
      <c r="D212">
        <v>190.57900000000001</v>
      </c>
      <c r="E212">
        <v>289.50799999999998</v>
      </c>
      <c r="F212">
        <v>418.34899999999999</v>
      </c>
      <c r="G212">
        <v>583.72799999999995</v>
      </c>
      <c r="H212">
        <v>788.69899999999996</v>
      </c>
      <c r="I212">
        <v>1029.769</v>
      </c>
      <c r="J212">
        <v>1304.5820000000001</v>
      </c>
      <c r="K212">
        <v>1616.579</v>
      </c>
    </row>
    <row r="213" spans="1:11">
      <c r="A213" s="5" t="s">
        <v>217</v>
      </c>
      <c r="B213">
        <v>42.433999999999997</v>
      </c>
      <c r="C213">
        <v>61.326999999999998</v>
      </c>
      <c r="D213">
        <v>80.393000000000001</v>
      </c>
      <c r="E213">
        <v>97.510999999999996</v>
      </c>
      <c r="F213">
        <v>111.91800000000001</v>
      </c>
      <c r="G213">
        <v>123.789</v>
      </c>
      <c r="H213">
        <v>132.374</v>
      </c>
      <c r="I213">
        <v>138.00200000000001</v>
      </c>
      <c r="J213">
        <v>141.74199999999999</v>
      </c>
      <c r="K213">
        <v>144.22300000000001</v>
      </c>
    </row>
    <row r="214" spans="1:11">
      <c r="A214" s="5" t="s">
        <v>218</v>
      </c>
      <c r="B214">
        <v>78.647999999999996</v>
      </c>
      <c r="C214">
        <v>144.82300000000001</v>
      </c>
      <c r="D214">
        <v>249.55</v>
      </c>
      <c r="E214">
        <v>387.67700000000002</v>
      </c>
      <c r="F214">
        <v>540.31200000000001</v>
      </c>
      <c r="G214">
        <v>695.66300000000001</v>
      </c>
      <c r="H214">
        <v>849.92600000000004</v>
      </c>
      <c r="I214">
        <v>975.03200000000004</v>
      </c>
      <c r="J214">
        <v>1070.4100000000001</v>
      </c>
      <c r="K214">
        <v>1146.43</v>
      </c>
    </row>
    <row r="215" spans="1:11">
      <c r="A215" s="5" t="s">
        <v>219</v>
      </c>
      <c r="B215">
        <v>0.95699999999999996</v>
      </c>
      <c r="C215">
        <v>1.401</v>
      </c>
      <c r="D215">
        <v>2.085</v>
      </c>
      <c r="E215">
        <v>2.8849999999999998</v>
      </c>
      <c r="F215">
        <v>3.8780000000000001</v>
      </c>
      <c r="G215">
        <v>5.0650000000000004</v>
      </c>
      <c r="H215">
        <v>6.4329999999999998</v>
      </c>
      <c r="I215">
        <v>7.976</v>
      </c>
      <c r="J215">
        <v>9.6739999999999995</v>
      </c>
      <c r="K215">
        <v>11.537000000000001</v>
      </c>
    </row>
    <row r="216" spans="1:11">
      <c r="A216" s="5" t="s">
        <v>220</v>
      </c>
      <c r="B216">
        <v>316.39699999999999</v>
      </c>
      <c r="C216">
        <v>440.08</v>
      </c>
      <c r="D216">
        <v>595.17399999999998</v>
      </c>
      <c r="E216">
        <v>774.00300000000004</v>
      </c>
      <c r="F216">
        <v>941.62300000000005</v>
      </c>
      <c r="G216">
        <v>1105.2650000000001</v>
      </c>
      <c r="H216">
        <v>1246.6389999999999</v>
      </c>
      <c r="I216">
        <v>1361.194</v>
      </c>
      <c r="J216">
        <v>1461.818</v>
      </c>
      <c r="K216">
        <v>1547.6410000000001</v>
      </c>
    </row>
    <row r="217" spans="1:11">
      <c r="A217" s="5" t="s">
        <v>221</v>
      </c>
      <c r="B217">
        <v>249.923</v>
      </c>
      <c r="C217">
        <v>466.72199999999998</v>
      </c>
      <c r="D217">
        <v>774.12900000000002</v>
      </c>
      <c r="E217">
        <v>1135.5609999999999</v>
      </c>
      <c r="F217">
        <v>1524.03</v>
      </c>
      <c r="G217">
        <v>1885.71</v>
      </c>
      <c r="H217">
        <v>2233.9409999999998</v>
      </c>
      <c r="I217">
        <v>2487.7930000000001</v>
      </c>
      <c r="J217">
        <v>2666.96</v>
      </c>
      <c r="K217">
        <v>2807.598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57.076000000000001</v>
      </c>
      <c r="C220">
        <v>72.489000000000004</v>
      </c>
      <c r="D220">
        <v>119.40300000000001</v>
      </c>
      <c r="E220">
        <v>184.75899999999999</v>
      </c>
      <c r="F220">
        <v>273.59300000000002</v>
      </c>
      <c r="G220">
        <v>391.10700000000003</v>
      </c>
      <c r="H220">
        <v>542.654</v>
      </c>
      <c r="I220">
        <v>724.37</v>
      </c>
      <c r="J220">
        <v>928.19299999999998</v>
      </c>
      <c r="K220">
        <v>1154.9670000000001</v>
      </c>
    </row>
    <row r="221" spans="1:11">
      <c r="A221" s="5" t="s">
        <v>225</v>
      </c>
      <c r="B221">
        <v>18.111999999999998</v>
      </c>
      <c r="C221">
        <v>36.488999999999997</v>
      </c>
      <c r="D221">
        <v>64.174000000000007</v>
      </c>
      <c r="E221">
        <v>98.79</v>
      </c>
      <c r="F221">
        <v>146.80600000000001</v>
      </c>
      <c r="G221">
        <v>212.68600000000001</v>
      </c>
      <c r="H221">
        <v>299.55900000000003</v>
      </c>
      <c r="I221">
        <v>406.822</v>
      </c>
      <c r="J221">
        <v>533.31799999999998</v>
      </c>
      <c r="K221">
        <v>680.89300000000003</v>
      </c>
    </row>
    <row r="222" spans="1:11">
      <c r="A222" s="5" t="s">
        <v>226</v>
      </c>
      <c r="B222">
        <v>5.2210000000000001</v>
      </c>
      <c r="C222">
        <v>7.23</v>
      </c>
      <c r="D222">
        <v>10.204000000000001</v>
      </c>
      <c r="E222">
        <v>14.842000000000001</v>
      </c>
      <c r="F222">
        <v>22.315000000000001</v>
      </c>
      <c r="G222">
        <v>33.088999999999999</v>
      </c>
      <c r="H222">
        <v>48.405000000000001</v>
      </c>
      <c r="I222">
        <v>69.364000000000004</v>
      </c>
      <c r="J222">
        <v>96.61</v>
      </c>
      <c r="K222">
        <v>131.42400000000001</v>
      </c>
    </row>
    <row r="223" spans="1:11">
      <c r="A223" s="34" t="s">
        <v>251</v>
      </c>
      <c r="B223">
        <v>13087.12</v>
      </c>
      <c r="C223">
        <v>16972.432000000001</v>
      </c>
      <c r="D223">
        <v>21559.684000000001</v>
      </c>
      <c r="E223">
        <v>25898.885999999999</v>
      </c>
      <c r="F223">
        <v>29446.672999999999</v>
      </c>
      <c r="G223">
        <v>32752.472000000002</v>
      </c>
      <c r="H223">
        <v>36107.74</v>
      </c>
      <c r="I223">
        <v>39063.756000000001</v>
      </c>
      <c r="J223">
        <v>41776.313000000002</v>
      </c>
      <c r="K223">
        <v>44280.455999999998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K223"/>
  <sheetViews>
    <sheetView workbookViewId="0">
      <selection activeCell="V14" sqref="V14"/>
    </sheetView>
  </sheetViews>
  <sheetFormatPr defaultColWidth="11.44140625" defaultRowHeight="14.4"/>
  <cols>
    <col min="1" max="1" width="27.44140625" customWidth="1"/>
  </cols>
  <sheetData>
    <row r="1" spans="1:11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</row>
    <row r="2" spans="1:11">
      <c r="A2" s="5" t="s">
        <v>6</v>
      </c>
      <c r="B2">
        <v>37.237000000000002</v>
      </c>
      <c r="C2">
        <v>58.847999999999999</v>
      </c>
      <c r="D2">
        <v>114.303</v>
      </c>
      <c r="E2">
        <v>257.52699999999999</v>
      </c>
      <c r="F2">
        <v>547.70699999999999</v>
      </c>
      <c r="G2">
        <v>1044.537</v>
      </c>
      <c r="H2">
        <v>1785.1949999999999</v>
      </c>
      <c r="I2">
        <v>2776.6350000000002</v>
      </c>
      <c r="J2">
        <v>4004.527</v>
      </c>
      <c r="K2">
        <v>5442.7280000000001</v>
      </c>
    </row>
    <row r="3" spans="1:11">
      <c r="A3" s="5" t="s">
        <v>7</v>
      </c>
      <c r="B3">
        <v>24.545000000000002</v>
      </c>
      <c r="C3">
        <v>30.302</v>
      </c>
      <c r="D3">
        <v>42.765000000000001</v>
      </c>
      <c r="E3">
        <v>62.17</v>
      </c>
      <c r="F3">
        <v>83.228999999999999</v>
      </c>
      <c r="G3">
        <v>103.79</v>
      </c>
      <c r="H3">
        <v>121.97499999999999</v>
      </c>
      <c r="I3">
        <v>135.404</v>
      </c>
      <c r="J3">
        <v>143.91300000000001</v>
      </c>
      <c r="K3">
        <v>148.26300000000001</v>
      </c>
    </row>
    <row r="4" spans="1:11">
      <c r="A4" s="5" t="s">
        <v>8</v>
      </c>
      <c r="B4">
        <v>268.29500000000002</v>
      </c>
      <c r="C4">
        <v>375.745</v>
      </c>
      <c r="D4">
        <v>587.82600000000002</v>
      </c>
      <c r="E4">
        <v>865.59199999999998</v>
      </c>
      <c r="F4">
        <v>1226.77</v>
      </c>
      <c r="G4">
        <v>1688.6469999999999</v>
      </c>
      <c r="H4">
        <v>2231.8890000000001</v>
      </c>
      <c r="I4">
        <v>2760.51</v>
      </c>
      <c r="J4">
        <v>3276.9389999999999</v>
      </c>
      <c r="K4">
        <v>3788.8510000000001</v>
      </c>
    </row>
    <row r="5" spans="1:11">
      <c r="A5" s="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5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5" t="s">
        <v>11</v>
      </c>
      <c r="B7">
        <v>98.686000000000007</v>
      </c>
      <c r="C7">
        <v>173.63200000000001</v>
      </c>
      <c r="D7">
        <v>264.11599999999999</v>
      </c>
      <c r="E7">
        <v>401.27600000000001</v>
      </c>
      <c r="F7">
        <v>663.75</v>
      </c>
      <c r="G7">
        <v>1133.1300000000001</v>
      </c>
      <c r="H7">
        <v>1833.6559999999999</v>
      </c>
      <c r="I7">
        <v>2727.8620000000001</v>
      </c>
      <c r="J7">
        <v>3752.107</v>
      </c>
      <c r="K7">
        <v>4834.8860000000004</v>
      </c>
    </row>
    <row r="8" spans="1:11">
      <c r="A8" s="5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5" t="s">
        <v>13</v>
      </c>
      <c r="B9">
        <v>580.42700000000002</v>
      </c>
      <c r="C9">
        <v>861.04</v>
      </c>
      <c r="D9">
        <v>1300.414</v>
      </c>
      <c r="E9">
        <v>1910.4079999999999</v>
      </c>
      <c r="F9">
        <v>2519.4760000000001</v>
      </c>
      <c r="G9">
        <v>3115.0230000000001</v>
      </c>
      <c r="H9">
        <v>3688.78</v>
      </c>
      <c r="I9">
        <v>4196.29</v>
      </c>
      <c r="J9">
        <v>4650.8119999999999</v>
      </c>
      <c r="K9">
        <v>5032.9780000000001</v>
      </c>
    </row>
    <row r="10" spans="1:11">
      <c r="A10" s="5" t="s">
        <v>14</v>
      </c>
      <c r="B10">
        <v>15.153</v>
      </c>
      <c r="C10">
        <v>21.350999999999999</v>
      </c>
      <c r="D10">
        <v>32.991999999999997</v>
      </c>
      <c r="E10">
        <v>50.073</v>
      </c>
      <c r="F10">
        <v>64.171999999999997</v>
      </c>
      <c r="G10">
        <v>74.150000000000006</v>
      </c>
      <c r="H10">
        <v>82.882999999999996</v>
      </c>
      <c r="I10">
        <v>87.95</v>
      </c>
      <c r="J10">
        <v>92.331999999999994</v>
      </c>
      <c r="K10">
        <v>96.688000000000002</v>
      </c>
    </row>
    <row r="11" spans="1:11">
      <c r="A11" s="5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5" t="s">
        <v>16</v>
      </c>
      <c r="B12">
        <v>795.58799999999997</v>
      </c>
      <c r="C12">
        <v>1148.951</v>
      </c>
      <c r="D12">
        <v>1673.625</v>
      </c>
      <c r="E12">
        <v>2432.6129999999998</v>
      </c>
      <c r="F12">
        <v>3400.799</v>
      </c>
      <c r="G12">
        <v>4598.9889999999996</v>
      </c>
      <c r="H12">
        <v>6127.2579999999998</v>
      </c>
      <c r="I12">
        <v>7932.6940000000004</v>
      </c>
      <c r="J12">
        <v>9945.4410000000007</v>
      </c>
      <c r="K12">
        <v>12219.904</v>
      </c>
    </row>
    <row r="13" spans="1:11">
      <c r="A13" s="5" t="s">
        <v>17</v>
      </c>
      <c r="B13">
        <v>296.85000000000002</v>
      </c>
      <c r="C13">
        <v>369.24099999999999</v>
      </c>
      <c r="D13">
        <v>467.18599999999998</v>
      </c>
      <c r="E13">
        <v>603.85699999999997</v>
      </c>
      <c r="F13">
        <v>768.15599999999995</v>
      </c>
      <c r="G13">
        <v>961.39400000000001</v>
      </c>
      <c r="H13">
        <v>1194.527</v>
      </c>
      <c r="I13">
        <v>1464.1189999999999</v>
      </c>
      <c r="J13">
        <v>1756.827</v>
      </c>
      <c r="K13">
        <v>2079.105</v>
      </c>
    </row>
    <row r="14" spans="1:11">
      <c r="A14" s="5" t="s">
        <v>18</v>
      </c>
      <c r="B14">
        <v>80.695999999999998</v>
      </c>
      <c r="C14">
        <v>105.389</v>
      </c>
      <c r="D14">
        <v>138.67699999999999</v>
      </c>
      <c r="E14">
        <v>181.02699999999999</v>
      </c>
      <c r="F14">
        <v>236.065</v>
      </c>
      <c r="G14">
        <v>309.72699999999998</v>
      </c>
      <c r="H14">
        <v>413.75</v>
      </c>
      <c r="I14">
        <v>510.86700000000002</v>
      </c>
      <c r="J14">
        <v>610.96299999999997</v>
      </c>
      <c r="K14">
        <v>713.86900000000003</v>
      </c>
    </row>
    <row r="15" spans="1:11">
      <c r="A15" s="5" t="s">
        <v>19</v>
      </c>
      <c r="B15">
        <v>9.6470000000000002</v>
      </c>
      <c r="C15">
        <v>12.497999999999999</v>
      </c>
      <c r="D15">
        <v>16.684000000000001</v>
      </c>
      <c r="E15">
        <v>22.427</v>
      </c>
      <c r="F15">
        <v>28.550999999999998</v>
      </c>
      <c r="G15">
        <v>34.292000000000002</v>
      </c>
      <c r="H15">
        <v>39.710999999999999</v>
      </c>
      <c r="I15">
        <v>44.128999999999998</v>
      </c>
      <c r="J15">
        <v>47.633000000000003</v>
      </c>
      <c r="K15">
        <v>50.125999999999998</v>
      </c>
    </row>
    <row r="16" spans="1:11">
      <c r="A16" s="5" t="s">
        <v>20</v>
      </c>
      <c r="B16">
        <v>26.934000000000001</v>
      </c>
      <c r="C16">
        <v>46.787999999999997</v>
      </c>
      <c r="D16">
        <v>80.992000000000004</v>
      </c>
      <c r="E16">
        <v>129.828</v>
      </c>
      <c r="F16">
        <v>183.36</v>
      </c>
      <c r="G16">
        <v>243.15899999999999</v>
      </c>
      <c r="H16">
        <v>305.47500000000002</v>
      </c>
      <c r="I16">
        <v>358.584</v>
      </c>
      <c r="J16">
        <v>403.59899999999999</v>
      </c>
      <c r="K16">
        <v>437.58199999999999</v>
      </c>
    </row>
    <row r="17" spans="1:11">
      <c r="A17" s="5" t="s">
        <v>21</v>
      </c>
      <c r="B17">
        <v>221.297</v>
      </c>
      <c r="C17">
        <v>422.673</v>
      </c>
      <c r="D17">
        <v>917.80700000000002</v>
      </c>
      <c r="E17">
        <v>1920.8610000000001</v>
      </c>
      <c r="F17">
        <v>3366.5120000000002</v>
      </c>
      <c r="G17">
        <v>5113.0469999999996</v>
      </c>
      <c r="H17">
        <v>6980.3029999999999</v>
      </c>
      <c r="I17">
        <v>8836.3259999999991</v>
      </c>
      <c r="J17">
        <v>10574.789000000001</v>
      </c>
      <c r="K17">
        <v>12184.08</v>
      </c>
    </row>
    <row r="18" spans="1:11">
      <c r="A18" s="5" t="s">
        <v>22</v>
      </c>
      <c r="B18">
        <v>4.8040000000000003</v>
      </c>
      <c r="C18">
        <v>5.6239999999999997</v>
      </c>
      <c r="D18">
        <v>7.22</v>
      </c>
      <c r="E18">
        <v>9.5869999999999997</v>
      </c>
      <c r="F18">
        <v>12.034000000000001</v>
      </c>
      <c r="G18">
        <v>14.141999999999999</v>
      </c>
      <c r="H18">
        <v>15.99</v>
      </c>
      <c r="I18">
        <v>17.488</v>
      </c>
      <c r="J18">
        <v>18.611000000000001</v>
      </c>
      <c r="K18">
        <v>19.289000000000001</v>
      </c>
    </row>
    <row r="19" spans="1:11">
      <c r="A19" s="5" t="s">
        <v>23</v>
      </c>
      <c r="B19">
        <v>118.67100000000001</v>
      </c>
      <c r="C19">
        <v>177.16800000000001</v>
      </c>
      <c r="D19">
        <v>266.15899999999999</v>
      </c>
      <c r="E19">
        <v>376.50599999999997</v>
      </c>
      <c r="F19">
        <v>465.012</v>
      </c>
      <c r="G19">
        <v>544.29300000000001</v>
      </c>
      <c r="H19">
        <v>620.99800000000005</v>
      </c>
      <c r="I19">
        <v>670.70699999999999</v>
      </c>
      <c r="J19">
        <v>711.86500000000001</v>
      </c>
      <c r="K19">
        <v>744.97799999999995</v>
      </c>
    </row>
    <row r="20" spans="1:11">
      <c r="A20" s="5" t="s">
        <v>24</v>
      </c>
      <c r="B20">
        <v>357.666</v>
      </c>
      <c r="C20">
        <v>427.678</v>
      </c>
      <c r="D20">
        <v>551.85900000000004</v>
      </c>
      <c r="E20">
        <v>737.048</v>
      </c>
      <c r="F20">
        <v>962.452</v>
      </c>
      <c r="G20">
        <v>1245.269</v>
      </c>
      <c r="H20">
        <v>1601.0830000000001</v>
      </c>
      <c r="I20">
        <v>2027.3030000000001</v>
      </c>
      <c r="J20">
        <v>2524.768</v>
      </c>
      <c r="K20">
        <v>3102.2739999999999</v>
      </c>
    </row>
    <row r="21" spans="1:11">
      <c r="A21" s="5" t="s">
        <v>25</v>
      </c>
      <c r="B21">
        <v>2.0609999999999999</v>
      </c>
      <c r="C21">
        <v>2.5739999999999998</v>
      </c>
      <c r="D21">
        <v>3.9889999999999999</v>
      </c>
      <c r="E21">
        <v>6.4340000000000002</v>
      </c>
      <c r="F21">
        <v>9.3979999999999997</v>
      </c>
      <c r="G21">
        <v>12.552</v>
      </c>
      <c r="H21">
        <v>15.797000000000001</v>
      </c>
      <c r="I21">
        <v>19.013000000000002</v>
      </c>
      <c r="J21">
        <v>22.332000000000001</v>
      </c>
      <c r="K21">
        <v>25.806000000000001</v>
      </c>
    </row>
    <row r="22" spans="1:11">
      <c r="A22" s="5" t="s">
        <v>26</v>
      </c>
      <c r="B22">
        <v>12.601000000000001</v>
      </c>
      <c r="C22">
        <v>19.494</v>
      </c>
      <c r="D22">
        <v>41.991</v>
      </c>
      <c r="E22">
        <v>102.626</v>
      </c>
      <c r="F22">
        <v>230.63900000000001</v>
      </c>
      <c r="G22">
        <v>455.75900000000001</v>
      </c>
      <c r="H22">
        <v>790.91800000000001</v>
      </c>
      <c r="I22">
        <v>1222.1880000000001</v>
      </c>
      <c r="J22">
        <v>1727.8150000000001</v>
      </c>
      <c r="K22">
        <v>2274.2860000000001</v>
      </c>
    </row>
    <row r="23" spans="1:11">
      <c r="A23" s="5" t="s">
        <v>27</v>
      </c>
      <c r="B23">
        <v>3.47</v>
      </c>
      <c r="C23">
        <v>9.9589999999999996</v>
      </c>
      <c r="D23">
        <v>23.577999999999999</v>
      </c>
      <c r="E23">
        <v>45.548999999999999</v>
      </c>
      <c r="F23">
        <v>73.73</v>
      </c>
      <c r="G23">
        <v>105.035</v>
      </c>
      <c r="H23">
        <v>136.62299999999999</v>
      </c>
      <c r="I23">
        <v>164.209</v>
      </c>
      <c r="J23">
        <v>186.28</v>
      </c>
      <c r="K23">
        <v>202.81800000000001</v>
      </c>
    </row>
    <row r="24" spans="1:11">
      <c r="A24" s="5" t="s">
        <v>28</v>
      </c>
      <c r="B24">
        <v>43.19</v>
      </c>
      <c r="C24">
        <v>67.786000000000001</v>
      </c>
      <c r="D24">
        <v>123.32</v>
      </c>
      <c r="E24">
        <v>226.44200000000001</v>
      </c>
      <c r="F24">
        <v>368.78899999999999</v>
      </c>
      <c r="G24">
        <v>540.44200000000001</v>
      </c>
      <c r="H24">
        <v>729.47</v>
      </c>
      <c r="I24">
        <v>925.928</v>
      </c>
      <c r="J24">
        <v>1129.5719999999999</v>
      </c>
      <c r="K24">
        <v>1335.441</v>
      </c>
    </row>
    <row r="25" spans="1:11">
      <c r="A25" s="5" t="s">
        <v>29</v>
      </c>
      <c r="B25">
        <v>28.065000000000001</v>
      </c>
      <c r="C25">
        <v>37.978000000000002</v>
      </c>
      <c r="D25">
        <v>61.832000000000001</v>
      </c>
      <c r="E25">
        <v>91.632000000000005</v>
      </c>
      <c r="F25">
        <v>115.956</v>
      </c>
      <c r="G25">
        <v>134.22999999999999</v>
      </c>
      <c r="H25">
        <v>146.50399999999999</v>
      </c>
      <c r="I25">
        <v>152.86799999999999</v>
      </c>
      <c r="J25">
        <v>154.434</v>
      </c>
      <c r="K25">
        <v>153.375</v>
      </c>
    </row>
    <row r="26" spans="1:11">
      <c r="A26" s="5" t="s">
        <v>30</v>
      </c>
      <c r="B26">
        <v>25.012</v>
      </c>
      <c r="C26">
        <v>39.036999999999999</v>
      </c>
      <c r="D26">
        <v>60.994999999999997</v>
      </c>
      <c r="E26">
        <v>91.768000000000001</v>
      </c>
      <c r="F26">
        <v>127.623</v>
      </c>
      <c r="G26">
        <v>166.381</v>
      </c>
      <c r="H26">
        <v>204.762</v>
      </c>
      <c r="I26">
        <v>237.16499999999999</v>
      </c>
      <c r="J26">
        <v>262.904</v>
      </c>
      <c r="K26">
        <v>282.65499999999997</v>
      </c>
    </row>
    <row r="27" spans="1:11">
      <c r="A27" s="5" t="s">
        <v>31</v>
      </c>
      <c r="B27">
        <v>1967.5409999999999</v>
      </c>
      <c r="C27">
        <v>2800.4740000000002</v>
      </c>
      <c r="D27">
        <v>4238.9960000000001</v>
      </c>
      <c r="E27">
        <v>6409.8059999999996</v>
      </c>
      <c r="F27">
        <v>8867.7240000000002</v>
      </c>
      <c r="G27">
        <v>11397.887000000001</v>
      </c>
      <c r="H27">
        <v>13752.968000000001</v>
      </c>
      <c r="I27">
        <v>15917.456</v>
      </c>
      <c r="J27">
        <v>17790.578000000001</v>
      </c>
      <c r="K27">
        <v>19260.993999999999</v>
      </c>
    </row>
    <row r="28" spans="1:11">
      <c r="A28" s="5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5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5" t="s">
        <v>34</v>
      </c>
      <c r="B30">
        <v>18.152999999999999</v>
      </c>
      <c r="C30">
        <v>24.452999999999999</v>
      </c>
      <c r="D30">
        <v>33.716999999999999</v>
      </c>
      <c r="E30">
        <v>44.735999999999997</v>
      </c>
      <c r="F30">
        <v>55.841999999999999</v>
      </c>
      <c r="G30">
        <v>66.67</v>
      </c>
      <c r="H30">
        <v>76.164000000000001</v>
      </c>
      <c r="I30">
        <v>83.25</v>
      </c>
      <c r="J30">
        <v>88.668000000000006</v>
      </c>
      <c r="K30">
        <v>91.984999999999999</v>
      </c>
    </row>
    <row r="31" spans="1:11">
      <c r="A31" s="5" t="s">
        <v>35</v>
      </c>
      <c r="B31">
        <v>86.738</v>
      </c>
      <c r="C31">
        <v>120.07</v>
      </c>
      <c r="D31">
        <v>194.178</v>
      </c>
      <c r="E31">
        <v>283.30599999999998</v>
      </c>
      <c r="F31">
        <v>358.92500000000001</v>
      </c>
      <c r="G31">
        <v>428.92899999999997</v>
      </c>
      <c r="H31">
        <v>491.79</v>
      </c>
      <c r="I31">
        <v>533.75699999999995</v>
      </c>
      <c r="J31">
        <v>566.47699999999998</v>
      </c>
      <c r="K31">
        <v>587.779</v>
      </c>
    </row>
    <row r="32" spans="1:11">
      <c r="A32" s="5" t="s">
        <v>36</v>
      </c>
      <c r="B32">
        <v>18.709</v>
      </c>
      <c r="C32">
        <v>34.128999999999998</v>
      </c>
      <c r="D32">
        <v>77.421000000000006</v>
      </c>
      <c r="E32">
        <v>186.04400000000001</v>
      </c>
      <c r="F32">
        <v>398.14299999999997</v>
      </c>
      <c r="G32">
        <v>750.68399999999997</v>
      </c>
      <c r="H32">
        <v>1259.6420000000001</v>
      </c>
      <c r="I32">
        <v>1916.413</v>
      </c>
      <c r="J32">
        <v>2709.451</v>
      </c>
      <c r="K32">
        <v>3605.86</v>
      </c>
    </row>
    <row r="33" spans="1:11">
      <c r="A33" s="5" t="s">
        <v>37</v>
      </c>
      <c r="B33">
        <v>4.3890000000000002</v>
      </c>
      <c r="C33">
        <v>8.1760000000000002</v>
      </c>
      <c r="D33">
        <v>21.728000000000002</v>
      </c>
      <c r="E33">
        <v>64.933000000000007</v>
      </c>
      <c r="F33">
        <v>162.47900000000001</v>
      </c>
      <c r="G33">
        <v>338.24099999999999</v>
      </c>
      <c r="H33">
        <v>608.61</v>
      </c>
      <c r="I33">
        <v>956.62300000000005</v>
      </c>
      <c r="J33">
        <v>1353.348</v>
      </c>
      <c r="K33">
        <v>1778.8150000000001</v>
      </c>
    </row>
    <row r="34" spans="1:11">
      <c r="A34" s="5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5" t="s">
        <v>39</v>
      </c>
      <c r="B35">
        <v>27.826000000000001</v>
      </c>
      <c r="C35">
        <v>54.078000000000003</v>
      </c>
      <c r="D35">
        <v>109.745</v>
      </c>
      <c r="E35">
        <v>210.09299999999999</v>
      </c>
      <c r="F35">
        <v>348.05599999999998</v>
      </c>
      <c r="G35">
        <v>508.74400000000003</v>
      </c>
      <c r="H35">
        <v>685.15800000000002</v>
      </c>
      <c r="I35">
        <v>865.80399999999997</v>
      </c>
      <c r="J35">
        <v>1044.883</v>
      </c>
      <c r="K35">
        <v>1230.3579999999999</v>
      </c>
    </row>
    <row r="36" spans="1:11">
      <c r="A36" s="5" t="s">
        <v>40</v>
      </c>
      <c r="B36">
        <v>40.335999999999999</v>
      </c>
      <c r="C36">
        <v>65.158000000000001</v>
      </c>
      <c r="D36">
        <v>133.48099999999999</v>
      </c>
      <c r="E36">
        <v>290.84399999999999</v>
      </c>
      <c r="F36">
        <v>562.779</v>
      </c>
      <c r="G36">
        <v>967.32899999999995</v>
      </c>
      <c r="H36">
        <v>1495.461</v>
      </c>
      <c r="I36">
        <v>2102.1</v>
      </c>
      <c r="J36">
        <v>2762.3040000000001</v>
      </c>
      <c r="K36">
        <v>3432.1030000000001</v>
      </c>
    </row>
    <row r="37" spans="1:11">
      <c r="A37" s="5" t="s">
        <v>41</v>
      </c>
      <c r="B37">
        <v>1201.8879999999999</v>
      </c>
      <c r="C37">
        <v>1576.1479999999999</v>
      </c>
      <c r="D37">
        <v>2114.0569999999998</v>
      </c>
      <c r="E37">
        <v>3021.337</v>
      </c>
      <c r="F37">
        <v>4185.7809999999999</v>
      </c>
      <c r="G37">
        <v>5563.3069999999998</v>
      </c>
      <c r="H37">
        <v>7299.9049999999997</v>
      </c>
      <c r="I37">
        <v>9393.26</v>
      </c>
      <c r="J37">
        <v>11771.509</v>
      </c>
      <c r="K37">
        <v>14493.948</v>
      </c>
    </row>
    <row r="38" spans="1:11">
      <c r="A38" s="5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5" t="s">
        <v>43</v>
      </c>
      <c r="B39">
        <v>3.1139999999999999</v>
      </c>
      <c r="C39">
        <v>5.0069999999999997</v>
      </c>
      <c r="D39">
        <v>10.971</v>
      </c>
      <c r="E39">
        <v>27.84</v>
      </c>
      <c r="F39">
        <v>63.405999999999999</v>
      </c>
      <c r="G39">
        <v>124.943</v>
      </c>
      <c r="H39">
        <v>215.108</v>
      </c>
      <c r="I39">
        <v>331.05599999999998</v>
      </c>
      <c r="J39">
        <v>466.67500000000001</v>
      </c>
      <c r="K39">
        <v>613.02200000000005</v>
      </c>
    </row>
    <row r="40" spans="1:11">
      <c r="A40" s="5" t="s">
        <v>44</v>
      </c>
      <c r="B40">
        <v>15.010999999999999</v>
      </c>
      <c r="C40">
        <v>22.079000000000001</v>
      </c>
      <c r="D40">
        <v>47.557000000000002</v>
      </c>
      <c r="E40">
        <v>116.232</v>
      </c>
      <c r="F40">
        <v>255.91499999999999</v>
      </c>
      <c r="G40">
        <v>494.97699999999998</v>
      </c>
      <c r="H40">
        <v>849.39800000000002</v>
      </c>
      <c r="I40">
        <v>1317.038</v>
      </c>
      <c r="J40">
        <v>1883.9459999999999</v>
      </c>
      <c r="K40">
        <v>2526.136</v>
      </c>
    </row>
    <row r="41" spans="1:11">
      <c r="A41" s="5" t="s">
        <v>45</v>
      </c>
      <c r="B41">
        <v>232.988</v>
      </c>
      <c r="C41">
        <v>366.95400000000001</v>
      </c>
      <c r="D41">
        <v>560.69500000000005</v>
      </c>
      <c r="E41">
        <v>818.60599999999999</v>
      </c>
      <c r="F41">
        <v>1087.211</v>
      </c>
      <c r="G41">
        <v>1332.297</v>
      </c>
      <c r="H41">
        <v>1565.08</v>
      </c>
      <c r="I41">
        <v>1760.431</v>
      </c>
      <c r="J41">
        <v>1917.6420000000001</v>
      </c>
      <c r="K41">
        <v>2026.0409999999999</v>
      </c>
    </row>
    <row r="42" spans="1:11">
      <c r="A42" s="5" t="s">
        <v>46</v>
      </c>
      <c r="B42">
        <v>9121.348</v>
      </c>
      <c r="C42">
        <v>20772.39</v>
      </c>
      <c r="D42">
        <v>42651.711000000003</v>
      </c>
      <c r="E42">
        <v>67337.085999999996</v>
      </c>
      <c r="F42">
        <v>85164.634999999995</v>
      </c>
      <c r="G42">
        <v>94578.547000000006</v>
      </c>
      <c r="H42">
        <v>99250.626000000004</v>
      </c>
      <c r="I42">
        <v>100306.728</v>
      </c>
      <c r="J42">
        <v>99454</v>
      </c>
      <c r="K42">
        <v>97122.225000000006</v>
      </c>
    </row>
    <row r="43" spans="1:11">
      <c r="A43" s="5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5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5" t="s">
        <v>49</v>
      </c>
      <c r="B45">
        <v>392.55</v>
      </c>
      <c r="C45">
        <v>600.65300000000002</v>
      </c>
      <c r="D45">
        <v>927.21400000000006</v>
      </c>
      <c r="E45">
        <v>1503.9770000000001</v>
      </c>
      <c r="F45">
        <v>2224.5309999999999</v>
      </c>
      <c r="G45">
        <v>3034.723</v>
      </c>
      <c r="H45">
        <v>3885.6260000000002</v>
      </c>
      <c r="I45">
        <v>4718.3159999999998</v>
      </c>
      <c r="J45">
        <v>5513.3609999999999</v>
      </c>
      <c r="K45">
        <v>6197.1120000000001</v>
      </c>
    </row>
    <row r="46" spans="1:11">
      <c r="A46" s="5" t="s">
        <v>50</v>
      </c>
      <c r="B46">
        <v>0.72299999999999998</v>
      </c>
      <c r="C46">
        <v>1.012</v>
      </c>
      <c r="D46">
        <v>2.2440000000000002</v>
      </c>
      <c r="E46">
        <v>5.4770000000000003</v>
      </c>
      <c r="F46">
        <v>11.379</v>
      </c>
      <c r="G46">
        <v>20.498999999999999</v>
      </c>
      <c r="H46">
        <v>32.247</v>
      </c>
      <c r="I46">
        <v>45.533000000000001</v>
      </c>
      <c r="J46">
        <v>60.762</v>
      </c>
      <c r="K46">
        <v>76.62</v>
      </c>
    </row>
    <row r="47" spans="1:11">
      <c r="A47" s="5" t="s">
        <v>51</v>
      </c>
      <c r="B47">
        <v>15.396000000000001</v>
      </c>
      <c r="C47">
        <v>30.414999999999999</v>
      </c>
      <c r="D47">
        <v>62.332999999999998</v>
      </c>
      <c r="E47">
        <v>124.366</v>
      </c>
      <c r="F47">
        <v>219.78299999999999</v>
      </c>
      <c r="G47">
        <v>348.71</v>
      </c>
      <c r="H47">
        <v>501.64400000000001</v>
      </c>
      <c r="I47">
        <v>663.67</v>
      </c>
      <c r="J47">
        <v>827.43299999999999</v>
      </c>
      <c r="K47">
        <v>981.15099999999995</v>
      </c>
    </row>
    <row r="48" spans="1:11">
      <c r="A48" s="5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5" t="s">
        <v>53</v>
      </c>
      <c r="B49">
        <v>48.697000000000003</v>
      </c>
      <c r="C49">
        <v>75.498999999999995</v>
      </c>
      <c r="D49">
        <v>122.08799999999999</v>
      </c>
      <c r="E49">
        <v>193.578</v>
      </c>
      <c r="F49">
        <v>275.66000000000003</v>
      </c>
      <c r="G49">
        <v>359.88299999999998</v>
      </c>
      <c r="H49">
        <v>442.38499999999999</v>
      </c>
      <c r="I49">
        <v>516.21799999999996</v>
      </c>
      <c r="J49">
        <v>578.44299999999998</v>
      </c>
      <c r="K49">
        <v>622.91099999999994</v>
      </c>
    </row>
    <row r="50" spans="1:11">
      <c r="A50" s="5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5" t="s">
        <v>55</v>
      </c>
      <c r="B51">
        <v>71.254999999999995</v>
      </c>
      <c r="C51">
        <v>82.138000000000005</v>
      </c>
      <c r="D51">
        <v>105.414</v>
      </c>
      <c r="E51">
        <v>137.59700000000001</v>
      </c>
      <c r="F51">
        <v>167.07499999999999</v>
      </c>
      <c r="G51">
        <v>194.83</v>
      </c>
      <c r="H51">
        <v>220.13800000000001</v>
      </c>
      <c r="I51">
        <v>238.75899999999999</v>
      </c>
      <c r="J51">
        <v>252.2</v>
      </c>
      <c r="K51">
        <v>260.584</v>
      </c>
    </row>
    <row r="52" spans="1:11">
      <c r="A52" s="5" t="s">
        <v>56</v>
      </c>
      <c r="B52">
        <v>64.7</v>
      </c>
      <c r="C52">
        <v>88.35</v>
      </c>
      <c r="D52">
        <v>127.476</v>
      </c>
      <c r="E52">
        <v>185.791</v>
      </c>
      <c r="F52">
        <v>248.92699999999999</v>
      </c>
      <c r="G52">
        <v>299.858</v>
      </c>
      <c r="H52">
        <v>337.483</v>
      </c>
      <c r="I52">
        <v>365.72500000000002</v>
      </c>
      <c r="J52">
        <v>385.11599999999999</v>
      </c>
      <c r="K52">
        <v>394.95600000000002</v>
      </c>
    </row>
    <row r="53" spans="1:11">
      <c r="A53" s="5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5" t="s">
        <v>58</v>
      </c>
      <c r="B54">
        <v>20.867000000000001</v>
      </c>
      <c r="C54">
        <v>23.266999999999999</v>
      </c>
      <c r="D54">
        <v>31.568000000000001</v>
      </c>
      <c r="E54">
        <v>45.777000000000001</v>
      </c>
      <c r="F54">
        <v>62.656999999999996</v>
      </c>
      <c r="G54">
        <v>81.393000000000001</v>
      </c>
      <c r="H54">
        <v>101.691</v>
      </c>
      <c r="I54">
        <v>119.554</v>
      </c>
      <c r="J54">
        <v>133.68100000000001</v>
      </c>
      <c r="K54">
        <v>144.107</v>
      </c>
    </row>
    <row r="55" spans="1:11">
      <c r="A55" s="5" t="s">
        <v>59</v>
      </c>
      <c r="B55">
        <v>248.63900000000001</v>
      </c>
      <c r="C55">
        <v>346.84199999999998</v>
      </c>
      <c r="D55">
        <v>519.67899999999997</v>
      </c>
      <c r="E55">
        <v>744.99300000000005</v>
      </c>
      <c r="F55">
        <v>988.46699999999998</v>
      </c>
      <c r="G55">
        <v>1282.3530000000001</v>
      </c>
      <c r="H55">
        <v>1664.43</v>
      </c>
      <c r="I55">
        <v>2097.8719999999998</v>
      </c>
      <c r="J55">
        <v>2576.9349999999999</v>
      </c>
      <c r="K55">
        <v>3130.538</v>
      </c>
    </row>
    <row r="56" spans="1:11">
      <c r="A56" s="5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5" t="s">
        <v>61</v>
      </c>
      <c r="B57">
        <v>20.876000000000001</v>
      </c>
      <c r="C57">
        <v>44.445</v>
      </c>
      <c r="D57">
        <v>154.94300000000001</v>
      </c>
      <c r="E57">
        <v>522.26099999999997</v>
      </c>
      <c r="F57">
        <v>1359.7280000000001</v>
      </c>
      <c r="G57">
        <v>2858.43</v>
      </c>
      <c r="H57">
        <v>5119.5069999999996</v>
      </c>
      <c r="I57">
        <v>8086.7259999999997</v>
      </c>
      <c r="J57">
        <v>11600.166999999999</v>
      </c>
      <c r="K57">
        <v>15451.991</v>
      </c>
    </row>
    <row r="58" spans="1:11">
      <c r="A58" s="5" t="s">
        <v>62</v>
      </c>
      <c r="B58">
        <v>180.16800000000001</v>
      </c>
      <c r="C58">
        <v>216.69399999999999</v>
      </c>
      <c r="D58">
        <v>272.94299999999998</v>
      </c>
      <c r="E58">
        <v>354.66199999999998</v>
      </c>
      <c r="F58">
        <v>467.38799999999998</v>
      </c>
      <c r="G58">
        <v>613.85900000000004</v>
      </c>
      <c r="H58">
        <v>807.55499999999995</v>
      </c>
      <c r="I58">
        <v>1062.8610000000001</v>
      </c>
      <c r="J58">
        <v>1381.354</v>
      </c>
      <c r="K58">
        <v>1768.5360000000001</v>
      </c>
    </row>
    <row r="59" spans="1:11">
      <c r="A59" s="5" t="s">
        <v>63</v>
      </c>
      <c r="B59">
        <v>1.8839999999999999</v>
      </c>
      <c r="C59">
        <v>3.1709999999999998</v>
      </c>
      <c r="D59">
        <v>6.5469999999999997</v>
      </c>
      <c r="E59">
        <v>13.39</v>
      </c>
      <c r="F59">
        <v>23.818000000000001</v>
      </c>
      <c r="G59">
        <v>37.308999999999997</v>
      </c>
      <c r="H59">
        <v>53.113</v>
      </c>
      <c r="I59">
        <v>69.813000000000002</v>
      </c>
      <c r="J59">
        <v>86.679000000000002</v>
      </c>
      <c r="K59">
        <v>103.343</v>
      </c>
    </row>
    <row r="60" spans="1:11">
      <c r="A60" s="5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5" t="s">
        <v>65</v>
      </c>
      <c r="B61">
        <v>83.26</v>
      </c>
      <c r="C61">
        <v>126.41500000000001</v>
      </c>
      <c r="D61">
        <v>192.29300000000001</v>
      </c>
      <c r="E61">
        <v>288.27499999999998</v>
      </c>
      <c r="F61">
        <v>394.53699999999998</v>
      </c>
      <c r="G61">
        <v>501.22</v>
      </c>
      <c r="H61">
        <v>603.34199999999998</v>
      </c>
      <c r="I61">
        <v>698.76900000000001</v>
      </c>
      <c r="J61">
        <v>791.34</v>
      </c>
      <c r="K61">
        <v>875.67700000000002</v>
      </c>
    </row>
    <row r="62" spans="1:11">
      <c r="A62" s="5" t="s">
        <v>66</v>
      </c>
      <c r="B62">
        <v>104.16</v>
      </c>
      <c r="C62">
        <v>148.714</v>
      </c>
      <c r="D62">
        <v>234.464</v>
      </c>
      <c r="E62">
        <v>388.38499999999999</v>
      </c>
      <c r="F62">
        <v>595.02599999999995</v>
      </c>
      <c r="G62">
        <v>841.83</v>
      </c>
      <c r="H62">
        <v>1109.895</v>
      </c>
      <c r="I62">
        <v>1380.96</v>
      </c>
      <c r="J62">
        <v>1644.2370000000001</v>
      </c>
      <c r="K62">
        <v>1878.67</v>
      </c>
    </row>
    <row r="63" spans="1:11">
      <c r="A63" s="5" t="s">
        <v>67</v>
      </c>
      <c r="B63">
        <v>449.69799999999998</v>
      </c>
      <c r="C63">
        <v>708.61300000000006</v>
      </c>
      <c r="D63">
        <v>1356.454</v>
      </c>
      <c r="E63">
        <v>2518.741</v>
      </c>
      <c r="F63">
        <v>3994.165</v>
      </c>
      <c r="G63">
        <v>5688.9759999999997</v>
      </c>
      <c r="H63">
        <v>7496.576</v>
      </c>
      <c r="I63">
        <v>9235.0490000000009</v>
      </c>
      <c r="J63">
        <v>10933.787</v>
      </c>
      <c r="K63">
        <v>12558.683000000001</v>
      </c>
    </row>
    <row r="64" spans="1:11">
      <c r="A64" s="5" t="s">
        <v>68</v>
      </c>
      <c r="B64">
        <v>37.018999999999998</v>
      </c>
      <c r="C64">
        <v>44.143000000000001</v>
      </c>
      <c r="D64">
        <v>60.069000000000003</v>
      </c>
      <c r="E64">
        <v>86.015000000000001</v>
      </c>
      <c r="F64">
        <v>112.67700000000001</v>
      </c>
      <c r="G64">
        <v>133.38900000000001</v>
      </c>
      <c r="H64">
        <v>149.18700000000001</v>
      </c>
      <c r="I64">
        <v>163.51499999999999</v>
      </c>
      <c r="J64">
        <v>178.947</v>
      </c>
      <c r="K64">
        <v>197.48099999999999</v>
      </c>
    </row>
    <row r="65" spans="1:11">
      <c r="A65" s="5" t="s">
        <v>69</v>
      </c>
      <c r="B65">
        <v>21.538</v>
      </c>
      <c r="C65">
        <v>28.173999999999999</v>
      </c>
      <c r="D65">
        <v>43.805</v>
      </c>
      <c r="E65">
        <v>66.477999999999994</v>
      </c>
      <c r="F65">
        <v>95.113</v>
      </c>
      <c r="G65">
        <v>127.56699999999999</v>
      </c>
      <c r="H65">
        <v>161.58199999999999</v>
      </c>
      <c r="I65">
        <v>193.21199999999999</v>
      </c>
      <c r="J65">
        <v>221.44800000000001</v>
      </c>
      <c r="K65">
        <v>245.411</v>
      </c>
    </row>
    <row r="66" spans="1:11">
      <c r="A66" s="5" t="s">
        <v>70</v>
      </c>
      <c r="B66">
        <v>2.573</v>
      </c>
      <c r="C66">
        <v>3.6110000000000002</v>
      </c>
      <c r="D66">
        <v>7.2279999999999998</v>
      </c>
      <c r="E66">
        <v>18.529</v>
      </c>
      <c r="F66">
        <v>45.847000000000001</v>
      </c>
      <c r="G66">
        <v>101.021</v>
      </c>
      <c r="H66">
        <v>192.88499999999999</v>
      </c>
      <c r="I66">
        <v>319.85399999999998</v>
      </c>
      <c r="J66">
        <v>480.15699999999998</v>
      </c>
      <c r="K66">
        <v>664.4</v>
      </c>
    </row>
    <row r="67" spans="1:11">
      <c r="A67" s="5" t="s">
        <v>71</v>
      </c>
      <c r="B67">
        <v>22.253</v>
      </c>
      <c r="C67">
        <v>33.335999999999999</v>
      </c>
      <c r="D67">
        <v>47.158999999999999</v>
      </c>
      <c r="E67">
        <v>64.165999999999997</v>
      </c>
      <c r="F67">
        <v>82.51</v>
      </c>
      <c r="G67">
        <v>103.77500000000001</v>
      </c>
      <c r="H67">
        <v>132.87899999999999</v>
      </c>
      <c r="I67">
        <v>167.46899999999999</v>
      </c>
      <c r="J67">
        <v>208.39</v>
      </c>
      <c r="K67">
        <v>259.15600000000001</v>
      </c>
    </row>
    <row r="68" spans="1:11">
      <c r="A68" s="5" t="s">
        <v>72</v>
      </c>
      <c r="B68">
        <v>77.328000000000003</v>
      </c>
      <c r="C68">
        <v>148.52099999999999</v>
      </c>
      <c r="D68">
        <v>336.68400000000003</v>
      </c>
      <c r="E68">
        <v>844.78899999999999</v>
      </c>
      <c r="F68">
        <v>1885.1890000000001</v>
      </c>
      <c r="G68">
        <v>3613.0390000000002</v>
      </c>
      <c r="H68">
        <v>6062.9880000000003</v>
      </c>
      <c r="I68">
        <v>9159.1509999999998</v>
      </c>
      <c r="J68">
        <v>12695.044</v>
      </c>
      <c r="K68">
        <v>16515.527999999998</v>
      </c>
    </row>
    <row r="69" spans="1:11">
      <c r="A69" s="5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5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5" t="s">
        <v>75</v>
      </c>
      <c r="B71">
        <v>3.5750000000000002</v>
      </c>
      <c r="C71">
        <v>4.2619999999999996</v>
      </c>
      <c r="D71">
        <v>6.2949999999999999</v>
      </c>
      <c r="E71">
        <v>10.244999999999999</v>
      </c>
      <c r="F71">
        <v>15.321</v>
      </c>
      <c r="G71">
        <v>20.96</v>
      </c>
      <c r="H71">
        <v>26.773</v>
      </c>
      <c r="I71">
        <v>32.32</v>
      </c>
      <c r="J71">
        <v>38.161000000000001</v>
      </c>
      <c r="K71">
        <v>44.597999999999999</v>
      </c>
    </row>
    <row r="72" spans="1:11">
      <c r="A72" s="5" t="s">
        <v>76</v>
      </c>
      <c r="B72">
        <v>170.072</v>
      </c>
      <c r="C72">
        <v>213.6</v>
      </c>
      <c r="D72">
        <v>273.673</v>
      </c>
      <c r="E72">
        <v>359.71699999999998</v>
      </c>
      <c r="F72">
        <v>462.59</v>
      </c>
      <c r="G72">
        <v>591.94500000000005</v>
      </c>
      <c r="H72">
        <v>765.31299999999999</v>
      </c>
      <c r="I72">
        <v>987.10500000000002</v>
      </c>
      <c r="J72">
        <v>1256.3820000000001</v>
      </c>
      <c r="K72">
        <v>1586.6610000000001</v>
      </c>
    </row>
    <row r="73" spans="1:11">
      <c r="A73" s="5" t="s">
        <v>77</v>
      </c>
      <c r="B73">
        <v>1921.7940000000001</v>
      </c>
      <c r="C73">
        <v>2273.1680000000001</v>
      </c>
      <c r="D73">
        <v>2948.8449999999998</v>
      </c>
      <c r="E73">
        <v>4024.0340000000001</v>
      </c>
      <c r="F73">
        <v>5388.4</v>
      </c>
      <c r="G73">
        <v>7094.8720000000003</v>
      </c>
      <c r="H73">
        <v>9256.6630000000005</v>
      </c>
      <c r="I73">
        <v>11914.699000000001</v>
      </c>
      <c r="J73">
        <v>15102.272999999999</v>
      </c>
      <c r="K73">
        <v>18930.762999999999</v>
      </c>
    </row>
    <row r="74" spans="1:11">
      <c r="A74" s="5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5" t="s">
        <v>79</v>
      </c>
      <c r="B75">
        <v>4.4930000000000003</v>
      </c>
      <c r="C75">
        <v>5.4720000000000004</v>
      </c>
      <c r="D75">
        <v>6.9980000000000002</v>
      </c>
      <c r="E75">
        <v>9.4909999999999997</v>
      </c>
      <c r="F75">
        <v>12.499000000000001</v>
      </c>
      <c r="G75">
        <v>15.698</v>
      </c>
      <c r="H75">
        <v>19.116</v>
      </c>
      <c r="I75">
        <v>22.56</v>
      </c>
      <c r="J75">
        <v>25.991</v>
      </c>
      <c r="K75">
        <v>29.398</v>
      </c>
    </row>
    <row r="76" spans="1:11">
      <c r="A76" s="5" t="s">
        <v>80</v>
      </c>
      <c r="B76">
        <v>20.49</v>
      </c>
      <c r="C76">
        <v>27.885999999999999</v>
      </c>
      <c r="D76">
        <v>42.920999999999999</v>
      </c>
      <c r="E76">
        <v>67.224000000000004</v>
      </c>
      <c r="F76">
        <v>98.863</v>
      </c>
      <c r="G76">
        <v>134.905</v>
      </c>
      <c r="H76">
        <v>172.92099999999999</v>
      </c>
      <c r="I76">
        <v>210.02500000000001</v>
      </c>
      <c r="J76">
        <v>244.84200000000001</v>
      </c>
      <c r="K76">
        <v>276.06799999999998</v>
      </c>
    </row>
    <row r="77" spans="1:11">
      <c r="A77" s="5" t="s">
        <v>81</v>
      </c>
      <c r="B77">
        <v>3.169</v>
      </c>
      <c r="C77">
        <v>5.2539999999999996</v>
      </c>
      <c r="D77">
        <v>10.765000000000001</v>
      </c>
      <c r="E77">
        <v>23.539000000000001</v>
      </c>
      <c r="F77">
        <v>45.503999999999998</v>
      </c>
      <c r="G77">
        <v>77.605999999999995</v>
      </c>
      <c r="H77">
        <v>118.895</v>
      </c>
      <c r="I77">
        <v>167.041</v>
      </c>
      <c r="J77">
        <v>221.51599999999999</v>
      </c>
      <c r="K77">
        <v>280.14</v>
      </c>
    </row>
    <row r="78" spans="1:11">
      <c r="A78" s="5" t="s">
        <v>82</v>
      </c>
      <c r="B78">
        <v>20.242000000000001</v>
      </c>
      <c r="C78">
        <v>34.585000000000001</v>
      </c>
      <c r="D78">
        <v>58.024000000000001</v>
      </c>
      <c r="E78">
        <v>88.301000000000002</v>
      </c>
      <c r="F78">
        <v>112.176</v>
      </c>
      <c r="G78">
        <v>128.09700000000001</v>
      </c>
      <c r="H78">
        <v>141.03200000000001</v>
      </c>
      <c r="I78">
        <v>147.54400000000001</v>
      </c>
      <c r="J78">
        <v>151.28</v>
      </c>
      <c r="K78">
        <v>155.08699999999999</v>
      </c>
    </row>
    <row r="79" spans="1:11">
      <c r="A79" s="5" t="s">
        <v>83</v>
      </c>
      <c r="B79">
        <v>2727.3290000000002</v>
      </c>
      <c r="C79">
        <v>3243.2869999999998</v>
      </c>
      <c r="D79">
        <v>3889.7220000000002</v>
      </c>
      <c r="E79">
        <v>4894.5479999999998</v>
      </c>
      <c r="F79">
        <v>6130.0259999999998</v>
      </c>
      <c r="G79">
        <v>7610.5609999999997</v>
      </c>
      <c r="H79">
        <v>9444.6350000000002</v>
      </c>
      <c r="I79">
        <v>11595.97</v>
      </c>
      <c r="J79">
        <v>13950.1</v>
      </c>
      <c r="K79">
        <v>16564.026000000002</v>
      </c>
    </row>
    <row r="80" spans="1:11">
      <c r="A80" s="5" t="s">
        <v>84</v>
      </c>
      <c r="B80">
        <v>36.061999999999998</v>
      </c>
      <c r="C80">
        <v>77.674000000000007</v>
      </c>
      <c r="D80">
        <v>171.59</v>
      </c>
      <c r="E80">
        <v>384.58100000000002</v>
      </c>
      <c r="F80">
        <v>739.00800000000004</v>
      </c>
      <c r="G80">
        <v>1251.8130000000001</v>
      </c>
      <c r="H80">
        <v>1917.297</v>
      </c>
      <c r="I80">
        <v>2677.9830000000002</v>
      </c>
      <c r="J80">
        <v>3520.21</v>
      </c>
      <c r="K80">
        <v>4394.3969999999999</v>
      </c>
    </row>
    <row r="81" spans="1:11">
      <c r="A81" s="5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5" t="s">
        <v>86</v>
      </c>
      <c r="B82">
        <v>273.89699999999999</v>
      </c>
      <c r="C82">
        <v>294.77100000000002</v>
      </c>
      <c r="D82">
        <v>401.74400000000003</v>
      </c>
      <c r="E82">
        <v>555.53800000000001</v>
      </c>
      <c r="F82">
        <v>728.25800000000004</v>
      </c>
      <c r="G82">
        <v>939.98099999999999</v>
      </c>
      <c r="H82">
        <v>1195.4570000000001</v>
      </c>
      <c r="I82">
        <v>1480.5070000000001</v>
      </c>
      <c r="J82">
        <v>1795.914</v>
      </c>
      <c r="K82">
        <v>2146.8159999999998</v>
      </c>
    </row>
    <row r="83" spans="1:11">
      <c r="A83" s="5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5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5" t="s">
        <v>90</v>
      </c>
      <c r="B86">
        <v>61.823</v>
      </c>
      <c r="C86">
        <v>83.757999999999996</v>
      </c>
      <c r="D86">
        <v>152.61199999999999</v>
      </c>
      <c r="E86">
        <v>292.89</v>
      </c>
      <c r="F86">
        <v>503.32299999999998</v>
      </c>
      <c r="G86">
        <v>773.33</v>
      </c>
      <c r="H86">
        <v>1081.788</v>
      </c>
      <c r="I86">
        <v>1414.364</v>
      </c>
      <c r="J86">
        <v>1775.989</v>
      </c>
      <c r="K86">
        <v>2148.134</v>
      </c>
    </row>
    <row r="87" spans="1:11">
      <c r="A87" s="5" t="s">
        <v>91</v>
      </c>
      <c r="B87">
        <v>9.766</v>
      </c>
      <c r="C87">
        <v>25.975999999999999</v>
      </c>
      <c r="D87">
        <v>86.861000000000004</v>
      </c>
      <c r="E87">
        <v>212.346</v>
      </c>
      <c r="F87">
        <v>381.68200000000002</v>
      </c>
      <c r="G87">
        <v>572.82299999999998</v>
      </c>
      <c r="H87">
        <v>772.31399999999996</v>
      </c>
      <c r="I87">
        <v>975.16</v>
      </c>
      <c r="J87">
        <v>1196.671</v>
      </c>
      <c r="K87">
        <v>1440.835</v>
      </c>
    </row>
    <row r="88" spans="1:11">
      <c r="A88" s="5" t="s">
        <v>92</v>
      </c>
      <c r="B88">
        <v>1.6120000000000001</v>
      </c>
      <c r="C88">
        <v>2.4870000000000001</v>
      </c>
      <c r="D88">
        <v>5.6020000000000003</v>
      </c>
      <c r="E88">
        <v>14.609</v>
      </c>
      <c r="F88">
        <v>32.795999999999999</v>
      </c>
      <c r="G88">
        <v>62.628999999999998</v>
      </c>
      <c r="H88">
        <v>104.32599999999999</v>
      </c>
      <c r="I88">
        <v>155.59100000000001</v>
      </c>
      <c r="J88">
        <v>214.511</v>
      </c>
      <c r="K88">
        <v>277.75900000000001</v>
      </c>
    </row>
    <row r="89" spans="1:11">
      <c r="A89" s="5" t="s">
        <v>93</v>
      </c>
      <c r="B89">
        <v>2.3420000000000001</v>
      </c>
      <c r="C89">
        <v>3.61</v>
      </c>
      <c r="D89">
        <v>5.6539999999999999</v>
      </c>
      <c r="E89">
        <v>8.8309999999999995</v>
      </c>
      <c r="F89">
        <v>12.657</v>
      </c>
      <c r="G89">
        <v>16.164999999999999</v>
      </c>
      <c r="H89">
        <v>18.527999999999999</v>
      </c>
      <c r="I89">
        <v>20.956</v>
      </c>
      <c r="J89">
        <v>23.405999999999999</v>
      </c>
      <c r="K89">
        <v>25.927</v>
      </c>
    </row>
    <row r="90" spans="1:11">
      <c r="A90" s="5" t="s">
        <v>94</v>
      </c>
      <c r="B90">
        <v>9.9179999999999993</v>
      </c>
      <c r="C90">
        <v>16.806999999999999</v>
      </c>
      <c r="D90">
        <v>36.784999999999997</v>
      </c>
      <c r="E90">
        <v>85.209000000000003</v>
      </c>
      <c r="F90">
        <v>166.31700000000001</v>
      </c>
      <c r="G90">
        <v>278.12900000000002</v>
      </c>
      <c r="H90">
        <v>413.88200000000001</v>
      </c>
      <c r="I90">
        <v>563.74400000000003</v>
      </c>
      <c r="J90">
        <v>724.73</v>
      </c>
      <c r="K90">
        <v>891.20399999999995</v>
      </c>
    </row>
    <row r="91" spans="1:11">
      <c r="A91" s="5" t="s">
        <v>95</v>
      </c>
      <c r="B91">
        <v>26.744</v>
      </c>
      <c r="C91">
        <v>37.18</v>
      </c>
      <c r="D91">
        <v>66.001999999999995</v>
      </c>
      <c r="E91">
        <v>127.413</v>
      </c>
      <c r="F91">
        <v>221.68600000000001</v>
      </c>
      <c r="G91">
        <v>343.666</v>
      </c>
      <c r="H91">
        <v>486.13400000000001</v>
      </c>
      <c r="I91">
        <v>642.38499999999999</v>
      </c>
      <c r="J91">
        <v>810.86199999999997</v>
      </c>
      <c r="K91">
        <v>982.48</v>
      </c>
    </row>
    <row r="92" spans="1:11">
      <c r="A92" s="5" t="s">
        <v>96</v>
      </c>
      <c r="B92">
        <v>169.548</v>
      </c>
      <c r="C92">
        <v>196.613</v>
      </c>
      <c r="D92">
        <v>263.61399999999998</v>
      </c>
      <c r="E92">
        <v>353.06</v>
      </c>
      <c r="F92">
        <v>455.54199999999997</v>
      </c>
      <c r="G92">
        <v>582.93799999999999</v>
      </c>
      <c r="H92">
        <v>744.34500000000003</v>
      </c>
      <c r="I92">
        <v>937.78399999999999</v>
      </c>
      <c r="J92">
        <v>1164.107</v>
      </c>
      <c r="K92">
        <v>1425.7180000000001</v>
      </c>
    </row>
    <row r="93" spans="1:11">
      <c r="A93" s="5" t="s">
        <v>97</v>
      </c>
      <c r="B93">
        <v>10.423999999999999</v>
      </c>
      <c r="C93">
        <v>14.462</v>
      </c>
      <c r="D93">
        <v>21.308</v>
      </c>
      <c r="E93">
        <v>30.827000000000002</v>
      </c>
      <c r="F93">
        <v>42.765000000000001</v>
      </c>
      <c r="G93">
        <v>57.79</v>
      </c>
      <c r="H93">
        <v>77.578000000000003</v>
      </c>
      <c r="I93">
        <v>102.249</v>
      </c>
      <c r="J93">
        <v>131.41900000000001</v>
      </c>
      <c r="K93">
        <v>166.59399999999999</v>
      </c>
    </row>
    <row r="94" spans="1:11">
      <c r="A94" s="5" t="s">
        <v>98</v>
      </c>
      <c r="B94">
        <v>3653.1019999999999</v>
      </c>
      <c r="C94">
        <v>6946.3860000000004</v>
      </c>
      <c r="D94">
        <v>14398.352999999999</v>
      </c>
      <c r="E94">
        <v>28108.595000000001</v>
      </c>
      <c r="F94">
        <v>46498.273000000001</v>
      </c>
      <c r="G94">
        <v>67787.118000000002</v>
      </c>
      <c r="H94">
        <v>89931.843999999997</v>
      </c>
      <c r="I94">
        <v>110570.35</v>
      </c>
      <c r="J94">
        <v>129182.648</v>
      </c>
      <c r="K94">
        <v>144647.29800000001</v>
      </c>
    </row>
    <row r="95" spans="1:11">
      <c r="A95" s="5" t="s">
        <v>99</v>
      </c>
      <c r="B95">
        <v>929.86500000000001</v>
      </c>
      <c r="C95">
        <v>1759.8050000000001</v>
      </c>
      <c r="D95">
        <v>3722.4810000000002</v>
      </c>
      <c r="E95">
        <v>7214.5590000000002</v>
      </c>
      <c r="F95">
        <v>11506.791999999999</v>
      </c>
      <c r="G95">
        <v>16050.69</v>
      </c>
      <c r="H95">
        <v>20372.341</v>
      </c>
      <c r="I95">
        <v>24136.582999999999</v>
      </c>
      <c r="J95">
        <v>27393.761999999999</v>
      </c>
      <c r="K95">
        <v>30109.679</v>
      </c>
    </row>
    <row r="96" spans="1:11">
      <c r="A96" s="5" t="s">
        <v>100</v>
      </c>
      <c r="B96">
        <v>810.31500000000005</v>
      </c>
      <c r="C96">
        <v>980.01199999999994</v>
      </c>
      <c r="D96">
        <v>1472.2070000000001</v>
      </c>
      <c r="E96">
        <v>2293.7910000000002</v>
      </c>
      <c r="F96">
        <v>3179.4059999999999</v>
      </c>
      <c r="G96">
        <v>4041.1320000000001</v>
      </c>
      <c r="H96">
        <v>4948.4889999999996</v>
      </c>
      <c r="I96">
        <v>5711.4449999999997</v>
      </c>
      <c r="J96">
        <v>6382.3850000000002</v>
      </c>
      <c r="K96">
        <v>6967.268</v>
      </c>
    </row>
    <row r="97" spans="1:11">
      <c r="A97" s="5" t="s">
        <v>101</v>
      </c>
      <c r="B97">
        <v>102.337</v>
      </c>
      <c r="C97">
        <v>252.68600000000001</v>
      </c>
      <c r="D97">
        <v>461.25599999999997</v>
      </c>
      <c r="E97">
        <v>859.65899999999999</v>
      </c>
      <c r="F97">
        <v>1354.2570000000001</v>
      </c>
      <c r="G97">
        <v>1927.3620000000001</v>
      </c>
      <c r="H97">
        <v>2633.0050000000001</v>
      </c>
      <c r="I97">
        <v>3495.5949999999998</v>
      </c>
      <c r="J97">
        <v>4538.22</v>
      </c>
      <c r="K97">
        <v>5677.3370000000004</v>
      </c>
    </row>
    <row r="98" spans="1:11">
      <c r="A98" s="5" t="s">
        <v>102</v>
      </c>
      <c r="B98">
        <v>160.98099999999999</v>
      </c>
      <c r="C98">
        <v>206.67500000000001</v>
      </c>
      <c r="D98">
        <v>275.08699999999999</v>
      </c>
      <c r="E98">
        <v>364.76</v>
      </c>
      <c r="F98">
        <v>471.65499999999997</v>
      </c>
      <c r="G98">
        <v>614.13900000000001</v>
      </c>
      <c r="H98">
        <v>801.09900000000005</v>
      </c>
      <c r="I98">
        <v>1025.354</v>
      </c>
      <c r="J98">
        <v>1294.6610000000001</v>
      </c>
      <c r="K98">
        <v>1618.865</v>
      </c>
    </row>
    <row r="99" spans="1:11">
      <c r="A99" s="5" t="s">
        <v>103</v>
      </c>
      <c r="B99">
        <v>198.14500000000001</v>
      </c>
      <c r="C99">
        <v>311.70100000000002</v>
      </c>
      <c r="D99">
        <v>488.63299999999998</v>
      </c>
      <c r="E99">
        <v>753.51400000000001</v>
      </c>
      <c r="F99">
        <v>1107.6289999999999</v>
      </c>
      <c r="G99">
        <v>1558.4459999999999</v>
      </c>
      <c r="H99">
        <v>2170.1120000000001</v>
      </c>
      <c r="I99">
        <v>3001.0790000000002</v>
      </c>
      <c r="J99">
        <v>4116.5219999999999</v>
      </c>
      <c r="K99">
        <v>5630.442</v>
      </c>
    </row>
    <row r="100" spans="1:11">
      <c r="A100" s="5" t="s">
        <v>104</v>
      </c>
      <c r="B100">
        <v>1641.252</v>
      </c>
      <c r="C100">
        <v>1825.7829999999999</v>
      </c>
      <c r="D100">
        <v>2249.4140000000002</v>
      </c>
      <c r="E100">
        <v>2920.165</v>
      </c>
      <c r="F100">
        <v>3769.4029999999998</v>
      </c>
      <c r="G100">
        <v>4849.6180000000004</v>
      </c>
      <c r="H100">
        <v>6149.45</v>
      </c>
      <c r="I100">
        <v>7629.0690000000004</v>
      </c>
      <c r="J100">
        <v>9307.5630000000001</v>
      </c>
      <c r="K100">
        <v>11186.946</v>
      </c>
    </row>
    <row r="101" spans="1:11">
      <c r="A101" s="5" t="s">
        <v>105</v>
      </c>
      <c r="B101">
        <v>18.919</v>
      </c>
      <c r="C101">
        <v>21.1</v>
      </c>
      <c r="D101">
        <v>27.47</v>
      </c>
      <c r="E101">
        <v>38.649000000000001</v>
      </c>
      <c r="F101">
        <v>51.749000000000002</v>
      </c>
      <c r="G101">
        <v>64.093000000000004</v>
      </c>
      <c r="H101">
        <v>74.5</v>
      </c>
      <c r="I101">
        <v>84.206000000000003</v>
      </c>
      <c r="J101">
        <v>94.182000000000002</v>
      </c>
      <c r="K101">
        <v>104.691</v>
      </c>
    </row>
    <row r="102" spans="1:11">
      <c r="A102" s="5" t="s">
        <v>106</v>
      </c>
      <c r="B102">
        <v>3899.299</v>
      </c>
      <c r="C102">
        <v>4395.4759999999997</v>
      </c>
      <c r="D102">
        <v>5381.9390000000003</v>
      </c>
      <c r="E102">
        <v>6703.6880000000001</v>
      </c>
      <c r="F102">
        <v>8158.4830000000002</v>
      </c>
      <c r="G102">
        <v>9845.7739999999994</v>
      </c>
      <c r="H102">
        <v>11728.085999999999</v>
      </c>
      <c r="I102">
        <v>13761.886</v>
      </c>
      <c r="J102">
        <v>15952.892</v>
      </c>
      <c r="K102">
        <v>18352.991000000002</v>
      </c>
    </row>
    <row r="103" spans="1:11">
      <c r="A103" s="5" t="s">
        <v>107</v>
      </c>
      <c r="B103">
        <v>31.744</v>
      </c>
      <c r="C103">
        <v>51.97</v>
      </c>
      <c r="D103">
        <v>109.095</v>
      </c>
      <c r="E103">
        <v>226.423</v>
      </c>
      <c r="F103">
        <v>403.83199999999999</v>
      </c>
      <c r="G103">
        <v>633.21699999999998</v>
      </c>
      <c r="H103">
        <v>899.93299999999999</v>
      </c>
      <c r="I103">
        <v>1178.8789999999999</v>
      </c>
      <c r="J103">
        <v>1456.248</v>
      </c>
      <c r="K103">
        <v>1712.347</v>
      </c>
    </row>
    <row r="104" spans="1:11">
      <c r="A104" s="5" t="s">
        <v>108</v>
      </c>
      <c r="B104">
        <v>178.18</v>
      </c>
      <c r="C104">
        <v>318.904</v>
      </c>
      <c r="D104">
        <v>592.49699999999996</v>
      </c>
      <c r="E104">
        <v>928.24699999999996</v>
      </c>
      <c r="F104">
        <v>1138.913</v>
      </c>
      <c r="G104">
        <v>1237.4680000000001</v>
      </c>
      <c r="H104">
        <v>1348.1020000000001</v>
      </c>
      <c r="I104">
        <v>1428.0409999999999</v>
      </c>
      <c r="J104">
        <v>1510.067</v>
      </c>
      <c r="K104">
        <v>1588.796</v>
      </c>
    </row>
    <row r="105" spans="1:11">
      <c r="A105" s="5" t="s">
        <v>109</v>
      </c>
      <c r="B105">
        <v>60.006999999999998</v>
      </c>
      <c r="C105">
        <v>101.93600000000001</v>
      </c>
      <c r="D105">
        <v>214.09299999999999</v>
      </c>
      <c r="E105">
        <v>482.721</v>
      </c>
      <c r="F105">
        <v>969.428</v>
      </c>
      <c r="G105">
        <v>1727.8789999999999</v>
      </c>
      <c r="H105">
        <v>2767.826</v>
      </c>
      <c r="I105">
        <v>4026.7359999999999</v>
      </c>
      <c r="J105">
        <v>5477.857</v>
      </c>
      <c r="K105">
        <v>7039.5469999999996</v>
      </c>
    </row>
    <row r="106" spans="1:11">
      <c r="A106" s="5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5" t="s">
        <v>111</v>
      </c>
      <c r="B107">
        <v>124.857</v>
      </c>
      <c r="C107">
        <v>201.99100000000001</v>
      </c>
      <c r="D107">
        <v>330.58199999999999</v>
      </c>
      <c r="E107">
        <v>543.09</v>
      </c>
      <c r="F107">
        <v>753.41499999999996</v>
      </c>
      <c r="G107">
        <v>918.41499999999996</v>
      </c>
      <c r="H107">
        <v>1038.5350000000001</v>
      </c>
      <c r="I107">
        <v>1124.404</v>
      </c>
      <c r="J107">
        <v>1204.0530000000001</v>
      </c>
      <c r="K107">
        <v>1263.1600000000001</v>
      </c>
    </row>
    <row r="108" spans="1:11">
      <c r="A108" s="5" t="s">
        <v>112</v>
      </c>
      <c r="B108">
        <v>10.941000000000001</v>
      </c>
      <c r="C108">
        <v>17.594000000000001</v>
      </c>
      <c r="D108">
        <v>32.863999999999997</v>
      </c>
      <c r="E108">
        <v>60.886000000000003</v>
      </c>
      <c r="F108">
        <v>94.677000000000007</v>
      </c>
      <c r="G108">
        <v>129.71199999999999</v>
      </c>
      <c r="H108">
        <v>165.71799999999999</v>
      </c>
      <c r="I108">
        <v>197.74100000000001</v>
      </c>
      <c r="J108">
        <v>229.185</v>
      </c>
      <c r="K108">
        <v>261.78500000000003</v>
      </c>
    </row>
    <row r="109" spans="1:11">
      <c r="A109" s="5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5" t="s">
        <v>114</v>
      </c>
      <c r="B110">
        <v>28.991</v>
      </c>
      <c r="C110">
        <v>41.869</v>
      </c>
      <c r="D110">
        <v>60.527000000000001</v>
      </c>
      <c r="E110">
        <v>82.858000000000004</v>
      </c>
      <c r="F110">
        <v>101.58499999999999</v>
      </c>
      <c r="G110">
        <v>117.45699999999999</v>
      </c>
      <c r="H110">
        <v>133.22800000000001</v>
      </c>
      <c r="I110">
        <v>144.92599999999999</v>
      </c>
      <c r="J110">
        <v>154.01</v>
      </c>
      <c r="K110">
        <v>160.959</v>
      </c>
    </row>
    <row r="111" spans="1:11">
      <c r="A111" s="5" t="s">
        <v>115</v>
      </c>
      <c r="B111">
        <v>53.347000000000001</v>
      </c>
      <c r="C111">
        <v>75.304000000000002</v>
      </c>
      <c r="D111">
        <v>115.111</v>
      </c>
      <c r="E111">
        <v>170.249</v>
      </c>
      <c r="F111">
        <v>228.001</v>
      </c>
      <c r="G111">
        <v>284.18700000000001</v>
      </c>
      <c r="H111">
        <v>336.20600000000002</v>
      </c>
      <c r="I111">
        <v>380.43099999999998</v>
      </c>
      <c r="J111">
        <v>417.18900000000002</v>
      </c>
      <c r="K111">
        <v>446.96600000000001</v>
      </c>
    </row>
    <row r="112" spans="1:11">
      <c r="A112" s="5" t="s">
        <v>116</v>
      </c>
      <c r="B112">
        <v>3.1190000000000002</v>
      </c>
      <c r="C112">
        <v>4.883</v>
      </c>
      <c r="D112">
        <v>9.452</v>
      </c>
      <c r="E112">
        <v>20.715</v>
      </c>
      <c r="F112">
        <v>41.594999999999999</v>
      </c>
      <c r="G112">
        <v>73.549000000000007</v>
      </c>
      <c r="H112">
        <v>115.685</v>
      </c>
      <c r="I112">
        <v>164.76499999999999</v>
      </c>
      <c r="J112">
        <v>216.68100000000001</v>
      </c>
      <c r="K112">
        <v>268.351</v>
      </c>
    </row>
    <row r="113" spans="1:11">
      <c r="A113" s="5" t="s">
        <v>117</v>
      </c>
      <c r="B113">
        <v>1.9259999999999999</v>
      </c>
      <c r="C113">
        <v>4.7930000000000001</v>
      </c>
      <c r="D113">
        <v>15.666</v>
      </c>
      <c r="E113">
        <v>48.823</v>
      </c>
      <c r="F113">
        <v>124.548</v>
      </c>
      <c r="G113">
        <v>262.714</v>
      </c>
      <c r="H113">
        <v>470.79700000000003</v>
      </c>
      <c r="I113">
        <v>735.16099999999994</v>
      </c>
      <c r="J113">
        <v>1036.3610000000001</v>
      </c>
      <c r="K113">
        <v>1350.673</v>
      </c>
    </row>
    <row r="114" spans="1:11">
      <c r="A114" s="5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5" t="s">
        <v>120</v>
      </c>
      <c r="B116">
        <v>51.058999999999997</v>
      </c>
      <c r="C116">
        <v>71.709999999999994</v>
      </c>
      <c r="D116">
        <v>92.043000000000006</v>
      </c>
      <c r="E116">
        <v>113.64</v>
      </c>
      <c r="F116">
        <v>127.93899999999999</v>
      </c>
      <c r="G116">
        <v>135.863</v>
      </c>
      <c r="H116">
        <v>146.87100000000001</v>
      </c>
      <c r="I116">
        <v>154.63800000000001</v>
      </c>
      <c r="J116">
        <v>159.89400000000001</v>
      </c>
      <c r="K116">
        <v>166.97499999999999</v>
      </c>
    </row>
    <row r="117" spans="1:11">
      <c r="A117" s="5" t="s">
        <v>121</v>
      </c>
      <c r="B117">
        <v>34.847999999999999</v>
      </c>
      <c r="C117">
        <v>45.875999999999998</v>
      </c>
      <c r="D117">
        <v>60.723999999999997</v>
      </c>
      <c r="E117">
        <v>78.192999999999998</v>
      </c>
      <c r="F117">
        <v>98.51</v>
      </c>
      <c r="G117">
        <v>123.31699999999999</v>
      </c>
      <c r="H117">
        <v>153.024</v>
      </c>
      <c r="I117">
        <v>186.87200000000001</v>
      </c>
      <c r="J117">
        <v>224.07400000000001</v>
      </c>
      <c r="K117">
        <v>264.601</v>
      </c>
    </row>
    <row r="118" spans="1:11">
      <c r="A118" s="5" t="s">
        <v>122</v>
      </c>
      <c r="B118">
        <v>17.998999999999999</v>
      </c>
      <c r="C118">
        <v>25.614999999999998</v>
      </c>
      <c r="D118">
        <v>59.274000000000001</v>
      </c>
      <c r="E118">
        <v>156.542</v>
      </c>
      <c r="F118">
        <v>364.14499999999998</v>
      </c>
      <c r="G118">
        <v>729.15300000000002</v>
      </c>
      <c r="H118">
        <v>1269.2829999999999</v>
      </c>
      <c r="I118">
        <v>1968.5719999999999</v>
      </c>
      <c r="J118">
        <v>2793.623</v>
      </c>
      <c r="K118">
        <v>3683.7979999999998</v>
      </c>
    </row>
    <row r="119" spans="1:11">
      <c r="A119" s="5" t="s">
        <v>123</v>
      </c>
      <c r="B119">
        <v>11.853999999999999</v>
      </c>
      <c r="C119">
        <v>20.867000000000001</v>
      </c>
      <c r="D119">
        <v>51.484000000000002</v>
      </c>
      <c r="E119">
        <v>142.14599999999999</v>
      </c>
      <c r="F119">
        <v>348.84300000000002</v>
      </c>
      <c r="G119">
        <v>744.51</v>
      </c>
      <c r="H119">
        <v>1391.5229999999999</v>
      </c>
      <c r="I119">
        <v>2311.5509999999999</v>
      </c>
      <c r="J119">
        <v>3492.931</v>
      </c>
      <c r="K119">
        <v>4878.8720000000003</v>
      </c>
    </row>
    <row r="120" spans="1:11">
      <c r="A120" s="5" t="s">
        <v>124</v>
      </c>
      <c r="B120">
        <v>375.28800000000001</v>
      </c>
      <c r="C120">
        <v>598.07100000000003</v>
      </c>
      <c r="D120">
        <v>991.48199999999997</v>
      </c>
      <c r="E120">
        <v>1572.364</v>
      </c>
      <c r="F120">
        <v>2225.768</v>
      </c>
      <c r="G120">
        <v>2942.4830000000002</v>
      </c>
      <c r="H120">
        <v>3677.489</v>
      </c>
      <c r="I120">
        <v>4393.1580000000004</v>
      </c>
      <c r="J120">
        <v>5069.3919999999998</v>
      </c>
      <c r="K120">
        <v>5650.174</v>
      </c>
    </row>
    <row r="121" spans="1:11">
      <c r="A121" s="5" t="s">
        <v>125</v>
      </c>
      <c r="B121">
        <v>2.3330000000000002</v>
      </c>
      <c r="C121">
        <v>3.355</v>
      </c>
      <c r="D121">
        <v>5.4169999999999998</v>
      </c>
      <c r="E121">
        <v>9.1769999999999996</v>
      </c>
      <c r="F121">
        <v>13.983000000000001</v>
      </c>
      <c r="G121">
        <v>19.163</v>
      </c>
      <c r="H121">
        <v>24.917999999999999</v>
      </c>
      <c r="I121">
        <v>30.335000000000001</v>
      </c>
      <c r="J121">
        <v>34.47</v>
      </c>
      <c r="K121">
        <v>37.543999999999997</v>
      </c>
    </row>
    <row r="122" spans="1:11">
      <c r="A122" s="5" t="s">
        <v>126</v>
      </c>
      <c r="B122">
        <v>14.86</v>
      </c>
      <c r="C122">
        <v>22.271000000000001</v>
      </c>
      <c r="D122">
        <v>52.658000000000001</v>
      </c>
      <c r="E122">
        <v>135.535</v>
      </c>
      <c r="F122">
        <v>307.05500000000001</v>
      </c>
      <c r="G122">
        <v>602.28200000000004</v>
      </c>
      <c r="H122">
        <v>1032.6949999999999</v>
      </c>
      <c r="I122">
        <v>1582.952</v>
      </c>
      <c r="J122">
        <v>2239.1460000000002</v>
      </c>
      <c r="K122">
        <v>2968.4209999999998</v>
      </c>
    </row>
    <row r="123" spans="1:11">
      <c r="A123" s="5" t="s">
        <v>127</v>
      </c>
      <c r="B123">
        <v>9.4420000000000002</v>
      </c>
      <c r="C123">
        <v>11.874000000000001</v>
      </c>
      <c r="D123">
        <v>16.553999999999998</v>
      </c>
      <c r="E123">
        <v>22.873000000000001</v>
      </c>
      <c r="F123">
        <v>28.596</v>
      </c>
      <c r="G123">
        <v>33.53</v>
      </c>
      <c r="H123">
        <v>38.198999999999998</v>
      </c>
      <c r="I123">
        <v>41.807000000000002</v>
      </c>
      <c r="J123">
        <v>44.198</v>
      </c>
      <c r="K123">
        <v>45.683999999999997</v>
      </c>
    </row>
    <row r="124" spans="1:11">
      <c r="A124" s="5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5" t="s">
        <v>130</v>
      </c>
      <c r="B126">
        <v>7.6239999999999997</v>
      </c>
      <c r="C126">
        <v>13.134</v>
      </c>
      <c r="D126">
        <v>24.545999999999999</v>
      </c>
      <c r="E126">
        <v>47.142000000000003</v>
      </c>
      <c r="F126">
        <v>83.606999999999999</v>
      </c>
      <c r="G126">
        <v>135.411</v>
      </c>
      <c r="H126">
        <v>200.297</v>
      </c>
      <c r="I126">
        <v>273.02999999999997</v>
      </c>
      <c r="J126">
        <v>351.14499999999998</v>
      </c>
      <c r="K126">
        <v>430.26400000000001</v>
      </c>
    </row>
    <row r="127" spans="1:11">
      <c r="A127" s="5" t="s">
        <v>131</v>
      </c>
      <c r="B127">
        <v>15.734</v>
      </c>
      <c r="C127">
        <v>23.85</v>
      </c>
      <c r="D127">
        <v>38.741</v>
      </c>
      <c r="E127">
        <v>59.307000000000002</v>
      </c>
      <c r="F127">
        <v>81.891000000000005</v>
      </c>
      <c r="G127">
        <v>104.13200000000001</v>
      </c>
      <c r="H127">
        <v>124.738</v>
      </c>
      <c r="I127">
        <v>143.55799999999999</v>
      </c>
      <c r="J127">
        <v>160.29900000000001</v>
      </c>
      <c r="K127">
        <v>174.4</v>
      </c>
    </row>
    <row r="128" spans="1:11">
      <c r="A128" s="5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5" t="s">
        <v>133</v>
      </c>
      <c r="B129">
        <v>1409.6859999999999</v>
      </c>
      <c r="C129">
        <v>1935.7</v>
      </c>
      <c r="D129">
        <v>2818.03</v>
      </c>
      <c r="E129">
        <v>4196.3950000000004</v>
      </c>
      <c r="F129">
        <v>5785.3540000000003</v>
      </c>
      <c r="G129">
        <v>7484.0450000000001</v>
      </c>
      <c r="H129">
        <v>9216.7860000000001</v>
      </c>
      <c r="I129">
        <v>10932.421</v>
      </c>
      <c r="J129">
        <v>12625.826999999999</v>
      </c>
      <c r="K129">
        <v>14194.277</v>
      </c>
    </row>
    <row r="130" spans="1:11">
      <c r="A130" s="5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5" t="s">
        <v>135</v>
      </c>
      <c r="B131">
        <v>9.9770000000000003</v>
      </c>
      <c r="C131">
        <v>28.571000000000002</v>
      </c>
      <c r="D131">
        <v>67.015000000000001</v>
      </c>
      <c r="E131">
        <v>124.581</v>
      </c>
      <c r="F131">
        <v>179.46299999999999</v>
      </c>
      <c r="G131">
        <v>226.89099999999999</v>
      </c>
      <c r="H131">
        <v>271.46199999999999</v>
      </c>
      <c r="I131">
        <v>303.96300000000002</v>
      </c>
      <c r="J131">
        <v>331.57400000000001</v>
      </c>
      <c r="K131">
        <v>357.51499999999999</v>
      </c>
    </row>
    <row r="132" spans="1:11">
      <c r="A132" s="5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5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5" t="s">
        <v>138</v>
      </c>
      <c r="B134">
        <v>137.29300000000001</v>
      </c>
      <c r="C134">
        <v>222.697</v>
      </c>
      <c r="D134">
        <v>420.34800000000001</v>
      </c>
      <c r="E134">
        <v>753.32500000000005</v>
      </c>
      <c r="F134">
        <v>1138.2149999999999</v>
      </c>
      <c r="G134">
        <v>1515.787</v>
      </c>
      <c r="H134">
        <v>1878.2840000000001</v>
      </c>
      <c r="I134">
        <v>2196.1469999999999</v>
      </c>
      <c r="J134">
        <v>2490.4839999999999</v>
      </c>
      <c r="K134">
        <v>2782.02</v>
      </c>
    </row>
    <row r="135" spans="1:11">
      <c r="A135" s="5" t="s">
        <v>139</v>
      </c>
      <c r="B135">
        <v>19.244</v>
      </c>
      <c r="C135">
        <v>39.459000000000003</v>
      </c>
      <c r="D135">
        <v>94.218000000000004</v>
      </c>
      <c r="E135">
        <v>238.12799999999999</v>
      </c>
      <c r="F135">
        <v>539.76</v>
      </c>
      <c r="G135">
        <v>1072.8520000000001</v>
      </c>
      <c r="H135">
        <v>1869.856</v>
      </c>
      <c r="I135">
        <v>2913.982</v>
      </c>
      <c r="J135">
        <v>4158.3059999999996</v>
      </c>
      <c r="K135">
        <v>5506.2389999999996</v>
      </c>
    </row>
    <row r="136" spans="1:11">
      <c r="A136" s="5" t="s">
        <v>140</v>
      </c>
      <c r="B136">
        <v>69.159000000000006</v>
      </c>
      <c r="C136">
        <v>122.93300000000001</v>
      </c>
      <c r="D136">
        <v>235.43299999999999</v>
      </c>
      <c r="E136">
        <v>424.79399999999998</v>
      </c>
      <c r="F136">
        <v>648.25300000000004</v>
      </c>
      <c r="G136">
        <v>875.11800000000005</v>
      </c>
      <c r="H136">
        <v>1089.9639999999999</v>
      </c>
      <c r="I136">
        <v>1283.4100000000001</v>
      </c>
      <c r="J136">
        <v>1466.1289999999999</v>
      </c>
      <c r="K136">
        <v>1645.2529999999999</v>
      </c>
    </row>
    <row r="137" spans="1:11">
      <c r="A137" s="5" t="s">
        <v>141</v>
      </c>
      <c r="B137">
        <v>13.403</v>
      </c>
      <c r="C137">
        <v>20.071000000000002</v>
      </c>
      <c r="D137">
        <v>34.548000000000002</v>
      </c>
      <c r="E137">
        <v>58.396999999999998</v>
      </c>
      <c r="F137">
        <v>88.756</v>
      </c>
      <c r="G137">
        <v>122.931</v>
      </c>
      <c r="H137">
        <v>158.202</v>
      </c>
      <c r="I137">
        <v>192.58</v>
      </c>
      <c r="J137">
        <v>225.215</v>
      </c>
      <c r="K137">
        <v>254.875</v>
      </c>
    </row>
    <row r="138" spans="1:11">
      <c r="A138" s="5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5" t="s">
        <v>143</v>
      </c>
      <c r="B139">
        <v>32.337000000000003</v>
      </c>
      <c r="C139">
        <v>49.844000000000001</v>
      </c>
      <c r="D139">
        <v>104.739</v>
      </c>
      <c r="E139">
        <v>247.429</v>
      </c>
      <c r="F139">
        <v>518.69600000000003</v>
      </c>
      <c r="G139">
        <v>935.38099999999997</v>
      </c>
      <c r="H139">
        <v>1479.337</v>
      </c>
      <c r="I139">
        <v>2120.1280000000002</v>
      </c>
      <c r="J139">
        <v>2802.8519999999999</v>
      </c>
      <c r="K139">
        <v>3475.3139999999999</v>
      </c>
    </row>
    <row r="140" spans="1:11">
      <c r="A140" s="5" t="s">
        <v>144</v>
      </c>
      <c r="B140">
        <v>614.80899999999997</v>
      </c>
      <c r="C140">
        <v>730.81600000000003</v>
      </c>
      <c r="D140">
        <v>913.18100000000004</v>
      </c>
      <c r="E140">
        <v>1168.5889999999999</v>
      </c>
      <c r="F140">
        <v>1500.598</v>
      </c>
      <c r="G140">
        <v>1911.7950000000001</v>
      </c>
      <c r="H140">
        <v>2430.0230000000001</v>
      </c>
      <c r="I140">
        <v>3079.6320000000001</v>
      </c>
      <c r="J140">
        <v>3856.4090000000001</v>
      </c>
      <c r="K140">
        <v>4760.2219999999998</v>
      </c>
    </row>
    <row r="141" spans="1:11">
      <c r="A141" s="5" t="s">
        <v>145</v>
      </c>
      <c r="B141">
        <v>4.25</v>
      </c>
      <c r="C141">
        <v>6.6239999999999997</v>
      </c>
      <c r="D141">
        <v>10.579000000000001</v>
      </c>
      <c r="E141">
        <v>16.22</v>
      </c>
      <c r="F141">
        <v>22.41</v>
      </c>
      <c r="G141">
        <v>28.555</v>
      </c>
      <c r="H141">
        <v>34.35</v>
      </c>
      <c r="I141">
        <v>39.436999999999998</v>
      </c>
      <c r="J141">
        <v>43.993000000000002</v>
      </c>
      <c r="K141">
        <v>47.994</v>
      </c>
    </row>
    <row r="142" spans="1:11">
      <c r="A142" s="5" t="s">
        <v>146</v>
      </c>
      <c r="B142">
        <v>110.886</v>
      </c>
      <c r="C142">
        <v>143.28299999999999</v>
      </c>
      <c r="D142">
        <v>191.84</v>
      </c>
      <c r="E142">
        <v>274.36</v>
      </c>
      <c r="F142">
        <v>389.55700000000002</v>
      </c>
      <c r="G142">
        <v>535.90099999999995</v>
      </c>
      <c r="H142">
        <v>726.94</v>
      </c>
      <c r="I142">
        <v>965.56899999999996</v>
      </c>
      <c r="J142">
        <v>1249.633</v>
      </c>
      <c r="K142">
        <v>1585.924</v>
      </c>
    </row>
    <row r="143" spans="1:11">
      <c r="A143" s="5" t="s">
        <v>147</v>
      </c>
      <c r="B143">
        <v>14.467000000000001</v>
      </c>
      <c r="C143">
        <v>20.420999999999999</v>
      </c>
      <c r="D143">
        <v>37.238</v>
      </c>
      <c r="E143">
        <v>71.376999999999995</v>
      </c>
      <c r="F143">
        <v>117.508</v>
      </c>
      <c r="G143">
        <v>169.07499999999999</v>
      </c>
      <c r="H143">
        <v>222.20099999999999</v>
      </c>
      <c r="I143">
        <v>275.834</v>
      </c>
      <c r="J143">
        <v>333.74900000000002</v>
      </c>
      <c r="K143">
        <v>396.47699999999998</v>
      </c>
    </row>
    <row r="144" spans="1:11">
      <c r="A144" s="5" t="s">
        <v>148</v>
      </c>
      <c r="B144">
        <v>10.085000000000001</v>
      </c>
      <c r="C144">
        <v>18.946000000000002</v>
      </c>
      <c r="D144">
        <v>44.546999999999997</v>
      </c>
      <c r="E144">
        <v>122.282</v>
      </c>
      <c r="F144">
        <v>309.34300000000002</v>
      </c>
      <c r="G144">
        <v>690.774</v>
      </c>
      <c r="H144">
        <v>1353.7159999999999</v>
      </c>
      <c r="I144">
        <v>2355.4490000000001</v>
      </c>
      <c r="J144">
        <v>3714.7139999999999</v>
      </c>
      <c r="K144">
        <v>5390.2380000000003</v>
      </c>
    </row>
    <row r="145" spans="1:11">
      <c r="A145" s="5" t="s">
        <v>149</v>
      </c>
      <c r="B145">
        <v>338.22500000000002</v>
      </c>
      <c r="C145">
        <v>638.00400000000002</v>
      </c>
      <c r="D145">
        <v>1400.569</v>
      </c>
      <c r="E145">
        <v>3191.6849999999999</v>
      </c>
      <c r="F145">
        <v>6494.0519999999997</v>
      </c>
      <c r="G145">
        <v>11957.236999999999</v>
      </c>
      <c r="H145">
        <v>20057.026000000002</v>
      </c>
      <c r="I145">
        <v>30814.579000000002</v>
      </c>
      <c r="J145">
        <v>43995.131000000001</v>
      </c>
      <c r="K145">
        <v>58959.415999999997</v>
      </c>
    </row>
    <row r="146" spans="1:11">
      <c r="A146" s="5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5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5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5" t="s">
        <v>153</v>
      </c>
      <c r="B149">
        <v>228.255</v>
      </c>
      <c r="C149">
        <v>298.73599999999999</v>
      </c>
      <c r="D149">
        <v>394.45699999999999</v>
      </c>
      <c r="E149">
        <v>525.96400000000006</v>
      </c>
      <c r="F149">
        <v>673.20500000000004</v>
      </c>
      <c r="G149">
        <v>871.75099999999998</v>
      </c>
      <c r="H149">
        <v>1138.623</v>
      </c>
      <c r="I149">
        <v>1480.6569999999999</v>
      </c>
      <c r="J149">
        <v>1889.989</v>
      </c>
      <c r="K149">
        <v>2372.87</v>
      </c>
    </row>
    <row r="150" spans="1:11">
      <c r="A150" s="5" t="s">
        <v>154</v>
      </c>
      <c r="B150">
        <v>68.334000000000003</v>
      </c>
      <c r="C150">
        <v>101.08</v>
      </c>
      <c r="D150">
        <v>156.68899999999999</v>
      </c>
      <c r="E150">
        <v>234.76900000000001</v>
      </c>
      <c r="F150">
        <v>307.29300000000001</v>
      </c>
      <c r="G150">
        <v>388.81700000000001</v>
      </c>
      <c r="H150">
        <v>473.02</v>
      </c>
      <c r="I150">
        <v>549.63400000000001</v>
      </c>
      <c r="J150">
        <v>621.18899999999996</v>
      </c>
      <c r="K150">
        <v>686.649</v>
      </c>
    </row>
    <row r="151" spans="1:11">
      <c r="A151" s="5" t="s">
        <v>155</v>
      </c>
      <c r="B151">
        <v>418.50799999999998</v>
      </c>
      <c r="C151">
        <v>591.92200000000003</v>
      </c>
      <c r="D151">
        <v>1075.0830000000001</v>
      </c>
      <c r="E151">
        <v>2146.864</v>
      </c>
      <c r="F151">
        <v>3889.6889999999999</v>
      </c>
      <c r="G151">
        <v>6267.1620000000003</v>
      </c>
      <c r="H151">
        <v>9200.8880000000008</v>
      </c>
      <c r="I151">
        <v>12449.091</v>
      </c>
      <c r="J151">
        <v>15847.188</v>
      </c>
      <c r="K151">
        <v>19320.546999999999</v>
      </c>
    </row>
    <row r="152" spans="1:11">
      <c r="A152" s="5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5" t="s">
        <v>157</v>
      </c>
      <c r="B153">
        <v>44.448</v>
      </c>
      <c r="C153">
        <v>85.495000000000005</v>
      </c>
      <c r="D153">
        <v>144.93799999999999</v>
      </c>
      <c r="E153">
        <v>224.239</v>
      </c>
      <c r="F153">
        <v>310.82</v>
      </c>
      <c r="G153">
        <v>396.47800000000001</v>
      </c>
      <c r="H153">
        <v>473.99900000000002</v>
      </c>
      <c r="I153">
        <v>540.69600000000003</v>
      </c>
      <c r="J153">
        <v>596.19899999999996</v>
      </c>
      <c r="K153">
        <v>635.95500000000004</v>
      </c>
    </row>
    <row r="154" spans="1:11">
      <c r="A154" s="5" t="s">
        <v>158</v>
      </c>
      <c r="B154">
        <v>15.207000000000001</v>
      </c>
      <c r="C154">
        <v>29.67</v>
      </c>
      <c r="D154">
        <v>57.64</v>
      </c>
      <c r="E154">
        <v>121.824</v>
      </c>
      <c r="F154">
        <v>231.20599999999999</v>
      </c>
      <c r="G154">
        <v>389.49900000000002</v>
      </c>
      <c r="H154">
        <v>585.70000000000005</v>
      </c>
      <c r="I154">
        <v>803.32600000000002</v>
      </c>
      <c r="J154">
        <v>1028.979</v>
      </c>
      <c r="K154">
        <v>1244.5440000000001</v>
      </c>
    </row>
    <row r="155" spans="1:11">
      <c r="A155" s="5" t="s">
        <v>159</v>
      </c>
      <c r="B155">
        <v>30.001000000000001</v>
      </c>
      <c r="C155">
        <v>46.283999999999999</v>
      </c>
      <c r="D155">
        <v>88.543000000000006</v>
      </c>
      <c r="E155">
        <v>170.33699999999999</v>
      </c>
      <c r="F155">
        <v>284.041</v>
      </c>
      <c r="G155">
        <v>420.38</v>
      </c>
      <c r="H155">
        <v>569.11500000000001</v>
      </c>
      <c r="I155">
        <v>720.03499999999997</v>
      </c>
      <c r="J155">
        <v>868.98400000000004</v>
      </c>
      <c r="K155">
        <v>1009.355</v>
      </c>
    </row>
    <row r="156" spans="1:11">
      <c r="A156" s="5" t="s">
        <v>160</v>
      </c>
      <c r="B156">
        <v>248.84700000000001</v>
      </c>
      <c r="C156">
        <v>425.11200000000002</v>
      </c>
      <c r="D156">
        <v>716.67200000000003</v>
      </c>
      <c r="E156">
        <v>1114.086</v>
      </c>
      <c r="F156">
        <v>1510.799</v>
      </c>
      <c r="G156">
        <v>1869.2650000000001</v>
      </c>
      <c r="H156">
        <v>2180.5360000000001</v>
      </c>
      <c r="I156">
        <v>2446.12</v>
      </c>
      <c r="J156">
        <v>2693.652</v>
      </c>
      <c r="K156">
        <v>2916.9360000000001</v>
      </c>
    </row>
    <row r="157" spans="1:11">
      <c r="A157" s="5" t="s">
        <v>161</v>
      </c>
      <c r="B157">
        <v>332.05500000000001</v>
      </c>
      <c r="C157">
        <v>522.90800000000002</v>
      </c>
      <c r="D157">
        <v>940.12400000000002</v>
      </c>
      <c r="E157">
        <v>1753.316</v>
      </c>
      <c r="F157">
        <v>2963.721</v>
      </c>
      <c r="G157">
        <v>4531.8959999999997</v>
      </c>
      <c r="H157">
        <v>6350.6760000000004</v>
      </c>
      <c r="I157">
        <v>8305.027</v>
      </c>
      <c r="J157">
        <v>10326.566999999999</v>
      </c>
      <c r="K157">
        <v>12323.731</v>
      </c>
    </row>
    <row r="158" spans="1:11">
      <c r="A158" s="5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5" t="s">
        <v>163</v>
      </c>
      <c r="B159">
        <v>660.47799999999995</v>
      </c>
      <c r="C159">
        <v>915.87900000000002</v>
      </c>
      <c r="D159">
        <v>1268.261</v>
      </c>
      <c r="E159">
        <v>1656.97</v>
      </c>
      <c r="F159">
        <v>1994.008</v>
      </c>
      <c r="G159">
        <v>2352.9</v>
      </c>
      <c r="H159">
        <v>2818.4270000000001</v>
      </c>
      <c r="I159">
        <v>3347.1770000000001</v>
      </c>
      <c r="J159">
        <v>3924.2939999999999</v>
      </c>
      <c r="K159">
        <v>4628.2089999999998</v>
      </c>
    </row>
    <row r="160" spans="1:11">
      <c r="A160" s="5" t="s">
        <v>164</v>
      </c>
      <c r="B160">
        <v>230.60599999999999</v>
      </c>
      <c r="C160">
        <v>257.92599999999999</v>
      </c>
      <c r="D160">
        <v>341.673</v>
      </c>
      <c r="E160">
        <v>459.36700000000002</v>
      </c>
      <c r="F160">
        <v>600.81600000000003</v>
      </c>
      <c r="G160">
        <v>785.69200000000001</v>
      </c>
      <c r="H160">
        <v>1015.4829999999999</v>
      </c>
      <c r="I160">
        <v>1287.1980000000001</v>
      </c>
      <c r="J160">
        <v>1603.3230000000001</v>
      </c>
      <c r="K160">
        <v>1959.16</v>
      </c>
    </row>
    <row r="161" spans="1:11">
      <c r="A161" s="5" t="s">
        <v>165</v>
      </c>
      <c r="B161">
        <v>122.76</v>
      </c>
      <c r="C161">
        <v>285.173</v>
      </c>
      <c r="D161">
        <v>472.74400000000003</v>
      </c>
      <c r="E161">
        <v>662.67200000000003</v>
      </c>
      <c r="F161">
        <v>801.16</v>
      </c>
      <c r="G161">
        <v>920.37699999999995</v>
      </c>
      <c r="H161">
        <v>1019.776</v>
      </c>
      <c r="I161">
        <v>1080.944</v>
      </c>
      <c r="J161">
        <v>1119.921</v>
      </c>
      <c r="K161">
        <v>1134.182</v>
      </c>
    </row>
    <row r="162" spans="1:11">
      <c r="A162" s="5" t="s">
        <v>166</v>
      </c>
      <c r="B162">
        <v>1320.884</v>
      </c>
      <c r="C162">
        <v>1953.826</v>
      </c>
      <c r="D162">
        <v>2806.5909999999999</v>
      </c>
      <c r="E162">
        <v>3655.74</v>
      </c>
      <c r="F162">
        <v>4439.5200000000004</v>
      </c>
      <c r="G162">
        <v>5212.9660000000003</v>
      </c>
      <c r="H162">
        <v>6012.5410000000002</v>
      </c>
      <c r="I162">
        <v>6873.8649999999998</v>
      </c>
      <c r="J162">
        <v>7790.777</v>
      </c>
      <c r="K162">
        <v>8741.5609999999997</v>
      </c>
    </row>
    <row r="163" spans="1:11">
      <c r="A163" s="5" t="s">
        <v>167</v>
      </c>
      <c r="B163">
        <v>9.9510000000000005</v>
      </c>
      <c r="C163">
        <v>15.529</v>
      </c>
      <c r="D163">
        <v>27.969000000000001</v>
      </c>
      <c r="E163">
        <v>45.143000000000001</v>
      </c>
      <c r="F163">
        <v>57.002000000000002</v>
      </c>
      <c r="G163">
        <v>62.097000000000001</v>
      </c>
      <c r="H163">
        <v>64.977000000000004</v>
      </c>
      <c r="I163">
        <v>63.735999999999997</v>
      </c>
      <c r="J163">
        <v>61.557000000000002</v>
      </c>
      <c r="K163">
        <v>60.81</v>
      </c>
    </row>
    <row r="164" spans="1:11">
      <c r="A164" s="5" t="s">
        <v>168</v>
      </c>
      <c r="B164">
        <v>234.124</v>
      </c>
      <c r="C164">
        <v>301.07299999999998</v>
      </c>
      <c r="D164">
        <v>453.09</v>
      </c>
      <c r="E164">
        <v>657.79499999999996</v>
      </c>
      <c r="F164">
        <v>844.01800000000003</v>
      </c>
      <c r="G164">
        <v>1007.47</v>
      </c>
      <c r="H164">
        <v>1152.3800000000001</v>
      </c>
      <c r="I164">
        <v>1254.383</v>
      </c>
      <c r="J164">
        <v>1330.1289999999999</v>
      </c>
      <c r="K164">
        <v>1380.8320000000001</v>
      </c>
    </row>
    <row r="165" spans="1:11">
      <c r="A165" s="5" t="s">
        <v>169</v>
      </c>
      <c r="B165">
        <v>2015.1179999999999</v>
      </c>
      <c r="C165">
        <v>2971.3090000000002</v>
      </c>
      <c r="D165">
        <v>4743.1589999999997</v>
      </c>
      <c r="E165">
        <v>7064.4719999999998</v>
      </c>
      <c r="F165">
        <v>8809.9050000000007</v>
      </c>
      <c r="G165">
        <v>10321.731</v>
      </c>
      <c r="H165">
        <v>11875.804</v>
      </c>
      <c r="I165">
        <v>13007.313</v>
      </c>
      <c r="J165">
        <v>14065.234</v>
      </c>
      <c r="K165">
        <v>15024.611999999999</v>
      </c>
    </row>
    <row r="166" spans="1:11">
      <c r="A166" s="5" t="s">
        <v>170</v>
      </c>
      <c r="B166">
        <v>11.057</v>
      </c>
      <c r="C166">
        <v>21.838999999999999</v>
      </c>
      <c r="D166">
        <v>51.569000000000003</v>
      </c>
      <c r="E166">
        <v>123.303</v>
      </c>
      <c r="F166">
        <v>252.803</v>
      </c>
      <c r="G166">
        <v>458.483</v>
      </c>
      <c r="H166">
        <v>750.62400000000002</v>
      </c>
      <c r="I166">
        <v>1113.143</v>
      </c>
      <c r="J166">
        <v>1541.8620000000001</v>
      </c>
      <c r="K166">
        <v>2017.61</v>
      </c>
    </row>
    <row r="167" spans="1:11">
      <c r="A167" s="5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5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5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5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5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 t="s">
        <v>177</v>
      </c>
      <c r="B173">
        <v>0.72199999999999998</v>
      </c>
      <c r="C173">
        <v>0.84599999999999997</v>
      </c>
      <c r="D173">
        <v>1.2</v>
      </c>
      <c r="E173">
        <v>1.7110000000000001</v>
      </c>
      <c r="F173">
        <v>2.2589999999999999</v>
      </c>
      <c r="G173">
        <v>2.7229999999999999</v>
      </c>
      <c r="H173">
        <v>2.9079999999999999</v>
      </c>
      <c r="I173">
        <v>2.9790000000000001</v>
      </c>
      <c r="J173">
        <v>3.133</v>
      </c>
      <c r="K173">
        <v>3.456</v>
      </c>
    </row>
    <row r="174" spans="1:11">
      <c r="A174" s="5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5" t="s">
        <v>179</v>
      </c>
      <c r="B175">
        <v>563.63199999999995</v>
      </c>
      <c r="C175">
        <v>908.46799999999996</v>
      </c>
      <c r="D175">
        <v>1475.347</v>
      </c>
      <c r="E175">
        <v>2321.6379999999999</v>
      </c>
      <c r="F175">
        <v>3206.02</v>
      </c>
      <c r="G175">
        <v>4035.9279999999999</v>
      </c>
      <c r="H175">
        <v>4861.8389999999999</v>
      </c>
      <c r="I175">
        <v>5653.018</v>
      </c>
      <c r="J175">
        <v>6456.18</v>
      </c>
      <c r="K175">
        <v>7174.79</v>
      </c>
    </row>
    <row r="176" spans="1:11">
      <c r="A176" s="5" t="s">
        <v>180</v>
      </c>
      <c r="B176">
        <v>21.61</v>
      </c>
      <c r="C176">
        <v>33.764000000000003</v>
      </c>
      <c r="D176">
        <v>69.433000000000007</v>
      </c>
      <c r="E176">
        <v>152.107</v>
      </c>
      <c r="F176">
        <v>297.81200000000001</v>
      </c>
      <c r="G176">
        <v>518.12199999999996</v>
      </c>
      <c r="H176">
        <v>809.58699999999999</v>
      </c>
      <c r="I176">
        <v>1156.354</v>
      </c>
      <c r="J176">
        <v>1559.4939999999999</v>
      </c>
      <c r="K176">
        <v>2003.3320000000001</v>
      </c>
    </row>
    <row r="177" spans="1:11">
      <c r="A177" s="5" t="s">
        <v>181</v>
      </c>
      <c r="B177">
        <v>69.977000000000004</v>
      </c>
      <c r="C177">
        <v>85.679000000000002</v>
      </c>
      <c r="D177">
        <v>123.02200000000001</v>
      </c>
      <c r="E177">
        <v>177.38</v>
      </c>
      <c r="F177">
        <v>236.93299999999999</v>
      </c>
      <c r="G177">
        <v>300.27699999999999</v>
      </c>
      <c r="H177">
        <v>358.36399999999998</v>
      </c>
      <c r="I177">
        <v>402.23</v>
      </c>
      <c r="J177">
        <v>435.25900000000001</v>
      </c>
      <c r="K177">
        <v>456.572</v>
      </c>
    </row>
    <row r="178" spans="1:11">
      <c r="A178" s="5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5" t="s">
        <v>183</v>
      </c>
      <c r="B179">
        <v>4.3520000000000003</v>
      </c>
      <c r="C179">
        <v>9.2929999999999993</v>
      </c>
      <c r="D179">
        <v>20.917000000000002</v>
      </c>
      <c r="E179">
        <v>52.758000000000003</v>
      </c>
      <c r="F179">
        <v>117.173</v>
      </c>
      <c r="G179">
        <v>225.48500000000001</v>
      </c>
      <c r="H179">
        <v>378.75</v>
      </c>
      <c r="I179">
        <v>567.38499999999999</v>
      </c>
      <c r="J179">
        <v>783.68299999999999</v>
      </c>
      <c r="K179">
        <v>1012.33</v>
      </c>
    </row>
    <row r="180" spans="1:11">
      <c r="A180" s="5" t="s">
        <v>184</v>
      </c>
      <c r="B180">
        <v>264.851</v>
      </c>
      <c r="C180">
        <v>390.95299999999997</v>
      </c>
      <c r="D180">
        <v>516.05700000000002</v>
      </c>
      <c r="E180">
        <v>622.6</v>
      </c>
      <c r="F180">
        <v>708.23400000000004</v>
      </c>
      <c r="G180">
        <v>780.64300000000003</v>
      </c>
      <c r="H180">
        <v>837.12099999999998</v>
      </c>
      <c r="I180">
        <v>864.41499999999996</v>
      </c>
      <c r="J180">
        <v>866.28300000000002</v>
      </c>
      <c r="K180">
        <v>846.81</v>
      </c>
    </row>
    <row r="181" spans="1:11">
      <c r="A181" s="5" t="s">
        <v>185</v>
      </c>
      <c r="B181">
        <v>109.477</v>
      </c>
      <c r="C181">
        <v>153.703</v>
      </c>
      <c r="D181">
        <v>214.75800000000001</v>
      </c>
      <c r="E181">
        <v>288.23599999999999</v>
      </c>
      <c r="F181">
        <v>363.63799999999998</v>
      </c>
      <c r="G181">
        <v>450.95400000000001</v>
      </c>
      <c r="H181">
        <v>561.41399999999999</v>
      </c>
      <c r="I181">
        <v>687.53</v>
      </c>
      <c r="J181">
        <v>825.52700000000004</v>
      </c>
      <c r="K181">
        <v>985.89499999999998</v>
      </c>
    </row>
    <row r="182" spans="1:11">
      <c r="A182" s="5" t="s">
        <v>186</v>
      </c>
      <c r="B182">
        <v>51.320999999999998</v>
      </c>
      <c r="C182">
        <v>62.945999999999998</v>
      </c>
      <c r="D182">
        <v>83.625</v>
      </c>
      <c r="E182">
        <v>111.556</v>
      </c>
      <c r="F182">
        <v>144.08099999999999</v>
      </c>
      <c r="G182">
        <v>184.755</v>
      </c>
      <c r="H182">
        <v>236.48500000000001</v>
      </c>
      <c r="I182">
        <v>296.96300000000002</v>
      </c>
      <c r="J182">
        <v>366.22699999999998</v>
      </c>
      <c r="K182">
        <v>446.21</v>
      </c>
    </row>
    <row r="183" spans="1:11">
      <c r="A183" s="5" t="s">
        <v>187</v>
      </c>
      <c r="B183">
        <v>1.3080000000000001</v>
      </c>
      <c r="C183">
        <v>2.1560000000000001</v>
      </c>
      <c r="D183">
        <v>4.4050000000000002</v>
      </c>
      <c r="E183">
        <v>9.1349999999999998</v>
      </c>
      <c r="F183">
        <v>16.725000000000001</v>
      </c>
      <c r="G183">
        <v>27.285</v>
      </c>
      <c r="H183">
        <v>40.07</v>
      </c>
      <c r="I183">
        <v>53.997999999999998</v>
      </c>
      <c r="J183">
        <v>68.875</v>
      </c>
      <c r="K183">
        <v>83.600999999999999</v>
      </c>
    </row>
    <row r="184" spans="1:11">
      <c r="A184" s="5" t="s">
        <v>188</v>
      </c>
      <c r="B184">
        <v>0.315</v>
      </c>
      <c r="C184">
        <v>0.54100000000000004</v>
      </c>
      <c r="D184">
        <v>1.68</v>
      </c>
      <c r="E184">
        <v>5.8280000000000003</v>
      </c>
      <c r="F184">
        <v>15.736000000000001</v>
      </c>
      <c r="G184">
        <v>33.709000000000003</v>
      </c>
      <c r="H184">
        <v>59.921999999999997</v>
      </c>
      <c r="I184">
        <v>92.927000000000007</v>
      </c>
      <c r="J184">
        <v>133.38</v>
      </c>
      <c r="K184">
        <v>179.60300000000001</v>
      </c>
    </row>
    <row r="185" spans="1:11">
      <c r="A185" s="5" t="s">
        <v>189</v>
      </c>
      <c r="B185">
        <v>474.76100000000002</v>
      </c>
      <c r="C185">
        <v>716.45</v>
      </c>
      <c r="D185">
        <v>1156.482</v>
      </c>
      <c r="E185">
        <v>1813.241</v>
      </c>
      <c r="F185">
        <v>2577.4070000000002</v>
      </c>
      <c r="G185">
        <v>3384.5430000000001</v>
      </c>
      <c r="H185">
        <v>4157.848</v>
      </c>
      <c r="I185">
        <v>4821.7330000000002</v>
      </c>
      <c r="J185">
        <v>5373.5860000000002</v>
      </c>
      <c r="K185">
        <v>5817.3950000000004</v>
      </c>
    </row>
    <row r="186" spans="1:11">
      <c r="A186" s="5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5" t="s">
        <v>191</v>
      </c>
      <c r="B187">
        <v>1242.3019999999999</v>
      </c>
      <c r="C187">
        <v>1422.13</v>
      </c>
      <c r="D187">
        <v>1744.1210000000001</v>
      </c>
      <c r="E187">
        <v>2280.395</v>
      </c>
      <c r="F187">
        <v>2938.509</v>
      </c>
      <c r="G187">
        <v>3843.9810000000002</v>
      </c>
      <c r="H187">
        <v>5008.6049999999996</v>
      </c>
      <c r="I187">
        <v>6336.2759999999998</v>
      </c>
      <c r="J187">
        <v>7895.09</v>
      </c>
      <c r="K187">
        <v>9716.8209999999999</v>
      </c>
    </row>
    <row r="188" spans="1:11">
      <c r="A188" s="5" t="s">
        <v>192</v>
      </c>
      <c r="B188">
        <v>95.022000000000006</v>
      </c>
      <c r="C188">
        <v>179.46899999999999</v>
      </c>
      <c r="D188">
        <v>327.536</v>
      </c>
      <c r="E188">
        <v>556.61699999999996</v>
      </c>
      <c r="F188">
        <v>810.83799999999997</v>
      </c>
      <c r="G188">
        <v>1072.269</v>
      </c>
      <c r="H188">
        <v>1320.076</v>
      </c>
      <c r="I188">
        <v>1520.3130000000001</v>
      </c>
      <c r="J188">
        <v>1710.8889999999999</v>
      </c>
      <c r="K188">
        <v>1875.056</v>
      </c>
    </row>
    <row r="189" spans="1:11">
      <c r="A189" s="5" t="s">
        <v>193</v>
      </c>
      <c r="B189">
        <v>88.125</v>
      </c>
      <c r="C189">
        <v>141.37200000000001</v>
      </c>
      <c r="D189">
        <v>293.12700000000001</v>
      </c>
      <c r="E189">
        <v>655.88599999999997</v>
      </c>
      <c r="F189">
        <v>1324.9970000000001</v>
      </c>
      <c r="G189">
        <v>2405.9679999999998</v>
      </c>
      <c r="H189">
        <v>3923.9369999999999</v>
      </c>
      <c r="I189">
        <v>5824.0360000000001</v>
      </c>
      <c r="J189">
        <v>8018.97</v>
      </c>
      <c r="K189">
        <v>10368.343999999999</v>
      </c>
    </row>
    <row r="190" spans="1:11">
      <c r="A190" s="5" t="s">
        <v>194</v>
      </c>
      <c r="B190">
        <v>3.73</v>
      </c>
      <c r="C190">
        <v>5.8719999999999999</v>
      </c>
      <c r="D190">
        <v>10.196</v>
      </c>
      <c r="E190">
        <v>16.654</v>
      </c>
      <c r="F190">
        <v>24.038</v>
      </c>
      <c r="G190">
        <v>31.635000000000002</v>
      </c>
      <c r="H190">
        <v>38.753999999999998</v>
      </c>
      <c r="I190">
        <v>45.277000000000001</v>
      </c>
      <c r="J190">
        <v>51.399000000000001</v>
      </c>
      <c r="K190">
        <v>56.917000000000002</v>
      </c>
    </row>
    <row r="191" spans="1:11">
      <c r="A191" s="5" t="s">
        <v>195</v>
      </c>
      <c r="B191">
        <v>5.6379999999999999</v>
      </c>
      <c r="C191">
        <v>5.9489999999999998</v>
      </c>
      <c r="D191">
        <v>9.68</v>
      </c>
      <c r="E191">
        <v>18.035</v>
      </c>
      <c r="F191">
        <v>31.56</v>
      </c>
      <c r="G191">
        <v>49.756999999999998</v>
      </c>
      <c r="H191">
        <v>71.888000000000005</v>
      </c>
      <c r="I191">
        <v>96.070999999999998</v>
      </c>
      <c r="J191">
        <v>120.75700000000001</v>
      </c>
      <c r="K191">
        <v>145.21</v>
      </c>
    </row>
    <row r="192" spans="1:11">
      <c r="A192" s="5" t="s">
        <v>196</v>
      </c>
      <c r="B192">
        <v>316.69099999999997</v>
      </c>
      <c r="C192">
        <v>422.76</v>
      </c>
      <c r="D192">
        <v>568.85900000000004</v>
      </c>
      <c r="E192">
        <v>773.40200000000004</v>
      </c>
      <c r="F192">
        <v>1035.498</v>
      </c>
      <c r="G192">
        <v>1353.6579999999999</v>
      </c>
      <c r="H192">
        <v>1786.62</v>
      </c>
      <c r="I192">
        <v>2328.6410000000001</v>
      </c>
      <c r="J192">
        <v>2965.8440000000001</v>
      </c>
      <c r="K192">
        <v>3740.0349999999999</v>
      </c>
    </row>
    <row r="193" spans="1:11">
      <c r="A193" s="5" t="s">
        <v>197</v>
      </c>
      <c r="B193">
        <v>294.11500000000001</v>
      </c>
      <c r="C193">
        <v>364.91199999999998</v>
      </c>
      <c r="D193">
        <v>476.99599999999998</v>
      </c>
      <c r="E193">
        <v>636.80100000000004</v>
      </c>
      <c r="F193">
        <v>841.74199999999996</v>
      </c>
      <c r="G193">
        <v>1094.037</v>
      </c>
      <c r="H193">
        <v>1401.0429999999999</v>
      </c>
      <c r="I193">
        <v>1757.8879999999999</v>
      </c>
      <c r="J193">
        <v>2154.0419999999999</v>
      </c>
      <c r="K193">
        <v>2596.4940000000001</v>
      </c>
    </row>
    <row r="194" spans="1:11">
      <c r="A194" s="5" t="s">
        <v>198</v>
      </c>
      <c r="B194">
        <v>96.933999999999997</v>
      </c>
      <c r="C194">
        <v>161.97800000000001</v>
      </c>
      <c r="D194">
        <v>318.495</v>
      </c>
      <c r="E194">
        <v>612.71900000000005</v>
      </c>
      <c r="F194">
        <v>1028.702</v>
      </c>
      <c r="G194">
        <v>1526.6210000000001</v>
      </c>
      <c r="H194">
        <v>2050.221</v>
      </c>
      <c r="I194">
        <v>2595.9299999999998</v>
      </c>
      <c r="J194">
        <v>3146.569</v>
      </c>
      <c r="K194">
        <v>3641.28</v>
      </c>
    </row>
    <row r="195" spans="1:11">
      <c r="A195" s="5" t="s">
        <v>199</v>
      </c>
      <c r="B195">
        <v>13.333</v>
      </c>
      <c r="C195">
        <v>22.501999999999999</v>
      </c>
      <c r="D195">
        <v>47.14</v>
      </c>
      <c r="E195">
        <v>90.688999999999993</v>
      </c>
      <c r="F195">
        <v>133.99299999999999</v>
      </c>
      <c r="G195">
        <v>163.57900000000001</v>
      </c>
      <c r="H195">
        <v>181.62100000000001</v>
      </c>
      <c r="I195">
        <v>195.2</v>
      </c>
      <c r="J195">
        <v>212.875</v>
      </c>
      <c r="K195">
        <v>240.345</v>
      </c>
    </row>
    <row r="196" spans="1:11">
      <c r="A196" s="5" t="s">
        <v>200</v>
      </c>
      <c r="B196">
        <v>530.36699999999996</v>
      </c>
      <c r="C196">
        <v>843.08900000000006</v>
      </c>
      <c r="D196">
        <v>1526.558</v>
      </c>
      <c r="E196">
        <v>2544.3820000000001</v>
      </c>
      <c r="F196">
        <v>3660.0520000000001</v>
      </c>
      <c r="G196">
        <v>4772.5940000000001</v>
      </c>
      <c r="H196">
        <v>5782.9840000000004</v>
      </c>
      <c r="I196">
        <v>6609.3280000000004</v>
      </c>
      <c r="J196">
        <v>7243.77</v>
      </c>
      <c r="K196">
        <v>7686.076</v>
      </c>
    </row>
    <row r="197" spans="1:11">
      <c r="A197" s="5" t="s">
        <v>201</v>
      </c>
      <c r="B197">
        <v>18.931000000000001</v>
      </c>
      <c r="C197">
        <v>27.023</v>
      </c>
      <c r="D197">
        <v>44.478999999999999</v>
      </c>
      <c r="E197">
        <v>69.89</v>
      </c>
      <c r="F197">
        <v>96.296999999999997</v>
      </c>
      <c r="G197">
        <v>122.226</v>
      </c>
      <c r="H197">
        <v>145.214</v>
      </c>
      <c r="I197">
        <v>160.92599999999999</v>
      </c>
      <c r="J197">
        <v>171.52</v>
      </c>
      <c r="K197">
        <v>177.72300000000001</v>
      </c>
    </row>
    <row r="198" spans="1:11">
      <c r="A198" s="5" t="s">
        <v>202</v>
      </c>
      <c r="B198">
        <v>1.4810000000000001</v>
      </c>
      <c r="C198">
        <v>3.294</v>
      </c>
      <c r="D198">
        <v>7.6920000000000002</v>
      </c>
      <c r="E198">
        <v>17.545999999999999</v>
      </c>
      <c r="F198">
        <v>32.649000000000001</v>
      </c>
      <c r="G198">
        <v>49.863999999999997</v>
      </c>
      <c r="H198">
        <v>65.971000000000004</v>
      </c>
      <c r="I198">
        <v>80.769000000000005</v>
      </c>
      <c r="J198">
        <v>98.537999999999997</v>
      </c>
      <c r="K198">
        <v>124.86199999999999</v>
      </c>
    </row>
    <row r="199" spans="1:11">
      <c r="A199" s="5" t="s">
        <v>203</v>
      </c>
      <c r="B199">
        <v>5.4139999999999997</v>
      </c>
      <c r="C199">
        <v>9.0950000000000006</v>
      </c>
      <c r="D199">
        <v>19.823</v>
      </c>
      <c r="E199">
        <v>48.204999999999998</v>
      </c>
      <c r="F199">
        <v>107.77200000000001</v>
      </c>
      <c r="G199">
        <v>212.95699999999999</v>
      </c>
      <c r="H199">
        <v>371.57900000000001</v>
      </c>
      <c r="I199">
        <v>581.34400000000005</v>
      </c>
      <c r="J199">
        <v>832.63699999999994</v>
      </c>
      <c r="K199">
        <v>1112.126</v>
      </c>
    </row>
    <row r="200" spans="1:11">
      <c r="A200" s="5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 t="s">
        <v>206</v>
      </c>
      <c r="B202">
        <v>31.079000000000001</v>
      </c>
      <c r="C202">
        <v>38.042999999999999</v>
      </c>
      <c r="D202">
        <v>50.671999999999997</v>
      </c>
      <c r="E202">
        <v>63.96</v>
      </c>
      <c r="F202">
        <v>71.801000000000002</v>
      </c>
      <c r="G202">
        <v>76.786000000000001</v>
      </c>
      <c r="H202">
        <v>79.959999999999994</v>
      </c>
      <c r="I202">
        <v>80.082999999999998</v>
      </c>
      <c r="J202">
        <v>80.143000000000001</v>
      </c>
      <c r="K202">
        <v>80.108000000000004</v>
      </c>
    </row>
    <row r="203" spans="1:11">
      <c r="A203" s="5" t="s">
        <v>207</v>
      </c>
      <c r="B203">
        <v>89.757000000000005</v>
      </c>
      <c r="C203">
        <v>135.25</v>
      </c>
      <c r="D203">
        <v>247.38800000000001</v>
      </c>
      <c r="E203">
        <v>407.43799999999999</v>
      </c>
      <c r="F203">
        <v>563.75300000000004</v>
      </c>
      <c r="G203">
        <v>698.69</v>
      </c>
      <c r="H203">
        <v>826.20799999999997</v>
      </c>
      <c r="I203">
        <v>926.37400000000002</v>
      </c>
      <c r="J203">
        <v>1008.51</v>
      </c>
      <c r="K203">
        <v>1082.422</v>
      </c>
    </row>
    <row r="204" spans="1:11">
      <c r="A204" s="5" t="s">
        <v>208</v>
      </c>
      <c r="B204">
        <v>912.43200000000002</v>
      </c>
      <c r="C204">
        <v>1403.01</v>
      </c>
      <c r="D204">
        <v>2134.2820000000002</v>
      </c>
      <c r="E204">
        <v>3135.9189999999999</v>
      </c>
      <c r="F204">
        <v>4217.4849999999997</v>
      </c>
      <c r="G204">
        <v>5309.1970000000001</v>
      </c>
      <c r="H204">
        <v>6377.8329999999996</v>
      </c>
      <c r="I204">
        <v>7345.1210000000001</v>
      </c>
      <c r="J204">
        <v>8261.2070000000003</v>
      </c>
      <c r="K204">
        <v>9090.5630000000001</v>
      </c>
    </row>
    <row r="205" spans="1:11">
      <c r="A205" s="5" t="s">
        <v>209</v>
      </c>
      <c r="B205">
        <v>37.42</v>
      </c>
      <c r="C205">
        <v>82.77</v>
      </c>
      <c r="D205">
        <v>158.83099999999999</v>
      </c>
      <c r="E205">
        <v>243.738</v>
      </c>
      <c r="F205">
        <v>314.19</v>
      </c>
      <c r="G205">
        <v>365.39400000000001</v>
      </c>
      <c r="H205">
        <v>408.68900000000002</v>
      </c>
      <c r="I205">
        <v>437.66899999999998</v>
      </c>
      <c r="J205">
        <v>458.00299999999999</v>
      </c>
      <c r="K205">
        <v>474.73399999999998</v>
      </c>
    </row>
    <row r="206" spans="1:11">
      <c r="A206" s="5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5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5" t="s">
        <v>212</v>
      </c>
      <c r="B208">
        <v>38.411000000000001</v>
      </c>
      <c r="C208">
        <v>71.257999999999996</v>
      </c>
      <c r="D208">
        <v>173.28899999999999</v>
      </c>
      <c r="E208">
        <v>445.11700000000002</v>
      </c>
      <c r="F208">
        <v>1009.9</v>
      </c>
      <c r="G208">
        <v>2013.249</v>
      </c>
      <c r="H208">
        <v>3554.614</v>
      </c>
      <c r="I208">
        <v>5653.4059999999999</v>
      </c>
      <c r="J208">
        <v>8287.1640000000007</v>
      </c>
      <c r="K208">
        <v>11319.602000000001</v>
      </c>
    </row>
    <row r="209" spans="1:11">
      <c r="A209" s="5" t="s">
        <v>213</v>
      </c>
      <c r="B209">
        <v>276.28300000000002</v>
      </c>
      <c r="C209">
        <v>400.43299999999999</v>
      </c>
      <c r="D209">
        <v>690.3</v>
      </c>
      <c r="E209">
        <v>1147.0820000000001</v>
      </c>
      <c r="F209">
        <v>1629.34</v>
      </c>
      <c r="G209">
        <v>2143.5309999999999</v>
      </c>
      <c r="H209">
        <v>2665.76</v>
      </c>
      <c r="I209">
        <v>3090.4630000000002</v>
      </c>
      <c r="J209">
        <v>3456.096</v>
      </c>
      <c r="K209">
        <v>3755.93</v>
      </c>
    </row>
    <row r="210" spans="1:11">
      <c r="A210" s="5" t="s">
        <v>214</v>
      </c>
      <c r="B210">
        <v>318.142</v>
      </c>
      <c r="C210">
        <v>567.14800000000002</v>
      </c>
      <c r="D210">
        <v>921.726</v>
      </c>
      <c r="E210">
        <v>1414.17</v>
      </c>
      <c r="F210">
        <v>1875.453</v>
      </c>
      <c r="G210">
        <v>2269.3409999999999</v>
      </c>
      <c r="H210">
        <v>2606.0549999999998</v>
      </c>
      <c r="I210">
        <v>2826.7310000000002</v>
      </c>
      <c r="J210">
        <v>2972.88</v>
      </c>
      <c r="K210">
        <v>3029.692</v>
      </c>
    </row>
    <row r="211" spans="1:11">
      <c r="A211" s="5" t="s">
        <v>215</v>
      </c>
      <c r="B211">
        <v>2014.2919999999999</v>
      </c>
      <c r="C211">
        <v>2530.4430000000002</v>
      </c>
      <c r="D211">
        <v>3387.8130000000001</v>
      </c>
      <c r="E211">
        <v>4582.4979999999996</v>
      </c>
      <c r="F211">
        <v>6074.991</v>
      </c>
      <c r="G211">
        <v>7913.8410000000003</v>
      </c>
      <c r="H211">
        <v>10362.587</v>
      </c>
      <c r="I211">
        <v>13418.652</v>
      </c>
      <c r="J211">
        <v>17098.956999999999</v>
      </c>
      <c r="K211">
        <v>21573.013999999999</v>
      </c>
    </row>
    <row r="212" spans="1:11">
      <c r="A212" s="5" t="s">
        <v>216</v>
      </c>
      <c r="B212">
        <v>56.273000000000003</v>
      </c>
      <c r="C212">
        <v>104.107</v>
      </c>
      <c r="D212">
        <v>247.41</v>
      </c>
      <c r="E212">
        <v>602.00099999999998</v>
      </c>
      <c r="F212">
        <v>1259.912</v>
      </c>
      <c r="G212">
        <v>2302.1509999999998</v>
      </c>
      <c r="H212">
        <v>3741.605</v>
      </c>
      <c r="I212">
        <v>5511.9709999999995</v>
      </c>
      <c r="J212">
        <v>7571.7839999999997</v>
      </c>
      <c r="K212">
        <v>9814.5280000000002</v>
      </c>
    </row>
    <row r="213" spans="1:11">
      <c r="A213" s="5" t="s">
        <v>217</v>
      </c>
      <c r="B213">
        <v>42.433999999999997</v>
      </c>
      <c r="C213">
        <v>61.488999999999997</v>
      </c>
      <c r="D213">
        <v>91.614000000000004</v>
      </c>
      <c r="E213">
        <v>129.61799999999999</v>
      </c>
      <c r="F213">
        <v>164.41900000000001</v>
      </c>
      <c r="G213">
        <v>193.46700000000001</v>
      </c>
      <c r="H213">
        <v>216.57400000000001</v>
      </c>
      <c r="I213">
        <v>234.52600000000001</v>
      </c>
      <c r="J213">
        <v>249.624</v>
      </c>
      <c r="K213">
        <v>261.13099999999997</v>
      </c>
    </row>
    <row r="214" spans="1:11">
      <c r="A214" s="5" t="s">
        <v>218</v>
      </c>
      <c r="B214">
        <v>78.647999999999996</v>
      </c>
      <c r="C214">
        <v>144.595</v>
      </c>
      <c r="D214">
        <v>274.82600000000002</v>
      </c>
      <c r="E214">
        <v>476.50900000000001</v>
      </c>
      <c r="F214">
        <v>694.92700000000002</v>
      </c>
      <c r="G214">
        <v>905.529</v>
      </c>
      <c r="H214">
        <v>1116.789</v>
      </c>
      <c r="I214">
        <v>1299.4739999999999</v>
      </c>
      <c r="J214">
        <v>1462.922</v>
      </c>
      <c r="K214">
        <v>1625.8050000000001</v>
      </c>
    </row>
    <row r="215" spans="1:11">
      <c r="A215" s="5" t="s">
        <v>219</v>
      </c>
      <c r="B215">
        <v>0.95699999999999996</v>
      </c>
      <c r="C215">
        <v>1.3839999999999999</v>
      </c>
      <c r="D215">
        <v>2.6480000000000001</v>
      </c>
      <c r="E215">
        <v>5.5659999999999998</v>
      </c>
      <c r="F215">
        <v>10.632999999999999</v>
      </c>
      <c r="G215">
        <v>18.132999999999999</v>
      </c>
      <c r="H215">
        <v>27.763000000000002</v>
      </c>
      <c r="I215">
        <v>38.768000000000001</v>
      </c>
      <c r="J215">
        <v>50.581000000000003</v>
      </c>
      <c r="K215">
        <v>62.237000000000002</v>
      </c>
    </row>
    <row r="216" spans="1:11">
      <c r="A216" s="5" t="s">
        <v>220</v>
      </c>
      <c r="B216">
        <v>316.39699999999999</v>
      </c>
      <c r="C216">
        <v>438.35700000000003</v>
      </c>
      <c r="D216">
        <v>660.30200000000002</v>
      </c>
      <c r="E216">
        <v>1035.943</v>
      </c>
      <c r="F216">
        <v>1513.8030000000001</v>
      </c>
      <c r="G216">
        <v>2062.9140000000002</v>
      </c>
      <c r="H216">
        <v>2625.4430000000002</v>
      </c>
      <c r="I216">
        <v>3150.1579999999999</v>
      </c>
      <c r="J216">
        <v>3633.2469999999998</v>
      </c>
      <c r="K216">
        <v>4027.569</v>
      </c>
    </row>
    <row r="217" spans="1:11">
      <c r="A217" s="5" t="s">
        <v>221</v>
      </c>
      <c r="B217">
        <v>249.923</v>
      </c>
      <c r="C217">
        <v>473.04599999999999</v>
      </c>
      <c r="D217">
        <v>938.48</v>
      </c>
      <c r="E217">
        <v>1692.9770000000001</v>
      </c>
      <c r="F217">
        <v>2606.0439999999999</v>
      </c>
      <c r="G217">
        <v>3545.5459999999998</v>
      </c>
      <c r="H217">
        <v>4508.2690000000002</v>
      </c>
      <c r="I217">
        <v>5326.3410000000003</v>
      </c>
      <c r="J217">
        <v>6002.7089999999998</v>
      </c>
      <c r="K217">
        <v>6534.3559999999998</v>
      </c>
    </row>
    <row r="218" spans="1:11">
      <c r="A218" s="5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5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5" t="s">
        <v>224</v>
      </c>
      <c r="B220">
        <v>57.076000000000001</v>
      </c>
      <c r="C220">
        <v>70.128</v>
      </c>
      <c r="D220">
        <v>131.29400000000001</v>
      </c>
      <c r="E220">
        <v>265.03699999999998</v>
      </c>
      <c r="F220">
        <v>475.27300000000002</v>
      </c>
      <c r="G220">
        <v>765.01599999999996</v>
      </c>
      <c r="H220">
        <v>1132.3489999999999</v>
      </c>
      <c r="I220">
        <v>1544.088</v>
      </c>
      <c r="J220">
        <v>1990.0409999999999</v>
      </c>
      <c r="K220">
        <v>2459.9949999999999</v>
      </c>
    </row>
    <row r="221" spans="1:11">
      <c r="A221" s="5" t="s">
        <v>225</v>
      </c>
      <c r="B221">
        <v>18.111999999999998</v>
      </c>
      <c r="C221">
        <v>34.713000000000001</v>
      </c>
      <c r="D221">
        <v>83.02</v>
      </c>
      <c r="E221">
        <v>203.499</v>
      </c>
      <c r="F221">
        <v>428.69400000000002</v>
      </c>
      <c r="G221">
        <v>794.36599999999999</v>
      </c>
      <c r="H221">
        <v>1317.4760000000001</v>
      </c>
      <c r="I221">
        <v>1982.9780000000001</v>
      </c>
      <c r="J221">
        <v>2770.0659999999998</v>
      </c>
      <c r="K221">
        <v>3631.489</v>
      </c>
    </row>
    <row r="222" spans="1:11">
      <c r="A222" s="5" t="s">
        <v>226</v>
      </c>
      <c r="B222">
        <v>5.2210000000000001</v>
      </c>
      <c r="C222">
        <v>7.1319999999999997</v>
      </c>
      <c r="D222">
        <v>13.813000000000001</v>
      </c>
      <c r="E222">
        <v>32.084000000000003</v>
      </c>
      <c r="F222">
        <v>65.637</v>
      </c>
      <c r="G222">
        <v>115.14</v>
      </c>
      <c r="H222">
        <v>179.79</v>
      </c>
      <c r="I222">
        <v>258.55399999999997</v>
      </c>
      <c r="J222">
        <v>353.06900000000002</v>
      </c>
      <c r="K222">
        <v>465.37799999999999</v>
      </c>
    </row>
    <row r="223" spans="1:11">
      <c r="A223" s="34" t="s">
        <v>251</v>
      </c>
      <c r="B223">
        <v>13087.12</v>
      </c>
      <c r="C223">
        <v>17514.175999999999</v>
      </c>
      <c r="D223">
        <v>23990.206999999999</v>
      </c>
      <c r="E223">
        <v>31738.969000000001</v>
      </c>
      <c r="F223">
        <v>40312.784</v>
      </c>
      <c r="G223">
        <v>50633.017999999996</v>
      </c>
      <c r="H223">
        <v>63638.500999999997</v>
      </c>
      <c r="I223">
        <v>79531.157000000007</v>
      </c>
      <c r="J223">
        <v>98393.599000000002</v>
      </c>
      <c r="K223">
        <v>120517.863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AL216"/>
  <sheetViews>
    <sheetView workbookViewId="0">
      <pane xSplit="1" topLeftCell="B1" activePane="topRight" state="frozen"/>
      <selection pane="topRight" activeCell="Z119" sqref="Z119"/>
    </sheetView>
  </sheetViews>
  <sheetFormatPr defaultColWidth="11.44140625" defaultRowHeight="14.4"/>
  <cols>
    <col min="1" max="1" width="31.88671875" customWidth="1"/>
    <col min="2" max="27" width="9.33203125" customWidth="1"/>
    <col min="28" max="31" width="7.109375" customWidth="1"/>
    <col min="32" max="32" width="10.88671875" bestFit="1" customWidth="1"/>
    <col min="33" max="33" width="7.109375" bestFit="1" customWidth="1"/>
    <col min="34" max="34" width="9.88671875" bestFit="1" customWidth="1"/>
  </cols>
  <sheetData>
    <row r="1" spans="1:38" ht="15" thickBot="1">
      <c r="A1" s="43"/>
      <c r="B1" s="44">
        <v>1990</v>
      </c>
      <c r="C1" s="45">
        <v>1991</v>
      </c>
      <c r="D1" s="45">
        <v>1992</v>
      </c>
      <c r="E1" s="45">
        <v>1993</v>
      </c>
      <c r="F1" s="45">
        <v>1994</v>
      </c>
      <c r="G1" s="45">
        <v>1995</v>
      </c>
      <c r="H1" s="45">
        <v>1996</v>
      </c>
      <c r="I1" s="45">
        <v>1997</v>
      </c>
      <c r="J1" s="45">
        <v>1998</v>
      </c>
      <c r="K1" s="45">
        <v>1999</v>
      </c>
      <c r="L1" s="45">
        <v>2000</v>
      </c>
      <c r="M1" s="45">
        <v>2001</v>
      </c>
      <c r="N1" s="45">
        <v>2002</v>
      </c>
      <c r="O1" s="45">
        <v>2003</v>
      </c>
      <c r="P1" s="45">
        <v>2004</v>
      </c>
      <c r="Q1" s="45">
        <v>2005</v>
      </c>
      <c r="R1" s="45">
        <v>2006</v>
      </c>
      <c r="S1" s="45">
        <v>2007</v>
      </c>
      <c r="T1" s="45">
        <v>2008</v>
      </c>
      <c r="U1" s="45">
        <v>2009</v>
      </c>
      <c r="V1" s="45">
        <v>2010</v>
      </c>
      <c r="W1" s="45">
        <v>2011</v>
      </c>
      <c r="X1" s="45">
        <v>2012</v>
      </c>
      <c r="Y1" s="45">
        <v>2013</v>
      </c>
      <c r="Z1" s="45">
        <v>2014</v>
      </c>
      <c r="AA1" s="46">
        <v>2015</v>
      </c>
      <c r="AB1" t="s">
        <v>275</v>
      </c>
      <c r="AC1" t="s">
        <v>268</v>
      </c>
      <c r="AD1" t="s">
        <v>305</v>
      </c>
      <c r="AE1" t="s">
        <v>306</v>
      </c>
      <c r="AF1" t="s">
        <v>276</v>
      </c>
      <c r="AG1" t="s">
        <v>277</v>
      </c>
      <c r="AH1" t="s">
        <v>278</v>
      </c>
      <c r="AI1" t="s">
        <v>285</v>
      </c>
    </row>
    <row r="2" spans="1:38">
      <c r="A2" s="47" t="s">
        <v>6</v>
      </c>
      <c r="B2" s="27">
        <v>1350</v>
      </c>
      <c r="C2" s="27">
        <v>1350</v>
      </c>
      <c r="D2" s="27">
        <v>1350</v>
      </c>
      <c r="E2" s="27">
        <v>1350</v>
      </c>
      <c r="F2" s="27">
        <v>1350</v>
      </c>
      <c r="G2" s="27">
        <v>1350</v>
      </c>
      <c r="H2" s="27">
        <v>1350</v>
      </c>
      <c r="I2" s="27">
        <v>1350</v>
      </c>
      <c r="J2" s="27">
        <v>1350</v>
      </c>
      <c r="K2" s="27">
        <v>1350</v>
      </c>
      <c r="L2" s="27">
        <v>1350</v>
      </c>
      <c r="M2" s="27">
        <v>1350</v>
      </c>
      <c r="N2" s="27">
        <v>1350</v>
      </c>
      <c r="O2" s="27">
        <v>1350</v>
      </c>
      <c r="P2" s="27">
        <v>1350</v>
      </c>
      <c r="Q2" s="27">
        <v>1350</v>
      </c>
      <c r="R2" s="27">
        <v>1350</v>
      </c>
      <c r="S2" s="27">
        <v>1350</v>
      </c>
      <c r="T2" s="27">
        <v>1350</v>
      </c>
      <c r="U2" s="27">
        <v>1350</v>
      </c>
      <c r="V2" s="27">
        <v>1350</v>
      </c>
      <c r="W2" s="27">
        <v>1350</v>
      </c>
      <c r="X2" s="27">
        <v>1350</v>
      </c>
      <c r="Y2" s="27">
        <v>1350</v>
      </c>
      <c r="Z2" s="27">
        <v>1350</v>
      </c>
      <c r="AA2" s="27">
        <v>1350</v>
      </c>
      <c r="AB2">
        <v>0</v>
      </c>
      <c r="AC2">
        <v>21</v>
      </c>
      <c r="AD2">
        <f>IFERROR(VLOOKUP($A2,Stock_FRA_FAO!$A$3:$E$183,4,FALSE),"")</f>
        <v>0</v>
      </c>
      <c r="AE2">
        <f>IFERROR(VLOOKUP($A2,Stock_FRA_FAO!$A$3:$E$183,5,FALSE),"")</f>
        <v>0</v>
      </c>
      <c r="AF2">
        <f>IFERROR(VLOOKUP($A2,Forest_GFPM!$A$2:$H$181,3,FALSE),"")</f>
        <v>9.8000000000000004E-2</v>
      </c>
      <c r="AG2">
        <v>5.4000000000000001E-4</v>
      </c>
      <c r="AH2">
        <v>-8.9800000000000005E-2</v>
      </c>
      <c r="AI2" s="51">
        <v>-0.41</v>
      </c>
    </row>
    <row r="3" spans="1:38">
      <c r="A3" s="47" t="s">
        <v>7</v>
      </c>
      <c r="B3" s="27">
        <v>788.8</v>
      </c>
      <c r="C3" s="27">
        <v>786.85</v>
      </c>
      <c r="D3" s="27">
        <v>784.9</v>
      </c>
      <c r="E3" s="27">
        <v>782.95</v>
      </c>
      <c r="F3" s="27">
        <v>781</v>
      </c>
      <c r="G3" s="27">
        <v>779.05</v>
      </c>
      <c r="H3" s="27">
        <v>777.1</v>
      </c>
      <c r="I3" s="27">
        <v>775.15</v>
      </c>
      <c r="J3" s="27">
        <v>773.2</v>
      </c>
      <c r="K3" s="27">
        <v>771.25</v>
      </c>
      <c r="L3" s="27">
        <v>769.3</v>
      </c>
      <c r="M3" s="27">
        <v>771.92</v>
      </c>
      <c r="N3" s="27">
        <v>774.54</v>
      </c>
      <c r="O3" s="27">
        <v>777.16</v>
      </c>
      <c r="P3" s="27">
        <v>779.78</v>
      </c>
      <c r="Q3" s="27">
        <v>782.4</v>
      </c>
      <c r="R3" s="27">
        <v>781.18</v>
      </c>
      <c r="S3" s="27">
        <v>779.96</v>
      </c>
      <c r="T3" s="27">
        <v>778.74</v>
      </c>
      <c r="U3" s="27">
        <v>777.52</v>
      </c>
      <c r="V3" s="27">
        <v>776.3</v>
      </c>
      <c r="W3" s="27">
        <v>775.34</v>
      </c>
      <c r="X3" s="27">
        <v>774.38</v>
      </c>
      <c r="Y3" s="27">
        <v>773.42</v>
      </c>
      <c r="Z3" s="27">
        <v>772.46</v>
      </c>
      <c r="AA3" s="27">
        <v>771.5</v>
      </c>
      <c r="AB3">
        <v>-1.2404727324881737E-3</v>
      </c>
      <c r="AC3">
        <v>76</v>
      </c>
      <c r="AD3">
        <f>IFERROR(VLOOKUP($A3,Stock_FRA_FAO!$A$3:$E$183,4,FALSE),"")</f>
        <v>19</v>
      </c>
      <c r="AE3">
        <f>IFERROR(VLOOKUP($A3,Stock_FRA_FAO!$A$3:$E$183,5,FALSE),"")</f>
        <v>57</v>
      </c>
      <c r="AF3">
        <f>IFERROR(VLOOKUP($A3,Forest_GFPM!$A$2:$H$181,3,FALSE),"")</f>
        <v>7.0000000000000001E-3</v>
      </c>
      <c r="AG3">
        <v>5.4000000000000001E-4</v>
      </c>
      <c r="AH3">
        <v>-8.9800000000000005E-2</v>
      </c>
      <c r="AI3" s="51">
        <v>-0.41</v>
      </c>
    </row>
    <row r="4" spans="1:38">
      <c r="A4" s="47" t="s">
        <v>8</v>
      </c>
      <c r="B4" s="27">
        <v>1667</v>
      </c>
      <c r="C4" s="27">
        <v>1658.2</v>
      </c>
      <c r="D4" s="27">
        <v>1649.4</v>
      </c>
      <c r="E4" s="27">
        <v>1640.6</v>
      </c>
      <c r="F4" s="27">
        <v>1631.8</v>
      </c>
      <c r="G4" s="27">
        <v>1623</v>
      </c>
      <c r="H4" s="27">
        <v>1614.2</v>
      </c>
      <c r="I4" s="27">
        <v>1605.4</v>
      </c>
      <c r="J4" s="27">
        <v>1596.6</v>
      </c>
      <c r="K4" s="27">
        <v>1587.8</v>
      </c>
      <c r="L4" s="27">
        <v>1579</v>
      </c>
      <c r="M4" s="27">
        <v>1570.4</v>
      </c>
      <c r="N4" s="27">
        <v>1561.8</v>
      </c>
      <c r="O4" s="27">
        <v>1553.2</v>
      </c>
      <c r="P4" s="27">
        <v>1544.6</v>
      </c>
      <c r="Q4" s="27">
        <v>1536</v>
      </c>
      <c r="R4" s="27">
        <v>1612.4</v>
      </c>
      <c r="S4" s="27">
        <v>1688.8</v>
      </c>
      <c r="T4" s="27">
        <v>1765.2</v>
      </c>
      <c r="U4" s="27">
        <v>1841.6</v>
      </c>
      <c r="V4" s="27">
        <v>1918</v>
      </c>
      <c r="W4" s="27">
        <v>1925.6</v>
      </c>
      <c r="X4" s="27">
        <v>1933.2</v>
      </c>
      <c r="Y4" s="27">
        <v>1940.8</v>
      </c>
      <c r="Z4" s="27">
        <v>1948.4</v>
      </c>
      <c r="AA4" s="27">
        <v>1956</v>
      </c>
      <c r="AB4">
        <v>3.9236685427717077E-3</v>
      </c>
      <c r="AC4">
        <v>89</v>
      </c>
      <c r="AD4">
        <f>IFERROR(VLOOKUP($A4,Stock_FRA_FAO!$A$3:$E$183,4,FALSE),"")</f>
        <v>30</v>
      </c>
      <c r="AE4">
        <f>IFERROR(VLOOKUP($A4,Stock_FRA_FAO!$A$3:$E$183,5,FALSE),"")</f>
        <v>59</v>
      </c>
      <c r="AF4">
        <f>IFERROR(VLOOKUP($A4,Forest_GFPM!$A$2:$H$181,3,FALSE),"")</f>
        <v>7.4999999999999997E-2</v>
      </c>
      <c r="AG4">
        <v>5.4000000000000001E-4</v>
      </c>
      <c r="AH4">
        <v>-8.9800000000000005E-2</v>
      </c>
      <c r="AI4" s="51">
        <v>-0.41</v>
      </c>
    </row>
    <row r="5" spans="1:38">
      <c r="A5" s="47" t="s">
        <v>9</v>
      </c>
      <c r="B5" s="27">
        <v>18.39</v>
      </c>
      <c r="C5" s="27">
        <v>18.350000000000001</v>
      </c>
      <c r="D5" s="27">
        <v>18.32</v>
      </c>
      <c r="E5" s="27">
        <v>18.29</v>
      </c>
      <c r="F5" s="27">
        <v>18.25</v>
      </c>
      <c r="G5" s="27">
        <v>18.22</v>
      </c>
      <c r="H5" s="27">
        <v>18.190000000000001</v>
      </c>
      <c r="I5" s="27">
        <v>18.149999999999999</v>
      </c>
      <c r="J5" s="27">
        <v>18.12</v>
      </c>
      <c r="K5" s="27">
        <v>18.079999999999998</v>
      </c>
      <c r="L5" s="27">
        <v>18.05</v>
      </c>
      <c r="M5" s="27">
        <v>18.02</v>
      </c>
      <c r="N5" s="27">
        <v>17.98</v>
      </c>
      <c r="O5" s="27">
        <v>17.95</v>
      </c>
      <c r="P5" s="27">
        <v>17.91</v>
      </c>
      <c r="Q5" s="27">
        <v>17.88</v>
      </c>
      <c r="R5" s="27">
        <v>17.850000000000001</v>
      </c>
      <c r="S5" s="27">
        <v>17.809999999999999</v>
      </c>
      <c r="T5" s="27">
        <v>17.78</v>
      </c>
      <c r="U5" s="27">
        <v>17.75</v>
      </c>
      <c r="V5" s="27">
        <v>17.71</v>
      </c>
      <c r="W5" s="27">
        <v>17.68</v>
      </c>
      <c r="X5" s="27">
        <v>17.64</v>
      </c>
      <c r="Y5" s="27">
        <v>17.61</v>
      </c>
      <c r="Z5" s="27">
        <v>17.579999999999998</v>
      </c>
      <c r="AA5" s="27">
        <v>17.54</v>
      </c>
      <c r="AB5">
        <v>-1.9855437612008586E-3</v>
      </c>
      <c r="AC5">
        <v>2</v>
      </c>
      <c r="AD5">
        <f>IFERROR(VLOOKUP($A5,Stock_FRA_FAO!$A$3:$E$183,4,FALSE),"")</f>
        <v>0</v>
      </c>
      <c r="AE5">
        <f>IFERROR(VLOOKUP($A5,Stock_FRA_FAO!$A$3:$E$183,5,FALSE),"")</f>
        <v>2</v>
      </c>
      <c r="AF5" t="str">
        <f>IFERROR(VLOOKUP($A5,Forest_GFPM!$A$2:$H$181,3,FALSE),"")</f>
        <v/>
      </c>
      <c r="AG5">
        <v>5.4000000000000001E-4</v>
      </c>
      <c r="AH5">
        <v>-8.9800000000000005E-2</v>
      </c>
      <c r="AI5" s="51">
        <v>-0.41</v>
      </c>
    </row>
    <row r="6" spans="1:38">
      <c r="A6" s="47" t="s">
        <v>10</v>
      </c>
      <c r="B6" s="27">
        <v>16</v>
      </c>
      <c r="C6" s="27">
        <v>16</v>
      </c>
      <c r="D6" s="27">
        <v>16</v>
      </c>
      <c r="E6" s="27">
        <v>16</v>
      </c>
      <c r="F6" s="27">
        <v>16</v>
      </c>
      <c r="G6" s="27">
        <v>16</v>
      </c>
      <c r="H6" s="27">
        <v>16</v>
      </c>
      <c r="I6" s="27">
        <v>16</v>
      </c>
      <c r="J6" s="27">
        <v>16</v>
      </c>
      <c r="K6" s="27">
        <v>16</v>
      </c>
      <c r="L6" s="27">
        <v>16</v>
      </c>
      <c r="M6" s="27">
        <v>16</v>
      </c>
      <c r="N6" s="27">
        <v>16</v>
      </c>
      <c r="O6" s="27">
        <v>16</v>
      </c>
      <c r="P6" s="27">
        <v>16</v>
      </c>
      <c r="Q6" s="27">
        <v>16</v>
      </c>
      <c r="R6" s="27">
        <v>16</v>
      </c>
      <c r="S6" s="27">
        <v>16</v>
      </c>
      <c r="T6" s="27">
        <v>16</v>
      </c>
      <c r="U6" s="27">
        <v>16</v>
      </c>
      <c r="V6" s="27">
        <v>16</v>
      </c>
      <c r="W6" s="27">
        <v>16</v>
      </c>
      <c r="X6" s="27">
        <v>16</v>
      </c>
      <c r="Y6" s="27">
        <v>16</v>
      </c>
      <c r="Z6" s="27">
        <v>16</v>
      </c>
      <c r="AA6" s="27">
        <v>16</v>
      </c>
      <c r="AB6">
        <v>0</v>
      </c>
      <c r="AC6" t="s">
        <v>308</v>
      </c>
      <c r="AD6" t="str">
        <f>IFERROR(VLOOKUP($A6,Stock_FRA_FAO!$A$3:$E$183,4,FALSE),"")</f>
        <v/>
      </c>
      <c r="AE6" t="str">
        <f>IFERROR(VLOOKUP($A6,Stock_FRA_FAO!$A$3:$E$183,5,FALSE),"")</f>
        <v/>
      </c>
      <c r="AF6" t="str">
        <f>IFERROR(VLOOKUP($A6,Forest_GFPM!$A$2:$H$181,3,FALSE),"")</f>
        <v/>
      </c>
      <c r="AG6">
        <v>5.4000000000000001E-4</v>
      </c>
      <c r="AH6">
        <v>-8.9800000000000005E-2</v>
      </c>
      <c r="AI6" s="51">
        <v>-0.41</v>
      </c>
    </row>
    <row r="7" spans="1:38">
      <c r="A7" s="47" t="s">
        <v>11</v>
      </c>
      <c r="B7" s="27">
        <v>60976</v>
      </c>
      <c r="C7" s="27">
        <v>60851.199999999997</v>
      </c>
      <c r="D7" s="27">
        <v>60726.400000000001</v>
      </c>
      <c r="E7" s="27">
        <v>60601.599999999999</v>
      </c>
      <c r="F7" s="27">
        <v>60476.800000000003</v>
      </c>
      <c r="G7" s="27">
        <v>60352</v>
      </c>
      <c r="H7" s="27">
        <v>60227.199999999997</v>
      </c>
      <c r="I7" s="27">
        <v>60102.400000000001</v>
      </c>
      <c r="J7" s="27">
        <v>59977.599999999999</v>
      </c>
      <c r="K7" s="27">
        <v>59852.800000000003</v>
      </c>
      <c r="L7" s="27">
        <v>59728</v>
      </c>
      <c r="M7" s="27">
        <v>59603.199999999997</v>
      </c>
      <c r="N7" s="27">
        <v>59478.400000000001</v>
      </c>
      <c r="O7" s="27">
        <v>59353.599999999999</v>
      </c>
      <c r="P7" s="27">
        <v>59228.800000000003</v>
      </c>
      <c r="Q7" s="27">
        <v>59104</v>
      </c>
      <c r="R7" s="27">
        <v>58979.199999999997</v>
      </c>
      <c r="S7" s="27">
        <v>58854.400000000001</v>
      </c>
      <c r="T7" s="27">
        <v>58729.599999999999</v>
      </c>
      <c r="U7" s="27">
        <v>58604.800000000003</v>
      </c>
      <c r="V7" s="27">
        <v>58480</v>
      </c>
      <c r="W7" s="27">
        <v>58355.199999999997</v>
      </c>
      <c r="X7" s="27">
        <v>58230.400000000001</v>
      </c>
      <c r="Y7" s="27">
        <v>58105.599999999999</v>
      </c>
      <c r="Z7" s="27">
        <v>57980.800000000003</v>
      </c>
      <c r="AA7" s="27">
        <v>57856</v>
      </c>
      <c r="AB7">
        <v>-2.1455219172010764E-3</v>
      </c>
      <c r="AC7">
        <v>2241</v>
      </c>
      <c r="AD7">
        <f>IFERROR(VLOOKUP($A7,Stock_FRA_FAO!$A$3:$E$183,4,FALSE),"")</f>
        <v>0</v>
      </c>
      <c r="AE7">
        <f>IFERROR(VLOOKUP($A7,Stock_FRA_FAO!$A$3:$E$183,5,FALSE),"")</f>
        <v>0</v>
      </c>
      <c r="AF7">
        <f>IFERROR(VLOOKUP($A7,Forest_GFPM!$A$2:$H$181,3,FALSE),"")</f>
        <v>2E-3</v>
      </c>
      <c r="AG7">
        <v>5.4000000000000001E-4</v>
      </c>
      <c r="AH7">
        <v>-8.9800000000000005E-2</v>
      </c>
      <c r="AI7" s="51">
        <v>-0.41</v>
      </c>
    </row>
    <row r="8" spans="1:38">
      <c r="A8" s="47" t="s">
        <v>12</v>
      </c>
      <c r="B8" s="27">
        <v>10.3</v>
      </c>
      <c r="C8" s="27">
        <v>10.27</v>
      </c>
      <c r="D8" s="27">
        <v>10.24</v>
      </c>
      <c r="E8" s="27">
        <v>10.210000000000001</v>
      </c>
      <c r="F8" s="27">
        <v>10.18</v>
      </c>
      <c r="G8" s="27">
        <v>10.15</v>
      </c>
      <c r="H8" s="27">
        <v>10.119999999999999</v>
      </c>
      <c r="I8" s="27">
        <v>10.09</v>
      </c>
      <c r="J8" s="27">
        <v>10.06</v>
      </c>
      <c r="K8" s="27">
        <v>10.029999999999999</v>
      </c>
      <c r="L8" s="27">
        <v>10</v>
      </c>
      <c r="M8" s="27">
        <v>9.9600000000000009</v>
      </c>
      <c r="N8" s="27">
        <v>9.92</v>
      </c>
      <c r="O8" s="27">
        <v>9.8800000000000008</v>
      </c>
      <c r="P8" s="27">
        <v>9.84</v>
      </c>
      <c r="Q8" s="27">
        <v>9.8000000000000007</v>
      </c>
      <c r="R8" s="27">
        <v>9.8000000000000007</v>
      </c>
      <c r="S8" s="27">
        <v>9.8000000000000007</v>
      </c>
      <c r="T8" s="27">
        <v>9.8000000000000007</v>
      </c>
      <c r="U8" s="27">
        <v>9.8000000000000007</v>
      </c>
      <c r="V8" s="27">
        <v>9.8000000000000007</v>
      </c>
      <c r="W8" s="27">
        <v>9.8000000000000007</v>
      </c>
      <c r="X8" s="27">
        <v>9.8000000000000007</v>
      </c>
      <c r="Y8" s="27">
        <v>9.8000000000000007</v>
      </c>
      <c r="Z8" s="27">
        <v>9.8000000000000007</v>
      </c>
      <c r="AA8" s="27">
        <v>9.8000000000000007</v>
      </c>
      <c r="AB8">
        <v>0</v>
      </c>
      <c r="AC8" t="s">
        <v>308</v>
      </c>
      <c r="AD8" t="str">
        <f>IFERROR(VLOOKUP($A8,Stock_FRA_FAO!$A$3:$E$183,4,FALSE),"")</f>
        <v/>
      </c>
      <c r="AE8" t="str">
        <f>IFERROR(VLOOKUP($A8,Stock_FRA_FAO!$A$3:$E$183,5,FALSE),"")</f>
        <v/>
      </c>
      <c r="AF8" t="str">
        <f>IFERROR(VLOOKUP($A8,Forest_GFPM!$A$2:$H$181,3,FALSE),"")</f>
        <v/>
      </c>
      <c r="AG8">
        <v>5.4000000000000001E-4</v>
      </c>
      <c r="AH8">
        <v>-8.9800000000000005E-2</v>
      </c>
      <c r="AI8" s="51">
        <v>-0.41</v>
      </c>
    </row>
    <row r="9" spans="1:38">
      <c r="A9" s="47" t="s">
        <v>13</v>
      </c>
      <c r="B9" s="27">
        <v>34793</v>
      </c>
      <c r="C9" s="27">
        <v>34499.699999999997</v>
      </c>
      <c r="D9" s="27">
        <v>34206.400000000001</v>
      </c>
      <c r="E9" s="27">
        <v>33913.1</v>
      </c>
      <c r="F9" s="27">
        <v>33619.800000000003</v>
      </c>
      <c r="G9" s="27">
        <v>33326.5</v>
      </c>
      <c r="H9" s="27">
        <v>33033.199999999997</v>
      </c>
      <c r="I9" s="27">
        <v>32739.9</v>
      </c>
      <c r="J9" s="27">
        <v>32446.6</v>
      </c>
      <c r="K9" s="27">
        <v>32153.3</v>
      </c>
      <c r="L9" s="27">
        <v>31860</v>
      </c>
      <c r="M9" s="27">
        <v>31525.200000000001</v>
      </c>
      <c r="N9" s="27">
        <v>31190.400000000001</v>
      </c>
      <c r="O9" s="27">
        <v>30855.599999999999</v>
      </c>
      <c r="P9" s="27">
        <v>30520.799999999999</v>
      </c>
      <c r="Q9" s="27">
        <v>30186</v>
      </c>
      <c r="R9" s="27">
        <v>29868</v>
      </c>
      <c r="S9" s="27">
        <v>29550</v>
      </c>
      <c r="T9" s="27">
        <v>29232</v>
      </c>
      <c r="U9" s="27">
        <v>28914</v>
      </c>
      <c r="V9" s="27">
        <v>28596</v>
      </c>
      <c r="W9" s="27">
        <v>28299.200000000001</v>
      </c>
      <c r="X9" s="27">
        <v>28002.400000000001</v>
      </c>
      <c r="Y9" s="27">
        <v>27705.599999999999</v>
      </c>
      <c r="Z9" s="27">
        <v>27408.799999999999</v>
      </c>
      <c r="AA9" s="27">
        <v>27112</v>
      </c>
      <c r="AB9">
        <v>-1.0657081944495106E-2</v>
      </c>
      <c r="AC9">
        <v>2667</v>
      </c>
      <c r="AD9">
        <f>IFERROR(VLOOKUP($A9,Stock_FRA_FAO!$A$3:$E$183,4,FALSE),"")</f>
        <v>435</v>
      </c>
      <c r="AE9">
        <f>IFERROR(VLOOKUP($A9,Stock_FRA_FAO!$A$3:$E$183,5,FALSE),"")</f>
        <v>2232</v>
      </c>
      <c r="AF9">
        <f>IFERROR(VLOOKUP($A9,Forest_GFPM!$A$2:$H$181,3,FALSE),"")</f>
        <v>8.0000000000000002E-3</v>
      </c>
      <c r="AG9">
        <v>5.4000000000000001E-4</v>
      </c>
      <c r="AH9">
        <v>-8.9800000000000005E-2</v>
      </c>
      <c r="AI9" s="51">
        <v>-0.41</v>
      </c>
    </row>
    <row r="10" spans="1:38" ht="15.6">
      <c r="A10" s="47" t="s">
        <v>14</v>
      </c>
      <c r="B10" s="48">
        <v>335</v>
      </c>
      <c r="C10" s="48">
        <v>334.8</v>
      </c>
      <c r="D10" s="49">
        <v>334.6</v>
      </c>
      <c r="E10" s="49">
        <v>334.4</v>
      </c>
      <c r="F10" s="49">
        <v>334.2</v>
      </c>
      <c r="G10" s="49">
        <v>334</v>
      </c>
      <c r="H10" s="49">
        <v>333.8</v>
      </c>
      <c r="I10" s="49">
        <v>333.6</v>
      </c>
      <c r="J10" s="49">
        <v>333.4</v>
      </c>
      <c r="K10" s="49">
        <v>333.2</v>
      </c>
      <c r="L10" s="49">
        <v>333</v>
      </c>
      <c r="M10" s="49">
        <v>332.8</v>
      </c>
      <c r="N10" s="49">
        <v>332.6</v>
      </c>
      <c r="O10" s="49">
        <v>332.4</v>
      </c>
      <c r="P10" s="49">
        <v>332.2</v>
      </c>
      <c r="Q10" s="49">
        <v>332</v>
      </c>
      <c r="R10" s="49">
        <v>331.8</v>
      </c>
      <c r="S10" s="49">
        <v>331.6</v>
      </c>
      <c r="T10" s="49">
        <v>331.4</v>
      </c>
      <c r="U10" s="27">
        <v>331.2</v>
      </c>
      <c r="V10" s="27">
        <v>331</v>
      </c>
      <c r="W10" s="27">
        <v>331.2</v>
      </c>
      <c r="X10" s="27">
        <v>331.4</v>
      </c>
      <c r="Y10" s="27">
        <v>331.6</v>
      </c>
      <c r="Z10" s="27">
        <v>331.8</v>
      </c>
      <c r="AA10" s="27">
        <v>332</v>
      </c>
      <c r="AB10">
        <v>6.0331852479889037E-4</v>
      </c>
      <c r="AC10">
        <v>41</v>
      </c>
      <c r="AD10">
        <f>IFERROR(VLOOKUP($A10,Stock_FRA_FAO!$A$3:$E$183,4,FALSE),"")</f>
        <v>0</v>
      </c>
      <c r="AE10">
        <f>IFERROR(VLOOKUP($A10,Stock_FRA_FAO!$A$3:$E$183,5,FALSE),"")</f>
        <v>0</v>
      </c>
      <c r="AF10">
        <f>IFERROR(VLOOKUP($A10,Forest_GFPM!$A$2:$H$181,3,FALSE),"")</f>
        <v>1.4E-2</v>
      </c>
      <c r="AG10">
        <v>5.4000000000000001E-4</v>
      </c>
      <c r="AH10">
        <v>-8.9800000000000005E-2</v>
      </c>
      <c r="AI10" s="51">
        <v>-0.41</v>
      </c>
      <c r="AL10" t="s">
        <v>307</v>
      </c>
    </row>
    <row r="11" spans="1:38">
      <c r="A11" s="47" t="s">
        <v>15</v>
      </c>
      <c r="B11" s="27">
        <v>0.42</v>
      </c>
      <c r="C11" s="27">
        <v>0.42</v>
      </c>
      <c r="D11" s="27">
        <v>0.42</v>
      </c>
      <c r="E11" s="27">
        <v>0.42</v>
      </c>
      <c r="F11" s="27">
        <v>0.42</v>
      </c>
      <c r="G11" s="27">
        <v>0.42</v>
      </c>
      <c r="H11" s="27">
        <v>0.42</v>
      </c>
      <c r="I11" s="27">
        <v>0.42</v>
      </c>
      <c r="J11" s="27">
        <v>0.42</v>
      </c>
      <c r="K11" s="27">
        <v>0.42</v>
      </c>
      <c r="L11" s="27">
        <v>0.42</v>
      </c>
      <c r="M11" s="27">
        <v>0.42</v>
      </c>
      <c r="N11" s="27">
        <v>0.42</v>
      </c>
      <c r="O11" s="27">
        <v>0.42</v>
      </c>
      <c r="P11" s="27">
        <v>0.42</v>
      </c>
      <c r="Q11" s="27">
        <v>0.42</v>
      </c>
      <c r="R11" s="27">
        <v>0.42</v>
      </c>
      <c r="S11" s="27">
        <v>0.42</v>
      </c>
      <c r="T11" s="27">
        <v>0.42</v>
      </c>
      <c r="U11" s="27">
        <v>0.42</v>
      </c>
      <c r="V11" s="27">
        <v>0.42</v>
      </c>
      <c r="W11" s="27">
        <v>0.42</v>
      </c>
      <c r="X11" s="27">
        <v>0.42</v>
      </c>
      <c r="Y11" s="27">
        <v>0.42</v>
      </c>
      <c r="Z11" s="27">
        <v>0.42</v>
      </c>
      <c r="AA11" s="27">
        <v>0.42</v>
      </c>
      <c r="AB11">
        <v>0</v>
      </c>
      <c r="AC11" t="s">
        <v>308</v>
      </c>
      <c r="AD11" t="str">
        <f>IFERROR(VLOOKUP($A11,Stock_FRA_FAO!$A$3:$E$183,4,FALSE),"")</f>
        <v/>
      </c>
      <c r="AE11" t="str">
        <f>IFERROR(VLOOKUP($A11,Stock_FRA_FAO!$A$3:$E$183,5,FALSE),"")</f>
        <v/>
      </c>
      <c r="AF11" t="str">
        <f>IFERROR(VLOOKUP($A11,Forest_GFPM!$A$2:$H$181,3,FALSE),"")</f>
        <v/>
      </c>
      <c r="AG11">
        <v>5.4000000000000001E-4</v>
      </c>
      <c r="AH11">
        <v>-8.9800000000000005E-2</v>
      </c>
      <c r="AI11" s="51">
        <v>-0.41</v>
      </c>
    </row>
    <row r="12" spans="1:38">
      <c r="A12" s="47" t="s">
        <v>16</v>
      </c>
      <c r="B12" s="27">
        <v>128541</v>
      </c>
      <c r="C12" s="27">
        <v>128571</v>
      </c>
      <c r="D12" s="27">
        <v>128601</v>
      </c>
      <c r="E12" s="27">
        <v>128631</v>
      </c>
      <c r="F12" s="27">
        <v>128661</v>
      </c>
      <c r="G12" s="27">
        <v>128691</v>
      </c>
      <c r="H12" s="27">
        <v>128721</v>
      </c>
      <c r="I12" s="27">
        <v>128751</v>
      </c>
      <c r="J12" s="27">
        <v>128781</v>
      </c>
      <c r="K12" s="27">
        <v>128811</v>
      </c>
      <c r="L12" s="27">
        <v>128841</v>
      </c>
      <c r="M12" s="27">
        <v>128601</v>
      </c>
      <c r="N12" s="27">
        <v>128361</v>
      </c>
      <c r="O12" s="27">
        <v>128121</v>
      </c>
      <c r="P12" s="27">
        <v>127881</v>
      </c>
      <c r="Q12" s="27">
        <v>127641</v>
      </c>
      <c r="R12" s="27">
        <v>126755</v>
      </c>
      <c r="S12" s="27">
        <v>125869</v>
      </c>
      <c r="T12" s="27">
        <v>124983</v>
      </c>
      <c r="U12" s="27">
        <v>124097</v>
      </c>
      <c r="V12" s="27">
        <v>123211</v>
      </c>
      <c r="W12" s="27">
        <v>123519</v>
      </c>
      <c r="X12" s="27">
        <v>123827</v>
      </c>
      <c r="Y12" s="27">
        <v>124135</v>
      </c>
      <c r="Z12" s="27">
        <v>124443</v>
      </c>
      <c r="AA12" s="27">
        <v>124751</v>
      </c>
      <c r="AB12">
        <v>2.4842707601633318E-3</v>
      </c>
      <c r="AC12">
        <v>9198</v>
      </c>
      <c r="AD12" t="str">
        <f>IFERROR(VLOOKUP($A12,Stock_FRA_FAO!$A$3:$E$183,4,FALSE),"")</f>
        <v/>
      </c>
      <c r="AE12" t="str">
        <f>IFERROR(VLOOKUP($A12,Stock_FRA_FAO!$A$3:$E$183,5,FALSE),"")</f>
        <v/>
      </c>
      <c r="AF12">
        <f>IFERROR(VLOOKUP($A12,Forest_GFPM!$A$2:$H$181,3,FALSE),"")</f>
        <v>4.0000000000000001E-3</v>
      </c>
      <c r="AG12">
        <v>5.4000000000000001E-4</v>
      </c>
      <c r="AH12">
        <v>-8.9800000000000005E-2</v>
      </c>
      <c r="AI12" s="51">
        <v>-0.41</v>
      </c>
    </row>
    <row r="13" spans="1:38">
      <c r="A13" s="47" t="s">
        <v>17</v>
      </c>
      <c r="B13" s="27">
        <v>3776</v>
      </c>
      <c r="C13" s="27">
        <v>3782.2</v>
      </c>
      <c r="D13" s="27">
        <v>3788.4</v>
      </c>
      <c r="E13" s="27">
        <v>3794.6</v>
      </c>
      <c r="F13" s="27">
        <v>3800.8</v>
      </c>
      <c r="G13" s="27">
        <v>3807</v>
      </c>
      <c r="H13" s="27">
        <v>3813.2</v>
      </c>
      <c r="I13" s="27">
        <v>3819.4</v>
      </c>
      <c r="J13" s="27">
        <v>3825.6</v>
      </c>
      <c r="K13" s="27">
        <v>3831.8</v>
      </c>
      <c r="L13" s="27">
        <v>3838</v>
      </c>
      <c r="M13" s="27">
        <v>3840.6</v>
      </c>
      <c r="N13" s="27">
        <v>3843.2</v>
      </c>
      <c r="O13" s="27">
        <v>3845.8</v>
      </c>
      <c r="P13" s="27">
        <v>3848.4</v>
      </c>
      <c r="Q13" s="27">
        <v>3851</v>
      </c>
      <c r="R13" s="27">
        <v>3852.8</v>
      </c>
      <c r="S13" s="27">
        <v>3854.6</v>
      </c>
      <c r="T13" s="27">
        <v>3856.4</v>
      </c>
      <c r="U13" s="27">
        <v>3858.2</v>
      </c>
      <c r="V13" s="27">
        <v>3860</v>
      </c>
      <c r="W13" s="27">
        <v>3861.8</v>
      </c>
      <c r="X13" s="27">
        <v>3863.6</v>
      </c>
      <c r="Y13" s="27">
        <v>3865.4</v>
      </c>
      <c r="Z13" s="27">
        <v>3867.2</v>
      </c>
      <c r="AA13" s="27">
        <v>3869</v>
      </c>
      <c r="AB13">
        <v>4.6577836408911999E-4</v>
      </c>
      <c r="AC13">
        <v>1155</v>
      </c>
      <c r="AD13">
        <f>IFERROR(VLOOKUP($A13,Stock_FRA_FAO!$A$3:$E$183,4,FALSE),"")</f>
        <v>927</v>
      </c>
      <c r="AE13">
        <f>IFERROR(VLOOKUP($A13,Stock_FRA_FAO!$A$3:$E$183,5,FALSE),"")</f>
        <v>228</v>
      </c>
      <c r="AF13">
        <f>IFERROR(VLOOKUP($A13,Forest_GFPM!$A$2:$H$181,3,FALSE),"")</f>
        <v>2.1999999999999999E-2</v>
      </c>
      <c r="AG13">
        <v>5.4000000000000001E-4</v>
      </c>
      <c r="AH13">
        <v>-8.9800000000000005E-2</v>
      </c>
      <c r="AI13" s="51">
        <v>-0.41</v>
      </c>
    </row>
    <row r="14" spans="1:38" ht="15.6">
      <c r="A14" s="47" t="s">
        <v>18</v>
      </c>
      <c r="B14" s="48">
        <v>849.84349999999995</v>
      </c>
      <c r="C14" s="48">
        <v>852.10400000000004</v>
      </c>
      <c r="D14" s="27">
        <v>855.8</v>
      </c>
      <c r="E14" s="27">
        <v>857.8</v>
      </c>
      <c r="F14" s="27">
        <v>859.8</v>
      </c>
      <c r="G14" s="27">
        <v>861.8</v>
      </c>
      <c r="H14" s="27">
        <v>863.8</v>
      </c>
      <c r="I14" s="27">
        <v>865.8</v>
      </c>
      <c r="J14" s="27">
        <v>867.8</v>
      </c>
      <c r="K14" s="27">
        <v>869.8</v>
      </c>
      <c r="L14" s="27">
        <v>871.8</v>
      </c>
      <c r="M14" s="27">
        <v>872.88</v>
      </c>
      <c r="N14" s="27">
        <v>873.96</v>
      </c>
      <c r="O14" s="27">
        <v>875.04</v>
      </c>
      <c r="P14" s="27">
        <v>876.12</v>
      </c>
      <c r="Q14" s="27">
        <v>877.2</v>
      </c>
      <c r="R14" s="27">
        <v>903.42</v>
      </c>
      <c r="S14" s="27">
        <v>929.64</v>
      </c>
      <c r="T14" s="27">
        <v>955.86</v>
      </c>
      <c r="U14" s="27">
        <v>982.08</v>
      </c>
      <c r="V14" s="27">
        <v>1008.3</v>
      </c>
      <c r="W14" s="27">
        <v>1034.52</v>
      </c>
      <c r="X14" s="27">
        <v>1060.74</v>
      </c>
      <c r="Y14" s="27">
        <v>1086.96</v>
      </c>
      <c r="Z14" s="27">
        <v>1113.18</v>
      </c>
      <c r="AA14" s="27">
        <v>1139.4000000000001</v>
      </c>
      <c r="AB14">
        <v>2.4434818837153705E-2</v>
      </c>
      <c r="AC14">
        <v>149</v>
      </c>
      <c r="AD14">
        <f>IFERROR(VLOOKUP($A14,Stock_FRA_FAO!$A$3:$E$183,4,FALSE),"")</f>
        <v>0</v>
      </c>
      <c r="AE14">
        <f>IFERROR(VLOOKUP($A14,Stock_FRA_FAO!$A$3:$E$183,5,FALSE),"")</f>
        <v>0</v>
      </c>
      <c r="AF14">
        <f>IFERROR(VLOOKUP($A14,Forest_GFPM!$A$2:$H$181,3,FALSE),"")</f>
        <v>0</v>
      </c>
      <c r="AG14">
        <v>5.4000000000000001E-4</v>
      </c>
      <c r="AH14">
        <v>-8.9800000000000005E-2</v>
      </c>
      <c r="AI14" s="51">
        <v>-0.41</v>
      </c>
    </row>
    <row r="15" spans="1:38">
      <c r="A15" s="47" t="s">
        <v>19</v>
      </c>
      <c r="B15" s="27">
        <v>515</v>
      </c>
      <c r="C15" s="27">
        <v>515</v>
      </c>
      <c r="D15" s="27">
        <v>515</v>
      </c>
      <c r="E15" s="27">
        <v>515</v>
      </c>
      <c r="F15" s="27">
        <v>515</v>
      </c>
      <c r="G15" s="27">
        <v>515</v>
      </c>
      <c r="H15" s="27">
        <v>515</v>
      </c>
      <c r="I15" s="27">
        <v>515</v>
      </c>
      <c r="J15" s="27">
        <v>515</v>
      </c>
      <c r="K15" s="27">
        <v>515</v>
      </c>
      <c r="L15" s="27">
        <v>515</v>
      </c>
      <c r="M15" s="27">
        <v>515</v>
      </c>
      <c r="N15" s="27">
        <v>515</v>
      </c>
      <c r="O15" s="27">
        <v>515</v>
      </c>
      <c r="P15" s="27">
        <v>515</v>
      </c>
      <c r="Q15" s="27">
        <v>515</v>
      </c>
      <c r="R15" s="27">
        <v>515</v>
      </c>
      <c r="S15" s="27">
        <v>515</v>
      </c>
      <c r="T15" s="27">
        <v>515</v>
      </c>
      <c r="U15" s="27">
        <v>515</v>
      </c>
      <c r="V15" s="27">
        <v>515</v>
      </c>
      <c r="W15" s="27">
        <v>515</v>
      </c>
      <c r="X15" s="27">
        <v>515</v>
      </c>
      <c r="Y15" s="27">
        <v>515</v>
      </c>
      <c r="Z15" s="27">
        <v>515</v>
      </c>
      <c r="AA15" s="27">
        <v>515</v>
      </c>
      <c r="AB15">
        <v>0</v>
      </c>
      <c r="AC15">
        <v>46</v>
      </c>
      <c r="AD15" t="str">
        <f>IFERROR(VLOOKUP($A15,Stock_FRA_FAO!$A$3:$E$183,4,FALSE),"")</f>
        <v/>
      </c>
      <c r="AE15" t="str">
        <f>IFERROR(VLOOKUP($A15,Stock_FRA_FAO!$A$3:$E$183,5,FALSE),"")</f>
        <v/>
      </c>
      <c r="AF15">
        <f>IFERROR(VLOOKUP($A15,Forest_GFPM!$A$2:$H$181,3,FALSE),"")</f>
        <v>2E-3</v>
      </c>
      <c r="AG15">
        <v>5.4000000000000001E-4</v>
      </c>
      <c r="AH15">
        <v>-8.9800000000000005E-2</v>
      </c>
      <c r="AI15" s="51">
        <v>-0.41</v>
      </c>
    </row>
    <row r="16" spans="1:38">
      <c r="A16" s="47" t="s">
        <v>20</v>
      </c>
      <c r="B16" s="27">
        <v>0.22</v>
      </c>
      <c r="C16" s="27">
        <v>0.23</v>
      </c>
      <c r="D16" s="27">
        <v>0.25</v>
      </c>
      <c r="E16" s="27">
        <v>0.26</v>
      </c>
      <c r="F16" s="27">
        <v>0.28000000000000003</v>
      </c>
      <c r="G16" s="27">
        <v>0.28999999999999998</v>
      </c>
      <c r="H16" s="27">
        <v>0.31</v>
      </c>
      <c r="I16" s="27">
        <v>0.32</v>
      </c>
      <c r="J16" s="27">
        <v>0.34</v>
      </c>
      <c r="K16" s="27">
        <v>0.36</v>
      </c>
      <c r="L16" s="27">
        <v>0.37</v>
      </c>
      <c r="M16" s="27">
        <v>0.39</v>
      </c>
      <c r="N16" s="27">
        <v>0.4</v>
      </c>
      <c r="O16" s="27">
        <v>0.42</v>
      </c>
      <c r="P16" s="27">
        <v>0.43</v>
      </c>
      <c r="Q16" s="27">
        <v>0.45</v>
      </c>
      <c r="R16" s="27">
        <v>0.46</v>
      </c>
      <c r="S16" s="27">
        <v>0.48</v>
      </c>
      <c r="T16" s="27">
        <v>0.49</v>
      </c>
      <c r="U16" s="27">
        <v>0.51</v>
      </c>
      <c r="V16" s="27">
        <v>0.53</v>
      </c>
      <c r="W16" s="27">
        <v>0.54</v>
      </c>
      <c r="X16" s="27">
        <v>0.56000000000000005</v>
      </c>
      <c r="Y16" s="27">
        <v>0.56999999999999995</v>
      </c>
      <c r="Z16" s="27">
        <v>0.59</v>
      </c>
      <c r="AA16" s="27">
        <v>0.6</v>
      </c>
      <c r="AB16">
        <v>2.6690096080340897E-2</v>
      </c>
      <c r="AC16">
        <v>1</v>
      </c>
      <c r="AD16" t="str">
        <f>IFERROR(VLOOKUP($A16,Stock_FRA_FAO!$A$3:$E$183,4,FALSE),"")</f>
        <v/>
      </c>
      <c r="AE16" t="str">
        <f>IFERROR(VLOOKUP($A16,Stock_FRA_FAO!$A$3:$E$183,5,FALSE),"")</f>
        <v/>
      </c>
      <c r="AF16">
        <f>IFERROR(VLOOKUP($A16,Forest_GFPM!$A$2:$H$181,3,FALSE),"")</f>
        <v>2.5999999999999999E-2</v>
      </c>
      <c r="AG16">
        <v>5.4000000000000001E-4</v>
      </c>
      <c r="AH16">
        <v>-8.9800000000000005E-2</v>
      </c>
      <c r="AI16" s="51">
        <v>-0.41</v>
      </c>
    </row>
    <row r="17" spans="1:35">
      <c r="A17" s="47" t="s">
        <v>21</v>
      </c>
      <c r="B17" s="27">
        <v>1494</v>
      </c>
      <c r="C17" s="27">
        <v>1491.4</v>
      </c>
      <c r="D17" s="27">
        <v>1488.8</v>
      </c>
      <c r="E17" s="27">
        <v>1486.2</v>
      </c>
      <c r="F17" s="27">
        <v>1483.6</v>
      </c>
      <c r="G17" s="27">
        <v>1481</v>
      </c>
      <c r="H17" s="27">
        <v>1478.4</v>
      </c>
      <c r="I17" s="27">
        <v>1475.8</v>
      </c>
      <c r="J17" s="27">
        <v>1473.2</v>
      </c>
      <c r="K17" s="27">
        <v>1470.6</v>
      </c>
      <c r="L17" s="27">
        <v>1468</v>
      </c>
      <c r="M17" s="27">
        <v>1465.4</v>
      </c>
      <c r="N17" s="27">
        <v>1462.8</v>
      </c>
      <c r="O17" s="27">
        <v>1460.2</v>
      </c>
      <c r="P17" s="27">
        <v>1457.6</v>
      </c>
      <c r="Q17" s="27">
        <v>1455</v>
      </c>
      <c r="R17" s="27">
        <v>1452.4</v>
      </c>
      <c r="S17" s="27">
        <v>1449.8</v>
      </c>
      <c r="T17" s="27">
        <v>1447.2</v>
      </c>
      <c r="U17" s="27">
        <v>1444.6</v>
      </c>
      <c r="V17" s="27">
        <v>1442</v>
      </c>
      <c r="W17" s="27">
        <v>1439.4</v>
      </c>
      <c r="X17" s="27">
        <v>1436.8</v>
      </c>
      <c r="Y17" s="27">
        <v>1434.2</v>
      </c>
      <c r="Z17" s="27">
        <v>1431.6</v>
      </c>
      <c r="AA17" s="27">
        <v>1429</v>
      </c>
      <c r="AB17">
        <v>-1.8112230382277827E-3</v>
      </c>
      <c r="AC17">
        <v>86</v>
      </c>
      <c r="AD17">
        <f>IFERROR(VLOOKUP($A17,Stock_FRA_FAO!$A$3:$E$183,4,FALSE),"")</f>
        <v>0</v>
      </c>
      <c r="AE17">
        <f>IFERROR(VLOOKUP($A17,Stock_FRA_FAO!$A$3:$E$183,5,FALSE),"")</f>
        <v>86</v>
      </c>
      <c r="AF17">
        <f>IFERROR(VLOOKUP($A17,Forest_GFPM!$A$2:$H$181,3,FALSE),"")</f>
        <v>1.2999999999999999E-2</v>
      </c>
      <c r="AG17">
        <v>5.4000000000000001E-4</v>
      </c>
      <c r="AH17">
        <v>-8.9800000000000005E-2</v>
      </c>
      <c r="AI17" s="51">
        <v>-0.41</v>
      </c>
    </row>
    <row r="18" spans="1:35">
      <c r="A18" s="47" t="s">
        <v>22</v>
      </c>
      <c r="B18" s="27">
        <v>6.3</v>
      </c>
      <c r="C18" s="27">
        <v>6.3</v>
      </c>
      <c r="D18" s="27">
        <v>6.3</v>
      </c>
      <c r="E18" s="27">
        <v>6.3</v>
      </c>
      <c r="F18" s="27">
        <v>6.3</v>
      </c>
      <c r="G18" s="27">
        <v>6.3</v>
      </c>
      <c r="H18" s="27">
        <v>6.3</v>
      </c>
      <c r="I18" s="27">
        <v>6.3</v>
      </c>
      <c r="J18" s="27">
        <v>6.3</v>
      </c>
      <c r="K18" s="27">
        <v>6.3</v>
      </c>
      <c r="L18" s="27">
        <v>6.3</v>
      </c>
      <c r="M18" s="27">
        <v>6.3</v>
      </c>
      <c r="N18" s="27">
        <v>6.3</v>
      </c>
      <c r="O18" s="27">
        <v>6.3</v>
      </c>
      <c r="P18" s="27">
        <v>6.3</v>
      </c>
      <c r="Q18" s="27">
        <v>6.3</v>
      </c>
      <c r="R18" s="27">
        <v>6.3</v>
      </c>
      <c r="S18" s="27">
        <v>6.3</v>
      </c>
      <c r="T18" s="27">
        <v>6.3</v>
      </c>
      <c r="U18" s="27">
        <v>6.3</v>
      </c>
      <c r="V18" s="27">
        <v>6.3</v>
      </c>
      <c r="W18" s="27">
        <v>6.3</v>
      </c>
      <c r="X18" s="27">
        <v>6.3</v>
      </c>
      <c r="Y18" s="27">
        <v>6.3</v>
      </c>
      <c r="Z18" s="27">
        <v>6.3</v>
      </c>
      <c r="AA18" s="27">
        <v>6.3</v>
      </c>
      <c r="AB18">
        <v>0</v>
      </c>
      <c r="AC18">
        <v>1</v>
      </c>
      <c r="AD18" t="str">
        <f>IFERROR(VLOOKUP($A18,Stock_FRA_FAO!$A$3:$E$183,4,FALSE),"")</f>
        <v/>
      </c>
      <c r="AE18" t="str">
        <f>IFERROR(VLOOKUP($A18,Stock_FRA_FAO!$A$3:$E$183,5,FALSE),"")</f>
        <v/>
      </c>
      <c r="AF18">
        <f>IFERROR(VLOOKUP($A18,Forest_GFPM!$A$2:$H$181,3,FALSE),"")</f>
        <v>1.7000000000000001E-2</v>
      </c>
      <c r="AG18">
        <v>5.4000000000000001E-4</v>
      </c>
      <c r="AH18">
        <v>-8.9800000000000005E-2</v>
      </c>
      <c r="AI18" s="51">
        <v>-0.41</v>
      </c>
    </row>
    <row r="19" spans="1:35" ht="15.6">
      <c r="A19" s="47" t="s">
        <v>23</v>
      </c>
      <c r="B19" s="48">
        <v>7818.7983333333304</v>
      </c>
      <c r="C19" s="48">
        <v>7861.0933333333296</v>
      </c>
      <c r="D19" s="27">
        <v>7878.6</v>
      </c>
      <c r="E19" s="27">
        <v>7927.9</v>
      </c>
      <c r="F19" s="27">
        <v>7977.2</v>
      </c>
      <c r="G19" s="27">
        <v>8026.5</v>
      </c>
      <c r="H19" s="27">
        <v>8075.8</v>
      </c>
      <c r="I19" s="27">
        <v>8125.1</v>
      </c>
      <c r="J19" s="27">
        <v>8174.4</v>
      </c>
      <c r="K19" s="27">
        <v>8223.7000000000007</v>
      </c>
      <c r="L19" s="27">
        <v>8273</v>
      </c>
      <c r="M19" s="27">
        <v>8305.6</v>
      </c>
      <c r="N19" s="27">
        <v>8338.2000000000007</v>
      </c>
      <c r="O19" s="27">
        <v>8370.7999999999993</v>
      </c>
      <c r="P19" s="27">
        <v>8403.4</v>
      </c>
      <c r="Q19" s="27">
        <v>8436</v>
      </c>
      <c r="R19" s="27">
        <v>8455.6</v>
      </c>
      <c r="S19" s="27">
        <v>8475.2000000000007</v>
      </c>
      <c r="T19" s="27">
        <v>8494.7999999999993</v>
      </c>
      <c r="U19" s="27">
        <v>8514.4</v>
      </c>
      <c r="V19" s="27">
        <v>8534</v>
      </c>
      <c r="W19" s="27">
        <v>8553.9</v>
      </c>
      <c r="X19" s="27">
        <v>8573.7999999999993</v>
      </c>
      <c r="Y19" s="27">
        <v>8593.7000000000007</v>
      </c>
      <c r="Z19" s="27">
        <v>8613.6</v>
      </c>
      <c r="AA19" s="27">
        <v>8633.5</v>
      </c>
      <c r="AB19">
        <v>2.3183496189707054E-3</v>
      </c>
      <c r="AC19">
        <v>1669</v>
      </c>
      <c r="AD19">
        <f>IFERROR(VLOOKUP($A19,Stock_FRA_FAO!$A$3:$E$183,4,FALSE),"")</f>
        <v>1116</v>
      </c>
      <c r="AE19">
        <f>IFERROR(VLOOKUP($A19,Stock_FRA_FAO!$A$3:$E$183,5,FALSE),"")</f>
        <v>554</v>
      </c>
      <c r="AF19">
        <f>IFERROR(VLOOKUP($A19,Forest_GFPM!$A$2:$H$181,3,FALSE),"")</f>
        <v>2.7E-2</v>
      </c>
      <c r="AG19">
        <v>5.4000000000000001E-4</v>
      </c>
      <c r="AH19">
        <v>-8.9800000000000005E-2</v>
      </c>
      <c r="AI19" s="51">
        <v>-0.41</v>
      </c>
    </row>
    <row r="20" spans="1:35">
      <c r="A20" s="47" t="s">
        <v>24</v>
      </c>
      <c r="B20" s="27">
        <v>675.44212201591517</v>
      </c>
      <c r="C20" s="27">
        <v>674.62790981432352</v>
      </c>
      <c r="D20" s="27">
        <v>673.81369761273208</v>
      </c>
      <c r="E20" s="27">
        <v>672.99948541114065</v>
      </c>
      <c r="F20" s="27">
        <v>672.185273209549</v>
      </c>
      <c r="G20" s="27">
        <v>671.37106100795756</v>
      </c>
      <c r="H20" s="27">
        <v>670.55684880636602</v>
      </c>
      <c r="I20" s="27">
        <v>669.74263660477448</v>
      </c>
      <c r="J20" s="27">
        <v>668.92842440318304</v>
      </c>
      <c r="K20" s="27">
        <v>668.1142122015915</v>
      </c>
      <c r="L20" s="27">
        <v>667.3</v>
      </c>
      <c r="M20" s="27">
        <v>668.68</v>
      </c>
      <c r="N20" s="27">
        <v>670.06</v>
      </c>
      <c r="O20" s="27">
        <v>671.44</v>
      </c>
      <c r="P20" s="27">
        <v>672.82</v>
      </c>
      <c r="Q20" s="27">
        <v>674.2</v>
      </c>
      <c r="R20" s="27">
        <v>675.6</v>
      </c>
      <c r="S20" s="27">
        <v>677</v>
      </c>
      <c r="T20" s="27">
        <v>678.4</v>
      </c>
      <c r="U20" s="27">
        <v>679.8</v>
      </c>
      <c r="V20" s="27">
        <v>681.2</v>
      </c>
      <c r="W20" s="27">
        <v>681.64</v>
      </c>
      <c r="X20" s="27">
        <v>682.08</v>
      </c>
      <c r="Y20" s="27">
        <v>682.52</v>
      </c>
      <c r="Z20" s="27">
        <v>682.96</v>
      </c>
      <c r="AA20" s="27">
        <v>683.4</v>
      </c>
      <c r="AB20">
        <v>6.4487795493683997E-4</v>
      </c>
      <c r="AC20">
        <v>188</v>
      </c>
      <c r="AD20">
        <f>IFERROR(VLOOKUP($A20,Stock_FRA_FAO!$A$3:$E$183,4,FALSE),"")</f>
        <v>91</v>
      </c>
      <c r="AE20">
        <f>IFERROR(VLOOKUP($A20,Stock_FRA_FAO!$A$3:$E$183,5,FALSE),"")</f>
        <v>97</v>
      </c>
      <c r="AF20">
        <f>IFERROR(VLOOKUP($A20,Forest_GFPM!$A$2:$H$181,3,FALSE),"")</f>
        <v>3.1E-2</v>
      </c>
      <c r="AG20">
        <v>5.4000000000000001E-4</v>
      </c>
      <c r="AH20">
        <v>-8.9800000000000005E-2</v>
      </c>
      <c r="AI20" s="51">
        <v>-0.41</v>
      </c>
    </row>
    <row r="21" spans="1:35">
      <c r="A21" s="47" t="s">
        <v>25</v>
      </c>
      <c r="B21" s="27">
        <v>1616.03</v>
      </c>
      <c r="C21" s="27">
        <v>1600.35</v>
      </c>
      <c r="D21" s="27">
        <v>1584.68</v>
      </c>
      <c r="E21" s="27">
        <v>1569.01</v>
      </c>
      <c r="F21" s="27">
        <v>1553.34</v>
      </c>
      <c r="G21" s="27">
        <v>1537.66</v>
      </c>
      <c r="H21" s="27">
        <v>1521.99</v>
      </c>
      <c r="I21" s="27">
        <v>1506.32</v>
      </c>
      <c r="J21" s="27">
        <v>1490.65</v>
      </c>
      <c r="K21" s="27">
        <v>1474.97</v>
      </c>
      <c r="L21" s="27">
        <v>1459.3</v>
      </c>
      <c r="M21" s="27">
        <v>1450.75</v>
      </c>
      <c r="N21" s="27">
        <v>1442.19</v>
      </c>
      <c r="O21" s="27">
        <v>1433.64</v>
      </c>
      <c r="P21" s="27">
        <v>1425.08</v>
      </c>
      <c r="Q21" s="27">
        <v>1416.53</v>
      </c>
      <c r="R21" s="27">
        <v>1411.5</v>
      </c>
      <c r="S21" s="27">
        <v>1406.47</v>
      </c>
      <c r="T21" s="27">
        <v>1401.45</v>
      </c>
      <c r="U21" s="27">
        <v>1396.42</v>
      </c>
      <c r="V21" s="27">
        <v>1391.39</v>
      </c>
      <c r="W21" s="27">
        <v>1386.37</v>
      </c>
      <c r="X21" s="27">
        <v>1381.35</v>
      </c>
      <c r="Y21" s="27">
        <v>1376.34</v>
      </c>
      <c r="Z21" s="27">
        <v>1371.32</v>
      </c>
      <c r="AA21" s="27">
        <v>1366.3</v>
      </c>
      <c r="AB21">
        <v>-3.6389788214828966E-3</v>
      </c>
      <c r="AC21">
        <v>222</v>
      </c>
      <c r="AD21">
        <f>IFERROR(VLOOKUP($A21,Stock_FRA_FAO!$A$3:$E$183,4,FALSE),"")</f>
        <v>0</v>
      </c>
      <c r="AE21">
        <f>IFERROR(VLOOKUP($A21,Stock_FRA_FAO!$A$3:$E$183,5,FALSE),"")</f>
        <v>0</v>
      </c>
      <c r="AF21">
        <f>IFERROR(VLOOKUP($A21,Forest_GFPM!$A$2:$H$181,3,FALSE),"")</f>
        <v>1E-3</v>
      </c>
      <c r="AG21">
        <v>5.4000000000000001E-4</v>
      </c>
      <c r="AH21">
        <v>-8.9800000000000005E-2</v>
      </c>
      <c r="AI21" s="51">
        <v>-0.41</v>
      </c>
    </row>
    <row r="22" spans="1:35">
      <c r="A22" s="47" t="s">
        <v>26</v>
      </c>
      <c r="B22" s="27">
        <v>5761</v>
      </c>
      <c r="C22" s="27">
        <v>5691</v>
      </c>
      <c r="D22" s="27">
        <v>5621</v>
      </c>
      <c r="E22" s="27">
        <v>5551</v>
      </c>
      <c r="F22" s="27">
        <v>5481</v>
      </c>
      <c r="G22" s="27">
        <v>5411</v>
      </c>
      <c r="H22" s="27">
        <v>5341</v>
      </c>
      <c r="I22" s="27">
        <v>5271</v>
      </c>
      <c r="J22" s="27">
        <v>5201</v>
      </c>
      <c r="K22" s="27">
        <v>5131</v>
      </c>
      <c r="L22" s="27">
        <v>5061</v>
      </c>
      <c r="M22" s="27">
        <v>5011</v>
      </c>
      <c r="N22" s="27">
        <v>4961</v>
      </c>
      <c r="O22" s="27">
        <v>4911</v>
      </c>
      <c r="P22" s="27">
        <v>4861</v>
      </c>
      <c r="Q22" s="27">
        <v>4811</v>
      </c>
      <c r="R22" s="27">
        <v>4761</v>
      </c>
      <c r="S22" s="27">
        <v>4711</v>
      </c>
      <c r="T22" s="27">
        <v>4661</v>
      </c>
      <c r="U22" s="27">
        <v>4611</v>
      </c>
      <c r="V22" s="27">
        <v>4561</v>
      </c>
      <c r="W22" s="27">
        <v>4511</v>
      </c>
      <c r="X22" s="27">
        <v>4461</v>
      </c>
      <c r="Y22" s="27">
        <v>4411</v>
      </c>
      <c r="Z22" s="27">
        <v>4361</v>
      </c>
      <c r="AA22" s="27">
        <v>4311</v>
      </c>
      <c r="AB22">
        <v>-1.1273216333865466E-2</v>
      </c>
      <c r="AC22">
        <v>152</v>
      </c>
      <c r="AD22">
        <f>IFERROR(VLOOKUP($A22,Stock_FRA_FAO!$A$3:$E$183,4,FALSE),"")</f>
        <v>0</v>
      </c>
      <c r="AE22">
        <f>IFERROR(VLOOKUP($A22,Stock_FRA_FAO!$A$3:$E$183,5,FALSE),"")</f>
        <v>152</v>
      </c>
      <c r="AF22">
        <f>IFERROR(VLOOKUP($A22,Forest_GFPM!$A$2:$H$181,3,FALSE),"")</f>
        <v>4.3999999999999997E-2</v>
      </c>
      <c r="AG22">
        <v>5.4000000000000001E-4</v>
      </c>
      <c r="AH22">
        <v>-8.9800000000000005E-2</v>
      </c>
      <c r="AI22" s="51">
        <v>-0.41</v>
      </c>
    </row>
    <row r="23" spans="1:35">
      <c r="A23" s="47" t="s">
        <v>27</v>
      </c>
      <c r="B23" s="27">
        <v>2506.71</v>
      </c>
      <c r="C23" s="27">
        <v>2516.64</v>
      </c>
      <c r="D23" s="27">
        <v>2526.5700000000002</v>
      </c>
      <c r="E23" s="27">
        <v>2536.5</v>
      </c>
      <c r="F23" s="27">
        <v>2546.4299999999998</v>
      </c>
      <c r="G23" s="27">
        <v>2556.36</v>
      </c>
      <c r="H23" s="27">
        <v>2566.29</v>
      </c>
      <c r="I23" s="27">
        <v>2576.2199999999998</v>
      </c>
      <c r="J23" s="27">
        <v>2586.14</v>
      </c>
      <c r="K23" s="27">
        <v>2596.0700000000002</v>
      </c>
      <c r="L23" s="27">
        <v>2606</v>
      </c>
      <c r="M23" s="27">
        <v>2615.9299999999998</v>
      </c>
      <c r="N23" s="27">
        <v>2625.86</v>
      </c>
      <c r="O23" s="27">
        <v>2635.79</v>
      </c>
      <c r="P23" s="27">
        <v>2645.72</v>
      </c>
      <c r="Q23" s="27">
        <v>2655.65</v>
      </c>
      <c r="R23" s="27">
        <v>2665.58</v>
      </c>
      <c r="S23" s="27">
        <v>2675.5</v>
      </c>
      <c r="T23" s="27">
        <v>2685.43</v>
      </c>
      <c r="U23" s="27">
        <v>2695.36</v>
      </c>
      <c r="V23" s="27">
        <v>2705.29</v>
      </c>
      <c r="W23" s="27">
        <v>2715.22</v>
      </c>
      <c r="X23" s="27">
        <v>2725.15</v>
      </c>
      <c r="Y23" s="27">
        <v>2735.08</v>
      </c>
      <c r="Z23" s="27">
        <v>2745.01</v>
      </c>
      <c r="AA23" s="27">
        <v>2754.93</v>
      </c>
      <c r="AB23">
        <v>3.636358698652753E-3</v>
      </c>
      <c r="AC23">
        <v>510</v>
      </c>
      <c r="AD23">
        <f>IFERROR(VLOOKUP($A23,Stock_FRA_FAO!$A$3:$E$183,4,FALSE),"")</f>
        <v>102</v>
      </c>
      <c r="AE23">
        <f>IFERROR(VLOOKUP($A23,Stock_FRA_FAO!$A$3:$E$183,5,FALSE),"")</f>
        <v>408</v>
      </c>
      <c r="AF23">
        <f>IFERROR(VLOOKUP($A23,Forest_GFPM!$A$2:$H$181,3,FALSE),"")</f>
        <v>1.2E-2</v>
      </c>
      <c r="AG23">
        <v>5.4000000000000001E-4</v>
      </c>
      <c r="AH23">
        <v>-8.9800000000000005E-2</v>
      </c>
      <c r="AI23" s="51">
        <v>-0.41</v>
      </c>
    </row>
    <row r="24" spans="1:35">
      <c r="A24" s="47" t="s">
        <v>28</v>
      </c>
      <c r="B24" s="27">
        <v>62795</v>
      </c>
      <c r="C24" s="27">
        <v>62524.6</v>
      </c>
      <c r="D24" s="27">
        <v>62254.2</v>
      </c>
      <c r="E24" s="27">
        <v>61983.8</v>
      </c>
      <c r="F24" s="27">
        <v>61713.4</v>
      </c>
      <c r="G24" s="27">
        <v>61443</v>
      </c>
      <c r="H24" s="27">
        <v>61172.6</v>
      </c>
      <c r="I24" s="27">
        <v>60902.2</v>
      </c>
      <c r="J24" s="27">
        <v>60631.8</v>
      </c>
      <c r="K24" s="27">
        <v>60361.4</v>
      </c>
      <c r="L24" s="27">
        <v>60091</v>
      </c>
      <c r="M24" s="27">
        <v>59819.6</v>
      </c>
      <c r="N24" s="27">
        <v>59548.2</v>
      </c>
      <c r="O24" s="27">
        <v>59276.800000000003</v>
      </c>
      <c r="P24" s="27">
        <v>59005.4</v>
      </c>
      <c r="Q24" s="27">
        <v>58734</v>
      </c>
      <c r="R24" s="27">
        <v>58229</v>
      </c>
      <c r="S24" s="27">
        <v>57724</v>
      </c>
      <c r="T24" s="27">
        <v>57219</v>
      </c>
      <c r="U24" s="27">
        <v>56714</v>
      </c>
      <c r="V24" s="27">
        <v>56209</v>
      </c>
      <c r="W24" s="27">
        <v>55920</v>
      </c>
      <c r="X24" s="27">
        <v>55631</v>
      </c>
      <c r="Y24" s="27">
        <v>55342</v>
      </c>
      <c r="Z24" s="27">
        <v>55053</v>
      </c>
      <c r="AA24" s="27">
        <v>54764</v>
      </c>
      <c r="AB24">
        <v>-5.2086512262808915E-3</v>
      </c>
      <c r="AC24">
        <v>4133</v>
      </c>
      <c r="AD24">
        <f>IFERROR(VLOOKUP($A24,Stock_FRA_FAO!$A$3:$E$183,4,FALSE),"")</f>
        <v>0</v>
      </c>
      <c r="AE24">
        <f>IFERROR(VLOOKUP($A24,Stock_FRA_FAO!$A$3:$E$183,5,FALSE),"")</f>
        <v>4133</v>
      </c>
      <c r="AF24">
        <f>IFERROR(VLOOKUP($A24,Forest_GFPM!$A$2:$H$181,3,FALSE),"")</f>
        <v>1E-3</v>
      </c>
      <c r="AG24">
        <v>5.4000000000000001E-4</v>
      </c>
      <c r="AH24">
        <v>-8.9800000000000005E-2</v>
      </c>
      <c r="AI24" s="51">
        <v>-0.41</v>
      </c>
    </row>
    <row r="25" spans="1:35" ht="15.6">
      <c r="A25" s="47" t="s">
        <v>29</v>
      </c>
      <c r="B25" s="48">
        <v>2204.5</v>
      </c>
      <c r="C25" s="48">
        <v>2203</v>
      </c>
      <c r="D25" s="27">
        <v>2205</v>
      </c>
      <c r="E25" s="27">
        <v>2202.5</v>
      </c>
      <c r="F25" s="27">
        <v>2200</v>
      </c>
      <c r="G25" s="27">
        <v>2197.5</v>
      </c>
      <c r="H25" s="27">
        <v>2195</v>
      </c>
      <c r="I25" s="27">
        <v>2192.5</v>
      </c>
      <c r="J25" s="27">
        <v>2190</v>
      </c>
      <c r="K25" s="27">
        <v>2187.5</v>
      </c>
      <c r="L25" s="27">
        <v>2185</v>
      </c>
      <c r="M25" s="27">
        <v>2185</v>
      </c>
      <c r="N25" s="27">
        <v>2185</v>
      </c>
      <c r="O25" s="27">
        <v>2185</v>
      </c>
      <c r="P25" s="27">
        <v>2185</v>
      </c>
      <c r="Q25" s="27">
        <v>2185</v>
      </c>
      <c r="R25" s="27">
        <v>2185</v>
      </c>
      <c r="S25" s="27">
        <v>2185</v>
      </c>
      <c r="T25" s="27">
        <v>2185</v>
      </c>
      <c r="U25" s="27">
        <v>2185</v>
      </c>
      <c r="V25" s="27">
        <v>2185</v>
      </c>
      <c r="W25" s="27">
        <v>2185</v>
      </c>
      <c r="X25" s="27">
        <v>2185</v>
      </c>
      <c r="Y25" s="27">
        <v>2185</v>
      </c>
      <c r="Z25" s="27">
        <v>2185</v>
      </c>
      <c r="AA25" s="27">
        <v>2185</v>
      </c>
      <c r="AB25">
        <v>0</v>
      </c>
      <c r="AC25">
        <v>358</v>
      </c>
      <c r="AD25">
        <f>IFERROR(VLOOKUP($A25,Stock_FRA_FAO!$A$3:$E$183,4,FALSE),"")</f>
        <v>135</v>
      </c>
      <c r="AE25">
        <f>IFERROR(VLOOKUP($A25,Stock_FRA_FAO!$A$3:$E$183,5,FALSE),"")</f>
        <v>223</v>
      </c>
      <c r="AF25">
        <f>IFERROR(VLOOKUP($A25,Forest_GFPM!$A$2:$H$181,3,FALSE),"")</f>
        <v>1.9E-2</v>
      </c>
      <c r="AG25">
        <v>5.4000000000000001E-4</v>
      </c>
      <c r="AH25">
        <v>-8.9800000000000005E-2</v>
      </c>
      <c r="AI25" s="51">
        <v>-0.41</v>
      </c>
    </row>
    <row r="26" spans="1:35">
      <c r="A26" s="47" t="s">
        <v>30</v>
      </c>
      <c r="B26" s="27">
        <v>13718</v>
      </c>
      <c r="C26" s="27">
        <v>13599.7</v>
      </c>
      <c r="D26" s="27">
        <v>13481.4</v>
      </c>
      <c r="E26" s="27">
        <v>13363.1</v>
      </c>
      <c r="F26" s="27">
        <v>13244.8</v>
      </c>
      <c r="G26" s="27">
        <v>13126.5</v>
      </c>
      <c r="H26" s="27">
        <v>13008.2</v>
      </c>
      <c r="I26" s="27">
        <v>12889.9</v>
      </c>
      <c r="J26" s="27">
        <v>12771.6</v>
      </c>
      <c r="K26" s="27">
        <v>12653.3</v>
      </c>
      <c r="L26" s="27">
        <v>12535</v>
      </c>
      <c r="M26" s="27">
        <v>12416.6</v>
      </c>
      <c r="N26" s="27">
        <v>12298.2</v>
      </c>
      <c r="O26" s="27">
        <v>12179.8</v>
      </c>
      <c r="P26" s="27">
        <v>12061.4</v>
      </c>
      <c r="Q26" s="27">
        <v>11943</v>
      </c>
      <c r="R26" s="27">
        <v>11824.6</v>
      </c>
      <c r="S26" s="27">
        <v>11706.2</v>
      </c>
      <c r="T26" s="27">
        <v>11587.8</v>
      </c>
      <c r="U26" s="27">
        <v>11469.4</v>
      </c>
      <c r="V26" s="27">
        <v>11351</v>
      </c>
      <c r="W26" s="27">
        <v>11248.8</v>
      </c>
      <c r="X26" s="27">
        <v>11146.6</v>
      </c>
      <c r="Y26" s="27">
        <v>11044.4</v>
      </c>
      <c r="Z26" s="27">
        <v>10942.2</v>
      </c>
      <c r="AA26" s="27">
        <v>10840</v>
      </c>
      <c r="AB26">
        <v>-9.2119229219960186E-3</v>
      </c>
      <c r="AC26">
        <v>725</v>
      </c>
      <c r="AD26">
        <f>IFERROR(VLOOKUP($A26,Stock_FRA_FAO!$A$3:$E$183,4,FALSE),"")</f>
        <v>0</v>
      </c>
      <c r="AE26">
        <f>IFERROR(VLOOKUP($A26,Stock_FRA_FAO!$A$3:$E$183,5,FALSE),"")</f>
        <v>725</v>
      </c>
      <c r="AF26">
        <f>IFERROR(VLOOKUP($A26,Forest_GFPM!$A$2:$H$181,3,FALSE),"")</f>
        <v>8.0000000000000002E-3</v>
      </c>
      <c r="AG26">
        <v>5.4000000000000001E-4</v>
      </c>
      <c r="AH26">
        <v>-8.9800000000000005E-2</v>
      </c>
      <c r="AI26" s="51">
        <v>-0.41</v>
      </c>
    </row>
    <row r="27" spans="1:35">
      <c r="A27" s="47" t="s">
        <v>31</v>
      </c>
      <c r="B27" s="27">
        <v>546705</v>
      </c>
      <c r="C27" s="27">
        <v>544161.9</v>
      </c>
      <c r="D27" s="27">
        <v>541618.80000000005</v>
      </c>
      <c r="E27" s="27">
        <v>539075.69999999995</v>
      </c>
      <c r="F27" s="27">
        <v>536532.6</v>
      </c>
      <c r="G27" s="27">
        <v>533989.5</v>
      </c>
      <c r="H27" s="27">
        <v>531446.4</v>
      </c>
      <c r="I27" s="27">
        <v>528903.30000000005</v>
      </c>
      <c r="J27" s="27">
        <v>526360.19999999995</v>
      </c>
      <c r="K27" s="27">
        <v>523817.1</v>
      </c>
      <c r="L27" s="27">
        <v>521274</v>
      </c>
      <c r="M27" s="27">
        <v>518366</v>
      </c>
      <c r="N27" s="27">
        <v>515458</v>
      </c>
      <c r="O27" s="27">
        <v>512550</v>
      </c>
      <c r="P27" s="27">
        <v>509642</v>
      </c>
      <c r="Q27" s="27">
        <v>506734</v>
      </c>
      <c r="R27" s="27">
        <v>505078.8</v>
      </c>
      <c r="S27" s="27">
        <v>503423.6</v>
      </c>
      <c r="T27" s="27">
        <v>501768.4</v>
      </c>
      <c r="U27" s="27">
        <v>500113.2</v>
      </c>
      <c r="V27" s="27">
        <v>498458</v>
      </c>
      <c r="W27" s="27">
        <v>497474</v>
      </c>
      <c r="X27" s="27">
        <v>496490</v>
      </c>
      <c r="Y27" s="27">
        <v>495506</v>
      </c>
      <c r="Z27" s="27">
        <v>494522</v>
      </c>
      <c r="AA27" s="27">
        <v>493538</v>
      </c>
      <c r="AB27">
        <v>-1.9838887371619318E-3</v>
      </c>
      <c r="AC27">
        <v>96745</v>
      </c>
      <c r="AD27">
        <f>IFERROR(VLOOKUP($A27,Stock_FRA_FAO!$A$3:$E$183,4,FALSE),"")</f>
        <v>379</v>
      </c>
      <c r="AE27">
        <f>IFERROR(VLOOKUP($A27,Stock_FRA_FAO!$A$3:$E$183,5,FALSE),"")</f>
        <v>96367</v>
      </c>
      <c r="AF27">
        <f>IFERROR(VLOOKUP($A27,Forest_GFPM!$A$2:$H$181,3,FALSE),"")</f>
        <v>3.0000000000000001E-3</v>
      </c>
      <c r="AG27">
        <v>5.4000000000000001E-4</v>
      </c>
      <c r="AH27">
        <v>-8.9800000000000005E-2</v>
      </c>
      <c r="AI27" s="51">
        <v>-0.41</v>
      </c>
    </row>
    <row r="28" spans="1:35">
      <c r="A28" s="47" t="s">
        <v>33</v>
      </c>
      <c r="B28" s="27">
        <v>3.71</v>
      </c>
      <c r="C28" s="27">
        <v>3.71</v>
      </c>
      <c r="D28" s="27">
        <v>3.7</v>
      </c>
      <c r="E28" s="27">
        <v>3.7</v>
      </c>
      <c r="F28" s="27">
        <v>3.69</v>
      </c>
      <c r="G28" s="27">
        <v>3.69</v>
      </c>
      <c r="H28" s="27">
        <v>3.69</v>
      </c>
      <c r="I28" s="27">
        <v>3.68</v>
      </c>
      <c r="J28" s="27">
        <v>3.68</v>
      </c>
      <c r="K28" s="27">
        <v>3.67</v>
      </c>
      <c r="L28" s="27">
        <v>3.67</v>
      </c>
      <c r="M28" s="27">
        <v>3.67</v>
      </c>
      <c r="N28" s="27">
        <v>3.67</v>
      </c>
      <c r="O28" s="27">
        <v>3.66</v>
      </c>
      <c r="P28" s="27">
        <v>3.66</v>
      </c>
      <c r="Q28" s="27">
        <v>3.66</v>
      </c>
      <c r="R28" s="27">
        <v>3.66</v>
      </c>
      <c r="S28" s="27">
        <v>3.65</v>
      </c>
      <c r="T28" s="27">
        <v>3.65</v>
      </c>
      <c r="U28" s="27">
        <v>3.64</v>
      </c>
      <c r="V28" s="27">
        <v>3.64</v>
      </c>
      <c r="W28" s="27">
        <v>3.64</v>
      </c>
      <c r="X28" s="27">
        <v>3.63</v>
      </c>
      <c r="Y28" s="27">
        <v>3.63</v>
      </c>
      <c r="Z28" s="27">
        <v>3.62</v>
      </c>
      <c r="AA28" s="27">
        <v>3.62</v>
      </c>
      <c r="AB28">
        <v>-1.3764657535479952E-3</v>
      </c>
      <c r="AC28" t="s">
        <v>308</v>
      </c>
      <c r="AD28" t="str">
        <f>IFERROR(VLOOKUP($A28,Stock_FRA_FAO!$A$3:$E$183,4,FALSE),"")</f>
        <v/>
      </c>
      <c r="AE28" t="str">
        <f>IFERROR(VLOOKUP($A28,Stock_FRA_FAO!$A$3:$E$183,5,FALSE),"")</f>
        <v/>
      </c>
      <c r="AF28" t="str">
        <f>IFERROR(VLOOKUP($A28,Forest_GFPM!$A$2:$H$181,3,FALSE),"")</f>
        <v/>
      </c>
      <c r="AG28">
        <v>5.4000000000000001E-4</v>
      </c>
      <c r="AH28">
        <v>-8.9800000000000005E-2</v>
      </c>
      <c r="AI28" s="51">
        <v>-0.41</v>
      </c>
    </row>
    <row r="29" spans="1:35">
      <c r="A29" s="47" t="s">
        <v>34</v>
      </c>
      <c r="B29" s="27">
        <v>413</v>
      </c>
      <c r="C29" s="27">
        <v>411.4</v>
      </c>
      <c r="D29" s="27">
        <v>409.8</v>
      </c>
      <c r="E29" s="27">
        <v>408.2</v>
      </c>
      <c r="F29" s="27">
        <v>406.6</v>
      </c>
      <c r="G29" s="27">
        <v>405</v>
      </c>
      <c r="H29" s="27">
        <v>403.4</v>
      </c>
      <c r="I29" s="27">
        <v>401.8</v>
      </c>
      <c r="J29" s="27">
        <v>400.2</v>
      </c>
      <c r="K29" s="27">
        <v>398.6</v>
      </c>
      <c r="L29" s="27">
        <v>397</v>
      </c>
      <c r="M29" s="27">
        <v>395.4</v>
      </c>
      <c r="N29" s="27">
        <v>393.8</v>
      </c>
      <c r="O29" s="27">
        <v>392.2</v>
      </c>
      <c r="P29" s="27">
        <v>390.6</v>
      </c>
      <c r="Q29" s="27">
        <v>389</v>
      </c>
      <c r="R29" s="27">
        <v>387.2</v>
      </c>
      <c r="S29" s="27">
        <v>385.4</v>
      </c>
      <c r="T29" s="27">
        <v>383.6</v>
      </c>
      <c r="U29" s="27">
        <v>381.8</v>
      </c>
      <c r="V29" s="27">
        <v>380</v>
      </c>
      <c r="W29" s="27">
        <v>380</v>
      </c>
      <c r="X29" s="27">
        <v>380</v>
      </c>
      <c r="Y29" s="27">
        <v>380</v>
      </c>
      <c r="Z29" s="27">
        <v>380</v>
      </c>
      <c r="AA29" s="27">
        <v>380</v>
      </c>
      <c r="AB29">
        <v>0</v>
      </c>
      <c r="AC29">
        <v>73</v>
      </c>
      <c r="AD29">
        <f>IFERROR(VLOOKUP($A29,Stock_FRA_FAO!$A$3:$E$183,4,FALSE),"")</f>
        <v>0</v>
      </c>
      <c r="AE29">
        <f>IFERROR(VLOOKUP($A29,Stock_FRA_FAO!$A$3:$E$183,5,FALSE),"")</f>
        <v>73</v>
      </c>
      <c r="AF29">
        <f>IFERROR(VLOOKUP($A29,Forest_GFPM!$A$2:$H$181,3,FALSE),"")</f>
        <v>0</v>
      </c>
      <c r="AG29">
        <v>5.4000000000000001E-4</v>
      </c>
      <c r="AH29">
        <v>-8.9800000000000005E-2</v>
      </c>
      <c r="AI29" s="51">
        <v>-0.41</v>
      </c>
    </row>
    <row r="30" spans="1:35">
      <c r="A30" s="47" t="s">
        <v>35</v>
      </c>
      <c r="B30" s="27">
        <v>3327</v>
      </c>
      <c r="C30" s="27">
        <v>3331.8</v>
      </c>
      <c r="D30" s="27">
        <v>3336.6</v>
      </c>
      <c r="E30" s="27">
        <v>3341.4</v>
      </c>
      <c r="F30" s="27">
        <v>3346.2</v>
      </c>
      <c r="G30" s="27">
        <v>3351</v>
      </c>
      <c r="H30" s="27">
        <v>3355.8</v>
      </c>
      <c r="I30" s="27">
        <v>3360.6</v>
      </c>
      <c r="J30" s="27">
        <v>3365.4</v>
      </c>
      <c r="K30" s="27">
        <v>3370.2</v>
      </c>
      <c r="L30" s="27">
        <v>3375</v>
      </c>
      <c r="M30" s="27">
        <v>3430.2</v>
      </c>
      <c r="N30" s="27">
        <v>3485.4</v>
      </c>
      <c r="O30" s="27">
        <v>3540.6</v>
      </c>
      <c r="P30" s="27">
        <v>3595.8</v>
      </c>
      <c r="Q30" s="27">
        <v>3651</v>
      </c>
      <c r="R30" s="27">
        <v>3668.2</v>
      </c>
      <c r="S30" s="27">
        <v>3685.4</v>
      </c>
      <c r="T30" s="27">
        <v>3702.6</v>
      </c>
      <c r="U30" s="27">
        <v>3719.8</v>
      </c>
      <c r="V30" s="27">
        <v>3737</v>
      </c>
      <c r="W30" s="27">
        <v>3754.2</v>
      </c>
      <c r="X30" s="27">
        <v>3771.4</v>
      </c>
      <c r="Y30" s="27">
        <v>3788.6</v>
      </c>
      <c r="Z30" s="27">
        <v>3805.8</v>
      </c>
      <c r="AA30" s="27">
        <v>3823</v>
      </c>
      <c r="AB30">
        <v>4.5503820545249596E-3</v>
      </c>
      <c r="AC30">
        <v>699</v>
      </c>
      <c r="AD30">
        <f>IFERROR(VLOOKUP($A30,Stock_FRA_FAO!$A$3:$E$183,4,FALSE),"")</f>
        <v>315</v>
      </c>
      <c r="AE30">
        <f>IFERROR(VLOOKUP($A30,Stock_FRA_FAO!$A$3:$E$183,5,FALSE),"")</f>
        <v>384</v>
      </c>
      <c r="AF30">
        <f>IFERROR(VLOOKUP($A30,Forest_GFPM!$A$2:$H$181,3,FALSE),"")</f>
        <v>2.3E-2</v>
      </c>
      <c r="AG30">
        <v>5.4000000000000001E-4</v>
      </c>
      <c r="AH30">
        <v>-8.9800000000000005E-2</v>
      </c>
      <c r="AI30" s="51">
        <v>-0.41</v>
      </c>
    </row>
    <row r="31" spans="1:35">
      <c r="A31" s="47" t="s">
        <v>36</v>
      </c>
      <c r="B31" s="27">
        <v>6847</v>
      </c>
      <c r="C31" s="27">
        <v>6787.1</v>
      </c>
      <c r="D31" s="27">
        <v>6727.2</v>
      </c>
      <c r="E31" s="27">
        <v>6667.3</v>
      </c>
      <c r="F31" s="27">
        <v>6607.4</v>
      </c>
      <c r="G31" s="27">
        <v>6547.5</v>
      </c>
      <c r="H31" s="27">
        <v>6487.6</v>
      </c>
      <c r="I31" s="27">
        <v>6427.7</v>
      </c>
      <c r="J31" s="27">
        <v>6367.8</v>
      </c>
      <c r="K31" s="27">
        <v>6307.9</v>
      </c>
      <c r="L31" s="27">
        <v>6248</v>
      </c>
      <c r="M31" s="27">
        <v>6188.2</v>
      </c>
      <c r="N31" s="27">
        <v>6128.4</v>
      </c>
      <c r="O31" s="27">
        <v>6068.6</v>
      </c>
      <c r="P31" s="27">
        <v>6008.8</v>
      </c>
      <c r="Q31" s="27">
        <v>5949</v>
      </c>
      <c r="R31" s="27">
        <v>5889</v>
      </c>
      <c r="S31" s="27">
        <v>5829</v>
      </c>
      <c r="T31" s="27">
        <v>5769</v>
      </c>
      <c r="U31" s="27">
        <v>5709</v>
      </c>
      <c r="V31" s="27">
        <v>5649</v>
      </c>
      <c r="W31" s="27">
        <v>5589.2</v>
      </c>
      <c r="X31" s="27">
        <v>5529.4</v>
      </c>
      <c r="Y31" s="27">
        <v>5469.6</v>
      </c>
      <c r="Z31" s="27">
        <v>5409.8</v>
      </c>
      <c r="AA31" s="27">
        <v>5350</v>
      </c>
      <c r="AB31">
        <v>-1.0875332124657744E-2</v>
      </c>
      <c r="AC31">
        <v>225</v>
      </c>
      <c r="AD31">
        <f>IFERROR(VLOOKUP($A31,Stock_FRA_FAO!$A$3:$E$183,4,FALSE),"")</f>
        <v>0</v>
      </c>
      <c r="AE31">
        <f>IFERROR(VLOOKUP($A31,Stock_FRA_FAO!$A$3:$E$183,5,FALSE),"")</f>
        <v>225</v>
      </c>
      <c r="AF31">
        <f>IFERROR(VLOOKUP($A31,Forest_GFPM!$A$2:$H$181,3,FALSE),"")</f>
        <v>0.05</v>
      </c>
      <c r="AG31">
        <v>5.4000000000000001E-4</v>
      </c>
      <c r="AH31">
        <v>-8.9800000000000005E-2</v>
      </c>
      <c r="AI31" s="51">
        <v>-0.41</v>
      </c>
    </row>
    <row r="32" spans="1:35">
      <c r="A32" s="47" t="s">
        <v>37</v>
      </c>
      <c r="B32" s="27">
        <v>289</v>
      </c>
      <c r="C32" s="27">
        <v>279.89999999999998</v>
      </c>
      <c r="D32" s="27">
        <v>270.8</v>
      </c>
      <c r="E32" s="27">
        <v>261.7</v>
      </c>
      <c r="F32" s="27">
        <v>252.6</v>
      </c>
      <c r="G32" s="27">
        <v>243.5</v>
      </c>
      <c r="H32" s="27">
        <v>234.4</v>
      </c>
      <c r="I32" s="27">
        <v>225.3</v>
      </c>
      <c r="J32" s="27">
        <v>216.2</v>
      </c>
      <c r="K32" s="27">
        <v>207.1</v>
      </c>
      <c r="L32" s="27">
        <v>198</v>
      </c>
      <c r="M32" s="27">
        <v>194.6</v>
      </c>
      <c r="N32" s="27">
        <v>191.2</v>
      </c>
      <c r="O32" s="27">
        <v>187.8</v>
      </c>
      <c r="P32" s="27">
        <v>184.4</v>
      </c>
      <c r="Q32" s="27">
        <v>181</v>
      </c>
      <c r="R32" s="27">
        <v>195.4</v>
      </c>
      <c r="S32" s="27">
        <v>209.8</v>
      </c>
      <c r="T32" s="27">
        <v>224.2</v>
      </c>
      <c r="U32" s="27">
        <v>238.6</v>
      </c>
      <c r="V32" s="27">
        <v>253</v>
      </c>
      <c r="W32" s="27">
        <v>257.60000000000002</v>
      </c>
      <c r="X32" s="27">
        <v>262.2</v>
      </c>
      <c r="Y32" s="27">
        <v>266.8</v>
      </c>
      <c r="Z32" s="27">
        <v>271.39999999999998</v>
      </c>
      <c r="AA32" s="27">
        <v>276</v>
      </c>
      <c r="AB32">
        <v>1.7397827309224789E-2</v>
      </c>
      <c r="AC32">
        <v>33</v>
      </c>
      <c r="AD32">
        <f>IFERROR(VLOOKUP($A32,Stock_FRA_FAO!$A$3:$E$183,4,FALSE),"")</f>
        <v>0</v>
      </c>
      <c r="AE32">
        <f>IFERROR(VLOOKUP($A32,Stock_FRA_FAO!$A$3:$E$183,5,FALSE),"")</f>
        <v>0</v>
      </c>
      <c r="AF32">
        <f>IFERROR(VLOOKUP($A32,Forest_GFPM!$A$2:$H$181,3,FALSE),"")</f>
        <v>4.7E-2</v>
      </c>
      <c r="AG32">
        <v>5.4000000000000001E-4</v>
      </c>
      <c r="AH32">
        <v>-8.9800000000000005E-2</v>
      </c>
      <c r="AI32" s="51">
        <v>-0.41</v>
      </c>
    </row>
    <row r="33" spans="1:35">
      <c r="A33" s="47" t="s">
        <v>54</v>
      </c>
      <c r="B33" s="27">
        <v>10222</v>
      </c>
      <c r="C33" s="27">
        <v>10232.6</v>
      </c>
      <c r="D33" s="27">
        <v>10243.200000000001</v>
      </c>
      <c r="E33" s="27">
        <v>10253.799999999999</v>
      </c>
      <c r="F33" s="27">
        <v>10264.4</v>
      </c>
      <c r="G33" s="27">
        <v>10275</v>
      </c>
      <c r="H33" s="27">
        <v>10285.6</v>
      </c>
      <c r="I33" s="27">
        <v>10296.200000000001</v>
      </c>
      <c r="J33" s="27">
        <v>10306.799999999999</v>
      </c>
      <c r="K33" s="27">
        <v>10317.4</v>
      </c>
      <c r="L33" s="27">
        <v>10328</v>
      </c>
      <c r="M33" s="27">
        <v>10343.4</v>
      </c>
      <c r="N33" s="27">
        <v>10358.799999999999</v>
      </c>
      <c r="O33" s="27">
        <v>10374.200000000001</v>
      </c>
      <c r="P33" s="27">
        <v>10389.6</v>
      </c>
      <c r="Q33" s="27">
        <v>10405</v>
      </c>
      <c r="R33" s="27">
        <v>10404.6</v>
      </c>
      <c r="S33" s="27">
        <v>10404.200000000001</v>
      </c>
      <c r="T33" s="27">
        <v>10403.799999999999</v>
      </c>
      <c r="U33" s="27">
        <v>10403.4</v>
      </c>
      <c r="V33" s="27">
        <v>10403</v>
      </c>
      <c r="W33" s="27">
        <v>10402.6</v>
      </c>
      <c r="X33" s="27">
        <v>10402.200000000001</v>
      </c>
      <c r="Y33" s="27">
        <v>10401.799999999999</v>
      </c>
      <c r="Z33" s="27">
        <v>10401.4</v>
      </c>
      <c r="AA33" s="27">
        <v>10401</v>
      </c>
      <c r="AB33">
        <v>-3.8454143505006755E-5</v>
      </c>
      <c r="AC33">
        <v>2626</v>
      </c>
      <c r="AD33" t="str">
        <f>IFERROR(VLOOKUP($A33,Stock_FRA_FAO!$A$3:$E$183,4,FALSE),"")</f>
        <v/>
      </c>
      <c r="AE33" t="str">
        <f>IFERROR(VLOOKUP($A33,Stock_FRA_FAO!$A$3:$E$183,5,FALSE),"")</f>
        <v/>
      </c>
      <c r="AF33">
        <f>IFERROR(VLOOKUP($A33,Forest_GFPM!$A$2:$H$181,3,FALSE),"")</f>
        <v>5.0000000000000001E-3</v>
      </c>
      <c r="AG33">
        <v>5.4000000000000001E-4</v>
      </c>
      <c r="AH33">
        <v>-8.9800000000000005E-2</v>
      </c>
      <c r="AI33" s="51">
        <v>-0.41</v>
      </c>
    </row>
    <row r="34" spans="1:35">
      <c r="A34" s="47" t="s">
        <v>38</v>
      </c>
      <c r="B34" s="27">
        <v>57.75</v>
      </c>
      <c r="C34" s="27">
        <v>60.18</v>
      </c>
      <c r="D34" s="27">
        <v>62.62</v>
      </c>
      <c r="E34" s="27">
        <v>65.05</v>
      </c>
      <c r="F34" s="27">
        <v>67.489999999999995</v>
      </c>
      <c r="G34" s="27">
        <v>69.92</v>
      </c>
      <c r="H34" s="27">
        <v>72.349999999999994</v>
      </c>
      <c r="I34" s="27">
        <v>74.790000000000006</v>
      </c>
      <c r="J34" s="27">
        <v>77.22</v>
      </c>
      <c r="K34" s="27">
        <v>79.66</v>
      </c>
      <c r="L34" s="27">
        <v>82.09</v>
      </c>
      <c r="M34" s="27">
        <v>82.39</v>
      </c>
      <c r="N34" s="27">
        <v>82.69</v>
      </c>
      <c r="O34" s="27">
        <v>82.99</v>
      </c>
      <c r="P34" s="27">
        <v>83.29</v>
      </c>
      <c r="Q34" s="27">
        <v>83.59</v>
      </c>
      <c r="R34" s="27">
        <v>83.89</v>
      </c>
      <c r="S34" s="27">
        <v>84.19</v>
      </c>
      <c r="T34" s="27">
        <v>84.49</v>
      </c>
      <c r="U34" s="27">
        <v>84.79</v>
      </c>
      <c r="V34" s="27">
        <v>85.09</v>
      </c>
      <c r="W34" s="27">
        <v>86.05</v>
      </c>
      <c r="X34" s="27">
        <v>87.02</v>
      </c>
      <c r="Y34" s="27">
        <v>87.98</v>
      </c>
      <c r="Z34" s="27">
        <v>88.94</v>
      </c>
      <c r="AA34" s="27">
        <v>89.9</v>
      </c>
      <c r="AB34">
        <v>1.1002441230953064E-2</v>
      </c>
      <c r="AC34">
        <v>13</v>
      </c>
      <c r="AD34">
        <f>IFERROR(VLOOKUP($A34,Stock_FRA_FAO!$A$3:$E$183,4,FALSE),"")</f>
        <v>1</v>
      </c>
      <c r="AE34">
        <f>IFERROR(VLOOKUP($A34,Stock_FRA_FAO!$A$3:$E$183,5,FALSE),"")</f>
        <v>12</v>
      </c>
      <c r="AF34" t="str">
        <f>IFERROR(VLOOKUP($A34,Forest_GFPM!$A$2:$H$181,3,FALSE),"")</f>
        <v/>
      </c>
      <c r="AG34">
        <v>5.4000000000000001E-4</v>
      </c>
      <c r="AH34">
        <v>-8.9800000000000005E-2</v>
      </c>
      <c r="AI34" s="51">
        <v>-0.41</v>
      </c>
    </row>
    <row r="35" spans="1:35">
      <c r="A35" s="47" t="s">
        <v>39</v>
      </c>
      <c r="B35" s="27">
        <v>12944</v>
      </c>
      <c r="C35" s="27">
        <v>12804.2</v>
      </c>
      <c r="D35" s="27">
        <v>12664.4</v>
      </c>
      <c r="E35" s="27">
        <v>12524.6</v>
      </c>
      <c r="F35" s="27">
        <v>12384.8</v>
      </c>
      <c r="G35" s="27">
        <v>12245</v>
      </c>
      <c r="H35" s="27">
        <v>12105.2</v>
      </c>
      <c r="I35" s="27">
        <v>11965.4</v>
      </c>
      <c r="J35" s="27">
        <v>11825.6</v>
      </c>
      <c r="K35" s="27">
        <v>11685.8</v>
      </c>
      <c r="L35" s="27">
        <v>11546</v>
      </c>
      <c r="M35" s="27">
        <v>11383</v>
      </c>
      <c r="N35" s="27">
        <v>11220</v>
      </c>
      <c r="O35" s="27">
        <v>11057</v>
      </c>
      <c r="P35" s="27">
        <v>10894</v>
      </c>
      <c r="Q35" s="27">
        <v>10731</v>
      </c>
      <c r="R35" s="27">
        <v>10603.6</v>
      </c>
      <c r="S35" s="27">
        <v>10476.200000000001</v>
      </c>
      <c r="T35" s="27">
        <v>10348.799999999999</v>
      </c>
      <c r="U35" s="27">
        <v>10221.4</v>
      </c>
      <c r="V35" s="27">
        <v>10094</v>
      </c>
      <c r="W35" s="27">
        <v>9966.6</v>
      </c>
      <c r="X35" s="27">
        <v>9839.2000000000007</v>
      </c>
      <c r="Y35" s="27">
        <v>9711.7999999999993</v>
      </c>
      <c r="Z35" s="27">
        <v>9584.4</v>
      </c>
      <c r="AA35" s="27">
        <v>9457</v>
      </c>
      <c r="AB35">
        <v>-1.303536765137614E-2</v>
      </c>
      <c r="AC35">
        <v>893</v>
      </c>
      <c r="AD35">
        <f>IFERROR(VLOOKUP($A35,Stock_FRA_FAO!$A$3:$E$183,4,FALSE),"")</f>
        <v>0</v>
      </c>
      <c r="AE35">
        <f>IFERROR(VLOOKUP($A35,Stock_FRA_FAO!$A$3:$E$183,5,FALSE),"")</f>
        <v>0</v>
      </c>
      <c r="AF35">
        <f>IFERROR(VLOOKUP($A35,Forest_GFPM!$A$2:$H$181,3,FALSE),"")</f>
        <v>0.01</v>
      </c>
      <c r="AG35">
        <v>5.4000000000000001E-4</v>
      </c>
      <c r="AH35">
        <v>-8.9800000000000005E-2</v>
      </c>
      <c r="AI35" s="51">
        <v>-0.41</v>
      </c>
    </row>
    <row r="36" spans="1:35">
      <c r="A36" s="47" t="s">
        <v>40</v>
      </c>
      <c r="B36" s="27">
        <v>24316</v>
      </c>
      <c r="C36" s="27">
        <v>24096</v>
      </c>
      <c r="D36" s="27">
        <v>23876</v>
      </c>
      <c r="E36" s="27">
        <v>23656</v>
      </c>
      <c r="F36" s="27">
        <v>23436</v>
      </c>
      <c r="G36" s="27">
        <v>23216</v>
      </c>
      <c r="H36" s="27">
        <v>22996</v>
      </c>
      <c r="I36" s="27">
        <v>22776</v>
      </c>
      <c r="J36" s="27">
        <v>22556</v>
      </c>
      <c r="K36" s="27">
        <v>22336</v>
      </c>
      <c r="L36" s="27">
        <v>22116</v>
      </c>
      <c r="M36" s="27">
        <v>21896</v>
      </c>
      <c r="N36" s="27">
        <v>21676</v>
      </c>
      <c r="O36" s="27">
        <v>21456</v>
      </c>
      <c r="P36" s="27">
        <v>21236</v>
      </c>
      <c r="Q36" s="27">
        <v>21016</v>
      </c>
      <c r="R36" s="27">
        <v>20796</v>
      </c>
      <c r="S36" s="27">
        <v>20576</v>
      </c>
      <c r="T36" s="27">
        <v>20356</v>
      </c>
      <c r="U36" s="27">
        <v>20136</v>
      </c>
      <c r="V36" s="27">
        <v>19916</v>
      </c>
      <c r="W36" s="27">
        <v>19696</v>
      </c>
      <c r="X36" s="27">
        <v>19476</v>
      </c>
      <c r="Y36" s="27">
        <v>19256</v>
      </c>
      <c r="Z36" s="27">
        <v>19036</v>
      </c>
      <c r="AA36" s="27">
        <v>18816</v>
      </c>
      <c r="AB36">
        <v>-1.1361959247244924E-2</v>
      </c>
      <c r="AC36">
        <v>5802</v>
      </c>
      <c r="AD36">
        <f>IFERROR(VLOOKUP($A36,Stock_FRA_FAO!$A$3:$E$183,4,FALSE),"")</f>
        <v>0</v>
      </c>
      <c r="AE36">
        <f>IFERROR(VLOOKUP($A36,Stock_FRA_FAO!$A$3:$E$183,5,FALSE),"")</f>
        <v>5802</v>
      </c>
      <c r="AF36">
        <f>IFERROR(VLOOKUP($A36,Forest_GFPM!$A$2:$H$181,3,FALSE),"")</f>
        <v>2E-3</v>
      </c>
      <c r="AG36">
        <v>5.4000000000000001E-4</v>
      </c>
      <c r="AH36">
        <v>-8.9800000000000005E-2</v>
      </c>
      <c r="AI36" s="51">
        <v>-0.41</v>
      </c>
    </row>
    <row r="37" spans="1:35">
      <c r="A37" s="47" t="s">
        <v>41</v>
      </c>
      <c r="B37" s="27">
        <v>348273</v>
      </c>
      <c r="C37" s="27">
        <v>348225.9</v>
      </c>
      <c r="D37" s="27">
        <v>348178.8</v>
      </c>
      <c r="E37" s="27">
        <v>348131.7</v>
      </c>
      <c r="F37" s="27">
        <v>348084.6</v>
      </c>
      <c r="G37" s="27">
        <v>348037.5</v>
      </c>
      <c r="H37" s="27">
        <v>347990.4</v>
      </c>
      <c r="I37" s="27">
        <v>347943.3</v>
      </c>
      <c r="J37" s="27">
        <v>347896.2</v>
      </c>
      <c r="K37" s="27">
        <v>347849.1</v>
      </c>
      <c r="L37" s="27">
        <v>347802</v>
      </c>
      <c r="M37" s="27">
        <v>347756.79999999999</v>
      </c>
      <c r="N37" s="27">
        <v>347711.6</v>
      </c>
      <c r="O37" s="27">
        <v>347666.4</v>
      </c>
      <c r="P37" s="27">
        <v>347621.2</v>
      </c>
      <c r="Q37" s="27">
        <v>347576</v>
      </c>
      <c r="R37" s="27">
        <v>347521.2</v>
      </c>
      <c r="S37" s="27">
        <v>347466.4</v>
      </c>
      <c r="T37" s="27">
        <v>347411.6</v>
      </c>
      <c r="U37" s="27">
        <v>347356.8</v>
      </c>
      <c r="V37" s="27">
        <v>347302</v>
      </c>
      <c r="W37" s="27">
        <v>347255.4</v>
      </c>
      <c r="X37" s="27">
        <v>347208.8</v>
      </c>
      <c r="Y37" s="27">
        <v>347162.2</v>
      </c>
      <c r="Z37" s="27">
        <v>347115.6</v>
      </c>
      <c r="AA37" s="27">
        <v>347069</v>
      </c>
      <c r="AB37">
        <v>-1.342221983622327E-4</v>
      </c>
      <c r="AC37">
        <v>32769</v>
      </c>
      <c r="AD37" t="str">
        <f>IFERROR(VLOOKUP($A37,Stock_FRA_FAO!$A$3:$E$183,4,FALSE),"")</f>
        <v/>
      </c>
      <c r="AE37" t="str">
        <f>IFERROR(VLOOKUP($A37,Stock_FRA_FAO!$A$3:$E$183,5,FALSE),"")</f>
        <v/>
      </c>
      <c r="AF37">
        <f>IFERROR(VLOOKUP($A37,Forest_GFPM!$A$2:$H$181,3,FALSE),"")</f>
        <v>5.0000000000000001E-3</v>
      </c>
      <c r="AG37">
        <v>5.4000000000000001E-4</v>
      </c>
      <c r="AH37">
        <v>-8.9800000000000005E-2</v>
      </c>
      <c r="AI37" s="51">
        <v>-0.41</v>
      </c>
    </row>
    <row r="38" spans="1:35">
      <c r="A38" s="47" t="s">
        <v>42</v>
      </c>
      <c r="B38" s="27">
        <v>12.7</v>
      </c>
      <c r="C38" s="27">
        <v>12.7</v>
      </c>
      <c r="D38" s="27">
        <v>12.7</v>
      </c>
      <c r="E38" s="27">
        <v>12.7</v>
      </c>
      <c r="F38" s="27">
        <v>12.7</v>
      </c>
      <c r="G38" s="27">
        <v>12.7</v>
      </c>
      <c r="H38" s="27">
        <v>12.7</v>
      </c>
      <c r="I38" s="27">
        <v>12.7</v>
      </c>
      <c r="J38" s="27">
        <v>12.7</v>
      </c>
      <c r="K38" s="27">
        <v>12.7</v>
      </c>
      <c r="L38" s="27">
        <v>12.7</v>
      </c>
      <c r="M38" s="27">
        <v>12.7</v>
      </c>
      <c r="N38" s="27">
        <v>12.7</v>
      </c>
      <c r="O38" s="27">
        <v>12.7</v>
      </c>
      <c r="P38" s="27">
        <v>12.7</v>
      </c>
      <c r="Q38" s="27">
        <v>12.7</v>
      </c>
      <c r="R38" s="27">
        <v>12.7</v>
      </c>
      <c r="S38" s="27">
        <v>12.7</v>
      </c>
      <c r="T38" s="27">
        <v>12.7</v>
      </c>
      <c r="U38" s="27">
        <v>12.7</v>
      </c>
      <c r="V38" s="27">
        <v>12.7</v>
      </c>
      <c r="W38" s="27">
        <v>12.7</v>
      </c>
      <c r="X38" s="27">
        <v>12.7</v>
      </c>
      <c r="Y38" s="27">
        <v>12.7</v>
      </c>
      <c r="Z38" s="27">
        <v>12.7</v>
      </c>
      <c r="AA38" s="27">
        <v>12.7</v>
      </c>
      <c r="AB38">
        <v>0</v>
      </c>
      <c r="AC38" t="s">
        <v>308</v>
      </c>
      <c r="AD38" t="str">
        <f>IFERROR(VLOOKUP($A38,Stock_FRA_FAO!$A$3:$E$183,4,FALSE),"")</f>
        <v/>
      </c>
      <c r="AE38" t="str">
        <f>IFERROR(VLOOKUP($A38,Stock_FRA_FAO!$A$3:$E$183,5,FALSE),"")</f>
        <v/>
      </c>
      <c r="AF38" t="str">
        <f>IFERROR(VLOOKUP($A38,Forest_GFPM!$A$2:$H$181,3,FALSE),"")</f>
        <v/>
      </c>
      <c r="AG38">
        <v>5.4000000000000001E-4</v>
      </c>
      <c r="AH38">
        <v>-8.9800000000000005E-2</v>
      </c>
      <c r="AI38" s="51">
        <v>-0.41</v>
      </c>
    </row>
    <row r="39" spans="1:35">
      <c r="A39" s="47" t="s">
        <v>43</v>
      </c>
      <c r="B39" s="27">
        <v>22560</v>
      </c>
      <c r="C39" s="27">
        <v>22544.400000000001</v>
      </c>
      <c r="D39" s="27">
        <v>22528.799999999999</v>
      </c>
      <c r="E39" s="27">
        <v>22513.200000000001</v>
      </c>
      <c r="F39" s="27">
        <v>22497.599999999999</v>
      </c>
      <c r="G39" s="27">
        <v>22482</v>
      </c>
      <c r="H39" s="27">
        <v>22466.400000000001</v>
      </c>
      <c r="I39" s="27">
        <v>22450.799999999999</v>
      </c>
      <c r="J39" s="27">
        <v>22435.200000000001</v>
      </c>
      <c r="K39" s="27">
        <v>22419.599999999999</v>
      </c>
      <c r="L39" s="27">
        <v>22404</v>
      </c>
      <c r="M39" s="27">
        <v>22388.400000000001</v>
      </c>
      <c r="N39" s="27">
        <v>22372.799999999999</v>
      </c>
      <c r="O39" s="27">
        <v>22357.200000000001</v>
      </c>
      <c r="P39" s="27">
        <v>22341.599999999999</v>
      </c>
      <c r="Q39" s="27">
        <v>22326</v>
      </c>
      <c r="R39" s="27">
        <v>22310.400000000001</v>
      </c>
      <c r="S39" s="27">
        <v>22294.799999999999</v>
      </c>
      <c r="T39" s="27">
        <v>22279.200000000001</v>
      </c>
      <c r="U39" s="27">
        <v>22263.599999999999</v>
      </c>
      <c r="V39" s="27">
        <v>22248</v>
      </c>
      <c r="W39" s="27">
        <v>22232.400000000001</v>
      </c>
      <c r="X39" s="27">
        <v>22216.799999999999</v>
      </c>
      <c r="Y39" s="27">
        <v>22201.200000000001</v>
      </c>
      <c r="Z39" s="27">
        <v>22185.599999999999</v>
      </c>
      <c r="AA39" s="27">
        <v>22170</v>
      </c>
      <c r="AB39">
        <v>-7.0241837203455226E-4</v>
      </c>
      <c r="AC39">
        <v>3751</v>
      </c>
      <c r="AD39">
        <f>IFERROR(VLOOKUP($A39,Stock_FRA_FAO!$A$3:$E$183,4,FALSE),"")</f>
        <v>0</v>
      </c>
      <c r="AE39">
        <f>IFERROR(VLOOKUP($A39,Stock_FRA_FAO!$A$3:$E$183,5,FALSE),"")</f>
        <v>3751</v>
      </c>
      <c r="AF39">
        <f>IFERROR(VLOOKUP($A39,Forest_GFPM!$A$2:$H$181,3,FALSE),"")</f>
        <v>1E-3</v>
      </c>
      <c r="AG39">
        <v>5.4000000000000001E-4</v>
      </c>
      <c r="AH39">
        <v>-8.9800000000000005E-2</v>
      </c>
      <c r="AI39" s="51">
        <v>-0.41</v>
      </c>
    </row>
    <row r="40" spans="1:35">
      <c r="A40" s="47" t="s">
        <v>44</v>
      </c>
      <c r="B40" s="27">
        <v>6705</v>
      </c>
      <c r="C40" s="27">
        <v>6667.1</v>
      </c>
      <c r="D40" s="27">
        <v>6629.2</v>
      </c>
      <c r="E40" s="27">
        <v>6591.3</v>
      </c>
      <c r="F40" s="27">
        <v>6553.4</v>
      </c>
      <c r="G40" s="27">
        <v>6515.5</v>
      </c>
      <c r="H40" s="27">
        <v>6477.6</v>
      </c>
      <c r="I40" s="27">
        <v>6439.7</v>
      </c>
      <c r="J40" s="27">
        <v>6401.8</v>
      </c>
      <c r="K40" s="27">
        <v>6363.9</v>
      </c>
      <c r="L40" s="27">
        <v>6326</v>
      </c>
      <c r="M40" s="27">
        <v>6289</v>
      </c>
      <c r="N40" s="27">
        <v>6252</v>
      </c>
      <c r="O40" s="27">
        <v>6215</v>
      </c>
      <c r="P40" s="27">
        <v>6178</v>
      </c>
      <c r="Q40" s="27">
        <v>6141</v>
      </c>
      <c r="R40" s="27">
        <v>6014.4</v>
      </c>
      <c r="S40" s="27">
        <v>5887.8</v>
      </c>
      <c r="T40" s="27">
        <v>5761.2</v>
      </c>
      <c r="U40" s="27">
        <v>5634.6</v>
      </c>
      <c r="V40" s="27">
        <v>5508</v>
      </c>
      <c r="W40" s="27">
        <v>5381.4</v>
      </c>
      <c r="X40" s="27">
        <v>5254.8</v>
      </c>
      <c r="Y40" s="27">
        <v>5128.2</v>
      </c>
      <c r="Z40" s="27">
        <v>5001.6000000000004</v>
      </c>
      <c r="AA40" s="27">
        <v>4875</v>
      </c>
      <c r="AB40">
        <v>-2.4404392228769889E-2</v>
      </c>
      <c r="AC40">
        <v>89</v>
      </c>
      <c r="AD40">
        <f>IFERROR(VLOOKUP($A40,Stock_FRA_FAO!$A$3:$E$183,4,FALSE),"")</f>
        <v>0</v>
      </c>
      <c r="AE40">
        <f>IFERROR(VLOOKUP($A40,Stock_FRA_FAO!$A$3:$E$183,5,FALSE),"")</f>
        <v>0</v>
      </c>
      <c r="AF40">
        <f>IFERROR(VLOOKUP($A40,Forest_GFPM!$A$2:$H$181,3,FALSE),"")</f>
        <v>2.5999999999999999E-2</v>
      </c>
      <c r="AG40">
        <v>5.4000000000000001E-4</v>
      </c>
      <c r="AH40">
        <v>-8.9800000000000005E-2</v>
      </c>
      <c r="AI40" s="51">
        <v>-0.41</v>
      </c>
    </row>
    <row r="41" spans="1:35">
      <c r="A41" s="47" t="s">
        <v>45</v>
      </c>
      <c r="B41" s="27">
        <v>15263</v>
      </c>
      <c r="C41" s="27">
        <v>15320.1</v>
      </c>
      <c r="D41" s="27">
        <v>15377.2</v>
      </c>
      <c r="E41" s="27">
        <v>15434.3</v>
      </c>
      <c r="F41" s="27">
        <v>15491.4</v>
      </c>
      <c r="G41" s="27">
        <v>15548.5</v>
      </c>
      <c r="H41" s="27">
        <v>15605.6</v>
      </c>
      <c r="I41" s="27">
        <v>15662.7</v>
      </c>
      <c r="J41" s="27">
        <v>15719.8</v>
      </c>
      <c r="K41" s="27">
        <v>15776.9</v>
      </c>
      <c r="L41" s="27">
        <v>15834</v>
      </c>
      <c r="M41" s="27">
        <v>15875.6</v>
      </c>
      <c r="N41" s="27">
        <v>15917.2</v>
      </c>
      <c r="O41" s="27">
        <v>15958.8</v>
      </c>
      <c r="P41" s="27">
        <v>16000.4</v>
      </c>
      <c r="Q41" s="27">
        <v>16042</v>
      </c>
      <c r="R41" s="27">
        <v>16079.8</v>
      </c>
      <c r="S41" s="27">
        <v>16117.6</v>
      </c>
      <c r="T41" s="27">
        <v>16155.4</v>
      </c>
      <c r="U41" s="27">
        <v>16193.2</v>
      </c>
      <c r="V41" s="27">
        <v>16231</v>
      </c>
      <c r="W41" s="27">
        <v>16531.8</v>
      </c>
      <c r="X41" s="27">
        <v>16832.599999999999</v>
      </c>
      <c r="Y41" s="27">
        <v>17133.400000000001</v>
      </c>
      <c r="Z41" s="27">
        <v>17434.2</v>
      </c>
      <c r="AA41" s="27">
        <v>17735</v>
      </c>
      <c r="AB41">
        <v>1.7718718864646155E-2</v>
      </c>
      <c r="AC41">
        <v>3316</v>
      </c>
      <c r="AD41">
        <f>IFERROR(VLOOKUP($A41,Stock_FRA_FAO!$A$3:$E$183,4,FALSE),"")</f>
        <v>426</v>
      </c>
      <c r="AE41">
        <f>IFERROR(VLOOKUP($A41,Stock_FRA_FAO!$A$3:$E$183,5,FALSE),"")</f>
        <v>2890</v>
      </c>
      <c r="AF41">
        <f>IFERROR(VLOOKUP($A41,Forest_GFPM!$A$2:$H$181,3,FALSE),"")</f>
        <v>1.4999999999999999E-2</v>
      </c>
      <c r="AG41">
        <v>5.4000000000000001E-4</v>
      </c>
      <c r="AH41">
        <v>-8.9800000000000005E-2</v>
      </c>
      <c r="AI41" s="51">
        <v>-0.41</v>
      </c>
    </row>
    <row r="42" spans="1:35">
      <c r="A42" s="47" t="s">
        <v>46</v>
      </c>
      <c r="B42" s="27">
        <v>157140.6</v>
      </c>
      <c r="C42" s="27">
        <v>159126.59</v>
      </c>
      <c r="D42" s="27">
        <v>161112.57999999999</v>
      </c>
      <c r="E42" s="27">
        <v>163098.57</v>
      </c>
      <c r="F42" s="27">
        <v>165084.56</v>
      </c>
      <c r="G42" s="27">
        <v>167070.54999999999</v>
      </c>
      <c r="H42" s="27">
        <v>169056.54</v>
      </c>
      <c r="I42" s="27">
        <v>171042.53</v>
      </c>
      <c r="J42" s="27">
        <v>173028.52</v>
      </c>
      <c r="K42" s="27">
        <v>175014.51</v>
      </c>
      <c r="L42" s="27">
        <v>177000.5</v>
      </c>
      <c r="M42" s="27">
        <v>180209.18</v>
      </c>
      <c r="N42" s="27">
        <v>183417.86</v>
      </c>
      <c r="O42" s="27">
        <v>186626.54</v>
      </c>
      <c r="P42" s="27">
        <v>189835.22</v>
      </c>
      <c r="Q42" s="27">
        <v>193043.9</v>
      </c>
      <c r="R42" s="27">
        <v>194557.18</v>
      </c>
      <c r="S42" s="27">
        <v>196070.46</v>
      </c>
      <c r="T42" s="27">
        <v>197583.74</v>
      </c>
      <c r="U42" s="27">
        <v>199097.02</v>
      </c>
      <c r="V42" s="27">
        <v>200610.3</v>
      </c>
      <c r="W42" s="27">
        <v>202152.5</v>
      </c>
      <c r="X42" s="27">
        <v>203694.7</v>
      </c>
      <c r="Y42" s="27">
        <v>205236.9</v>
      </c>
      <c r="Z42" s="27">
        <v>206779.1</v>
      </c>
      <c r="AA42" s="27">
        <v>208321.3</v>
      </c>
      <c r="AB42">
        <v>7.543116124603122E-3</v>
      </c>
      <c r="AC42">
        <v>16002</v>
      </c>
      <c r="AD42">
        <f>IFERROR(VLOOKUP($A42,Stock_FRA_FAO!$A$3:$E$183,4,FALSE),"")</f>
        <v>6561</v>
      </c>
      <c r="AE42">
        <f>IFERROR(VLOOKUP($A42,Stock_FRA_FAO!$A$3:$E$183,5,FALSE),"")</f>
        <v>9441</v>
      </c>
      <c r="AF42">
        <f>IFERROR(VLOOKUP($A42,Forest_GFPM!$A$2:$H$181,3,FALSE),"")</f>
        <v>3.4000000000000002E-2</v>
      </c>
      <c r="AG42">
        <v>5.4000000000000001E-4</v>
      </c>
      <c r="AH42">
        <v>-8.9800000000000005E-2</v>
      </c>
      <c r="AI42" s="51">
        <v>-0.41</v>
      </c>
    </row>
    <row r="43" spans="1:35">
      <c r="A43" s="47" t="s">
        <v>49</v>
      </c>
      <c r="B43" s="27">
        <v>64417</v>
      </c>
      <c r="C43" s="27">
        <v>64155.14</v>
      </c>
      <c r="D43" s="27">
        <v>63893.29</v>
      </c>
      <c r="E43" s="27">
        <v>63631.43</v>
      </c>
      <c r="F43" s="27">
        <v>63369.58</v>
      </c>
      <c r="G43" s="27">
        <v>63107.72</v>
      </c>
      <c r="H43" s="27">
        <v>62845.86</v>
      </c>
      <c r="I43" s="27">
        <v>62584.01</v>
      </c>
      <c r="J43" s="27">
        <v>62322.15</v>
      </c>
      <c r="K43" s="27">
        <v>62060.3</v>
      </c>
      <c r="L43" s="27">
        <v>61798.44</v>
      </c>
      <c r="M43" s="27">
        <v>61479.02</v>
      </c>
      <c r="N43" s="27">
        <v>61159.61</v>
      </c>
      <c r="O43" s="27">
        <v>60840.19</v>
      </c>
      <c r="P43" s="27">
        <v>60520.78</v>
      </c>
      <c r="Q43" s="27">
        <v>60201.36</v>
      </c>
      <c r="R43" s="27">
        <v>59888.15</v>
      </c>
      <c r="S43" s="27">
        <v>59574.94</v>
      </c>
      <c r="T43" s="27">
        <v>59261.74</v>
      </c>
      <c r="U43" s="27">
        <v>58948.53</v>
      </c>
      <c r="V43" s="27">
        <v>58635.32</v>
      </c>
      <c r="W43" s="27">
        <v>58608.6</v>
      </c>
      <c r="X43" s="27">
        <v>58581.89</v>
      </c>
      <c r="Y43" s="27">
        <v>58555.17</v>
      </c>
      <c r="Z43" s="27">
        <v>58528.46</v>
      </c>
      <c r="AA43" s="27">
        <v>58501.74</v>
      </c>
      <c r="AB43">
        <v>-4.5613246720921374E-4</v>
      </c>
      <c r="AC43">
        <v>8922</v>
      </c>
      <c r="AD43" t="str">
        <f>IFERROR(VLOOKUP($A43,Stock_FRA_FAO!$A$3:$E$183,4,FALSE),"")</f>
        <v/>
      </c>
      <c r="AE43" t="str">
        <f>IFERROR(VLOOKUP($A43,Stock_FRA_FAO!$A$3:$E$183,5,FALSE),"")</f>
        <v/>
      </c>
      <c r="AF43">
        <f>IFERROR(VLOOKUP($A43,Forest_GFPM!$A$2:$H$181,3,FALSE),"")</f>
        <v>1E-3</v>
      </c>
      <c r="AG43">
        <v>5.4000000000000001E-4</v>
      </c>
      <c r="AH43">
        <v>-8.9800000000000005E-2</v>
      </c>
      <c r="AI43" s="51">
        <v>-0.41</v>
      </c>
    </row>
    <row r="44" spans="1:35">
      <c r="A44" s="47" t="s">
        <v>50</v>
      </c>
      <c r="B44" s="27">
        <v>49</v>
      </c>
      <c r="C44" s="27">
        <v>48.6</v>
      </c>
      <c r="D44" s="27">
        <v>48.2</v>
      </c>
      <c r="E44" s="27">
        <v>47.8</v>
      </c>
      <c r="F44" s="27">
        <v>47.4</v>
      </c>
      <c r="G44" s="27">
        <v>47</v>
      </c>
      <c r="H44" s="27">
        <v>46.6</v>
      </c>
      <c r="I44" s="27">
        <v>46.2</v>
      </c>
      <c r="J44" s="27">
        <v>45.8</v>
      </c>
      <c r="K44" s="27">
        <v>45.4</v>
      </c>
      <c r="L44" s="27">
        <v>45</v>
      </c>
      <c r="M44" s="27">
        <v>44.4</v>
      </c>
      <c r="N44" s="27">
        <v>43.8</v>
      </c>
      <c r="O44" s="27">
        <v>43.2</v>
      </c>
      <c r="P44" s="27">
        <v>42.6</v>
      </c>
      <c r="Q44" s="27">
        <v>42</v>
      </c>
      <c r="R44" s="27">
        <v>41.4</v>
      </c>
      <c r="S44" s="27">
        <v>40.799999999999997</v>
      </c>
      <c r="T44" s="27">
        <v>40.200000000000003</v>
      </c>
      <c r="U44" s="27">
        <v>39.6</v>
      </c>
      <c r="V44" s="27">
        <v>39</v>
      </c>
      <c r="W44" s="27">
        <v>38.6</v>
      </c>
      <c r="X44" s="27">
        <v>38.200000000000003</v>
      </c>
      <c r="Y44" s="27">
        <v>37.799999999999997</v>
      </c>
      <c r="Z44" s="27">
        <v>37.4</v>
      </c>
      <c r="AA44" s="27">
        <v>37</v>
      </c>
      <c r="AB44">
        <v>-1.0527781818426618E-2</v>
      </c>
      <c r="AC44">
        <v>3</v>
      </c>
      <c r="AD44">
        <f>IFERROR(VLOOKUP($A44,Stock_FRA_FAO!$A$3:$E$183,4,FALSE),"")</f>
        <v>0</v>
      </c>
      <c r="AE44">
        <f>IFERROR(VLOOKUP($A44,Stock_FRA_FAO!$A$3:$E$183,5,FALSE),"")</f>
        <v>0</v>
      </c>
      <c r="AF44" t="str">
        <f>IFERROR(VLOOKUP($A44,Forest_GFPM!$A$2:$H$181,3,FALSE),"")</f>
        <v/>
      </c>
      <c r="AG44">
        <v>5.4000000000000001E-4</v>
      </c>
      <c r="AH44">
        <v>-8.9800000000000005E-2</v>
      </c>
      <c r="AI44" s="51">
        <v>-0.41</v>
      </c>
    </row>
    <row r="45" spans="1:35">
      <c r="A45" s="47" t="s">
        <v>51</v>
      </c>
      <c r="B45" s="27">
        <v>22726</v>
      </c>
      <c r="C45" s="27">
        <v>22709</v>
      </c>
      <c r="D45" s="27">
        <v>22692</v>
      </c>
      <c r="E45" s="27">
        <v>22675</v>
      </c>
      <c r="F45" s="27">
        <v>22658</v>
      </c>
      <c r="G45" s="27">
        <v>22641</v>
      </c>
      <c r="H45" s="27">
        <v>22624</v>
      </c>
      <c r="I45" s="27">
        <v>22607</v>
      </c>
      <c r="J45" s="27">
        <v>22590</v>
      </c>
      <c r="K45" s="27">
        <v>22573</v>
      </c>
      <c r="L45" s="27">
        <v>22556</v>
      </c>
      <c r="M45" s="27">
        <v>22539</v>
      </c>
      <c r="N45" s="27">
        <v>22522</v>
      </c>
      <c r="O45" s="27">
        <v>22505</v>
      </c>
      <c r="P45" s="27">
        <v>22488</v>
      </c>
      <c r="Q45" s="27">
        <v>22471</v>
      </c>
      <c r="R45" s="27">
        <v>22459</v>
      </c>
      <c r="S45" s="27">
        <v>22447</v>
      </c>
      <c r="T45" s="27">
        <v>22435</v>
      </c>
      <c r="U45" s="27">
        <v>22423</v>
      </c>
      <c r="V45" s="27">
        <v>22411</v>
      </c>
      <c r="W45" s="27">
        <v>22395.599999999999</v>
      </c>
      <c r="X45" s="27">
        <v>22380.2</v>
      </c>
      <c r="Y45" s="27">
        <v>22364.799999999999</v>
      </c>
      <c r="Z45" s="27">
        <v>22349.4</v>
      </c>
      <c r="AA45" s="27">
        <v>22334</v>
      </c>
      <c r="AB45">
        <v>-6.8834547431728677E-4</v>
      </c>
      <c r="AC45">
        <v>4523</v>
      </c>
      <c r="AD45">
        <f>IFERROR(VLOOKUP($A45,Stock_FRA_FAO!$A$3:$E$183,4,FALSE),"")</f>
        <v>0</v>
      </c>
      <c r="AE45">
        <f>IFERROR(VLOOKUP($A45,Stock_FRA_FAO!$A$3:$E$183,5,FALSE),"")</f>
        <v>0</v>
      </c>
      <c r="AF45">
        <f>IFERROR(VLOOKUP($A45,Forest_GFPM!$A$2:$H$181,3,FALSE),"")</f>
        <v>1E-3</v>
      </c>
      <c r="AG45">
        <v>5.4000000000000001E-4</v>
      </c>
      <c r="AH45">
        <v>-8.9800000000000005E-2</v>
      </c>
      <c r="AI45" s="51">
        <v>-0.41</v>
      </c>
    </row>
    <row r="46" spans="1:35">
      <c r="A46" s="47" t="s">
        <v>52</v>
      </c>
      <c r="B46" s="27">
        <v>14.4</v>
      </c>
      <c r="C46" s="27">
        <v>14.47</v>
      </c>
      <c r="D46" s="27">
        <v>14.54</v>
      </c>
      <c r="E46" s="27">
        <v>14.61</v>
      </c>
      <c r="F46" s="27">
        <v>14.68</v>
      </c>
      <c r="G46" s="27">
        <v>14.75</v>
      </c>
      <c r="H46" s="27">
        <v>14.82</v>
      </c>
      <c r="I46" s="27">
        <v>14.89</v>
      </c>
      <c r="J46" s="27">
        <v>14.96</v>
      </c>
      <c r="K46" s="27">
        <v>15.03</v>
      </c>
      <c r="L46" s="27">
        <v>15.1</v>
      </c>
      <c r="M46" s="27">
        <v>15.1</v>
      </c>
      <c r="N46" s="27">
        <v>15.1</v>
      </c>
      <c r="O46" s="27">
        <v>15.1</v>
      </c>
      <c r="P46" s="27">
        <v>15.1</v>
      </c>
      <c r="Q46" s="27">
        <v>15.1</v>
      </c>
      <c r="R46" s="27">
        <v>15.1</v>
      </c>
      <c r="S46" s="27">
        <v>15.1</v>
      </c>
      <c r="T46" s="27">
        <v>15.1</v>
      </c>
      <c r="U46" s="27">
        <v>15.1</v>
      </c>
      <c r="V46" s="27">
        <v>15.1</v>
      </c>
      <c r="W46" s="27">
        <v>15.1</v>
      </c>
      <c r="X46" s="27">
        <v>15.1</v>
      </c>
      <c r="Y46" s="27">
        <v>15.1</v>
      </c>
      <c r="Z46" s="27">
        <v>15.1</v>
      </c>
      <c r="AA46" s="27">
        <v>15.1</v>
      </c>
      <c r="AB46">
        <v>0</v>
      </c>
      <c r="AC46">
        <v>1</v>
      </c>
      <c r="AD46" t="str">
        <f>IFERROR(VLOOKUP($A46,Stock_FRA_FAO!$A$3:$E$183,4,FALSE),"")</f>
        <v/>
      </c>
      <c r="AE46" t="str">
        <f>IFERROR(VLOOKUP($A46,Stock_FRA_FAO!$A$3:$E$183,5,FALSE),"")</f>
        <v/>
      </c>
      <c r="AF46">
        <f>IFERROR(VLOOKUP($A46,Forest_GFPM!$A$2:$H$181,3,FALSE),"")</f>
        <v>5.0000000000000001E-3</v>
      </c>
      <c r="AG46">
        <v>5.4000000000000001E-4</v>
      </c>
      <c r="AH46">
        <v>-8.9800000000000005E-2</v>
      </c>
      <c r="AI46" s="51">
        <v>-0.41</v>
      </c>
    </row>
    <row r="47" spans="1:35">
      <c r="A47" s="47" t="s">
        <v>53</v>
      </c>
      <c r="B47" s="27">
        <v>2564</v>
      </c>
      <c r="C47" s="27">
        <v>2545.1999999999998</v>
      </c>
      <c r="D47" s="27">
        <v>2526.4</v>
      </c>
      <c r="E47" s="27">
        <v>2507.6</v>
      </c>
      <c r="F47" s="27">
        <v>2488.8000000000002</v>
      </c>
      <c r="G47" s="27">
        <v>2470</v>
      </c>
      <c r="H47" s="27">
        <v>2451.1999999999998</v>
      </c>
      <c r="I47" s="27">
        <v>2432.4</v>
      </c>
      <c r="J47" s="27">
        <v>2413.6</v>
      </c>
      <c r="K47" s="27">
        <v>2394.8000000000002</v>
      </c>
      <c r="L47" s="27">
        <v>2376</v>
      </c>
      <c r="M47" s="27">
        <v>2399</v>
      </c>
      <c r="N47" s="27">
        <v>2422</v>
      </c>
      <c r="O47" s="27">
        <v>2445</v>
      </c>
      <c r="P47" s="27">
        <v>2468</v>
      </c>
      <c r="Q47" s="27">
        <v>2491</v>
      </c>
      <c r="R47" s="27">
        <v>2513.8000000000002</v>
      </c>
      <c r="S47" s="27">
        <v>2536.6</v>
      </c>
      <c r="T47" s="27">
        <v>2559.4</v>
      </c>
      <c r="U47" s="27">
        <v>2582.1999999999998</v>
      </c>
      <c r="V47" s="27">
        <v>2605</v>
      </c>
      <c r="W47" s="27">
        <v>2635.2</v>
      </c>
      <c r="X47" s="27">
        <v>2665.4</v>
      </c>
      <c r="Y47" s="27">
        <v>2695.6</v>
      </c>
      <c r="Z47" s="27">
        <v>2725.8</v>
      </c>
      <c r="AA47" s="27">
        <v>2756</v>
      </c>
      <c r="AB47">
        <v>1.1268332902008682E-2</v>
      </c>
      <c r="AC47">
        <v>696</v>
      </c>
      <c r="AD47">
        <f>IFERROR(VLOOKUP($A47,Stock_FRA_FAO!$A$3:$E$183,4,FALSE),"")</f>
        <v>0</v>
      </c>
      <c r="AE47">
        <f>IFERROR(VLOOKUP($A47,Stock_FRA_FAO!$A$3:$E$183,5,FALSE),"")</f>
        <v>696</v>
      </c>
      <c r="AF47">
        <f>IFERROR(VLOOKUP($A47,Forest_GFPM!$A$2:$H$181,3,FALSE),"")</f>
        <v>2.1999999999999999E-2</v>
      </c>
      <c r="AG47">
        <v>5.4000000000000001E-4</v>
      </c>
      <c r="AH47">
        <v>-8.9800000000000005E-2</v>
      </c>
      <c r="AI47" s="51">
        <v>-0.41</v>
      </c>
    </row>
    <row r="48" spans="1:35" ht="15.6">
      <c r="A48" s="47" t="s">
        <v>55</v>
      </c>
      <c r="B48" s="48">
        <v>1849.8116666666699</v>
      </c>
      <c r="C48" s="48">
        <v>1853.34666666667</v>
      </c>
      <c r="D48" s="27">
        <v>1857</v>
      </c>
      <c r="E48" s="27">
        <v>1860.5</v>
      </c>
      <c r="F48" s="27">
        <v>1864</v>
      </c>
      <c r="G48" s="27">
        <v>1867.5</v>
      </c>
      <c r="H48" s="27">
        <v>1871</v>
      </c>
      <c r="I48" s="27">
        <v>1874.5</v>
      </c>
      <c r="J48" s="27">
        <v>1878</v>
      </c>
      <c r="K48" s="27">
        <v>1881.5</v>
      </c>
      <c r="L48" s="27">
        <v>1885</v>
      </c>
      <c r="M48" s="27">
        <v>1888.6</v>
      </c>
      <c r="N48" s="27">
        <v>1892.2</v>
      </c>
      <c r="O48" s="27">
        <v>1895.8</v>
      </c>
      <c r="P48" s="27">
        <v>1899.4</v>
      </c>
      <c r="Q48" s="27">
        <v>1903</v>
      </c>
      <c r="R48" s="27">
        <v>1906.4</v>
      </c>
      <c r="S48" s="27">
        <v>1909.8</v>
      </c>
      <c r="T48" s="27">
        <v>1913.2</v>
      </c>
      <c r="U48" s="27">
        <v>1916.6</v>
      </c>
      <c r="V48" s="27">
        <v>1920</v>
      </c>
      <c r="W48" s="27">
        <v>1920.4</v>
      </c>
      <c r="X48" s="27">
        <v>1920.8</v>
      </c>
      <c r="Y48" s="27">
        <v>1921.2</v>
      </c>
      <c r="Z48" s="27">
        <v>1921.6</v>
      </c>
      <c r="AA48" s="27">
        <v>1922</v>
      </c>
      <c r="AB48">
        <v>2.0822489415750489E-4</v>
      </c>
      <c r="AC48">
        <v>415</v>
      </c>
      <c r="AD48">
        <f>IFERROR(VLOOKUP($A48,Stock_FRA_FAO!$A$3:$E$183,4,FALSE),"")</f>
        <v>54</v>
      </c>
      <c r="AE48">
        <f>IFERROR(VLOOKUP($A48,Stock_FRA_FAO!$A$3:$E$183,5,FALSE),"")</f>
        <v>361</v>
      </c>
      <c r="AF48">
        <f>IFERROR(VLOOKUP($A48,Forest_GFPM!$A$2:$H$181,3,FALSE),"")</f>
        <v>2.4E-2</v>
      </c>
      <c r="AG48">
        <v>5.4000000000000001E-4</v>
      </c>
      <c r="AH48">
        <v>-8.9800000000000005E-2</v>
      </c>
      <c r="AI48" s="51">
        <v>-0.41</v>
      </c>
    </row>
    <row r="49" spans="1:35">
      <c r="A49" s="47" t="s">
        <v>56</v>
      </c>
      <c r="B49" s="27">
        <v>2058</v>
      </c>
      <c r="C49" s="27">
        <v>2095.6999999999998</v>
      </c>
      <c r="D49" s="27">
        <v>2133.4</v>
      </c>
      <c r="E49" s="27">
        <v>2171.1</v>
      </c>
      <c r="F49" s="27">
        <v>2208.8000000000002</v>
      </c>
      <c r="G49" s="27">
        <v>2246.5</v>
      </c>
      <c r="H49" s="27">
        <v>2284.1999999999998</v>
      </c>
      <c r="I49" s="27">
        <v>2321.9</v>
      </c>
      <c r="J49" s="27">
        <v>2359.6</v>
      </c>
      <c r="K49" s="27">
        <v>2397.3000000000002</v>
      </c>
      <c r="L49" s="27">
        <v>2435</v>
      </c>
      <c r="M49" s="27">
        <v>2487.4</v>
      </c>
      <c r="N49" s="27">
        <v>2539.8000000000002</v>
      </c>
      <c r="O49" s="27">
        <v>2592.1999999999998</v>
      </c>
      <c r="P49" s="27">
        <v>2644.6</v>
      </c>
      <c r="Q49" s="27">
        <v>2697</v>
      </c>
      <c r="R49" s="27">
        <v>2744</v>
      </c>
      <c r="S49" s="27">
        <v>2791</v>
      </c>
      <c r="T49" s="27">
        <v>2838</v>
      </c>
      <c r="U49" s="27">
        <v>2885</v>
      </c>
      <c r="V49" s="27">
        <v>2932</v>
      </c>
      <c r="W49" s="27">
        <v>2985.6</v>
      </c>
      <c r="X49" s="27">
        <v>3039.2</v>
      </c>
      <c r="Y49" s="27">
        <v>3092.8</v>
      </c>
      <c r="Z49" s="27">
        <v>3146.4</v>
      </c>
      <c r="AA49" s="27">
        <v>3200</v>
      </c>
      <c r="AB49">
        <v>1.748868668296466E-2</v>
      </c>
      <c r="AC49">
        <v>213</v>
      </c>
      <c r="AD49">
        <f>IFERROR(VLOOKUP($A49,Stock_FRA_FAO!$A$3:$E$183,4,FALSE),"")</f>
        <v>29</v>
      </c>
      <c r="AE49">
        <f>IFERROR(VLOOKUP($A49,Stock_FRA_FAO!$A$3:$E$183,5,FALSE),"")</f>
        <v>184</v>
      </c>
      <c r="AF49">
        <f>IFERROR(VLOOKUP($A49,Forest_GFPM!$A$2:$H$181,3,FALSE),"")</f>
        <v>3.2000000000000001E-2</v>
      </c>
      <c r="AG49">
        <v>5.4000000000000001E-4</v>
      </c>
      <c r="AH49">
        <v>-8.9800000000000005E-2</v>
      </c>
      <c r="AI49" s="51">
        <v>-0.41</v>
      </c>
    </row>
    <row r="50" spans="1:35">
      <c r="A50" s="47" t="s">
        <v>58</v>
      </c>
      <c r="B50" s="27">
        <v>161.11000000000001</v>
      </c>
      <c r="C50" s="27">
        <v>162.16</v>
      </c>
      <c r="D50" s="27">
        <v>163.21</v>
      </c>
      <c r="E50" s="27">
        <v>164.26</v>
      </c>
      <c r="F50" s="27">
        <v>165.31</v>
      </c>
      <c r="G50" s="27">
        <v>166.36</v>
      </c>
      <c r="H50" s="27">
        <v>167.41</v>
      </c>
      <c r="I50" s="27">
        <v>168.46</v>
      </c>
      <c r="J50" s="27">
        <v>169.51</v>
      </c>
      <c r="K50" s="27">
        <v>170.56</v>
      </c>
      <c r="L50" s="27">
        <v>171.61</v>
      </c>
      <c r="M50" s="27">
        <v>171.86</v>
      </c>
      <c r="N50" s="27">
        <v>172.11</v>
      </c>
      <c r="O50" s="27">
        <v>172.35</v>
      </c>
      <c r="P50" s="27">
        <v>172.6</v>
      </c>
      <c r="Q50" s="27">
        <v>172.85</v>
      </c>
      <c r="R50" s="27">
        <v>172.85</v>
      </c>
      <c r="S50" s="27">
        <v>172.85</v>
      </c>
      <c r="T50" s="27">
        <v>172.85</v>
      </c>
      <c r="U50" s="27">
        <v>172.84</v>
      </c>
      <c r="V50" s="27">
        <v>172.84</v>
      </c>
      <c r="W50" s="27">
        <v>172.81</v>
      </c>
      <c r="X50" s="27">
        <v>172.78</v>
      </c>
      <c r="Y50" s="27">
        <v>172.76</v>
      </c>
      <c r="Z50" s="27">
        <v>172.73</v>
      </c>
      <c r="AA50" s="27">
        <v>172.7</v>
      </c>
      <c r="AB50">
        <v>-1.5917230906048463E-4</v>
      </c>
      <c r="AC50">
        <v>11</v>
      </c>
      <c r="AD50">
        <f>IFERROR(VLOOKUP($A50,Stock_FRA_FAO!$A$3:$E$183,4,FALSE),"")</f>
        <v>11</v>
      </c>
      <c r="AE50">
        <v>0</v>
      </c>
      <c r="AF50">
        <f>IFERROR(VLOOKUP($A50,Forest_GFPM!$A$2:$H$181,3,FALSE),"")</f>
        <v>0</v>
      </c>
      <c r="AG50">
        <v>5.4000000000000001E-4</v>
      </c>
      <c r="AH50">
        <v>-8.9800000000000005E-2</v>
      </c>
      <c r="AI50" s="51">
        <v>-0.41</v>
      </c>
    </row>
    <row r="51" spans="1:35">
      <c r="A51" s="47" t="s">
        <v>59</v>
      </c>
      <c r="B51" s="27">
        <v>4551</v>
      </c>
      <c r="C51" s="27">
        <v>4551.7</v>
      </c>
      <c r="D51" s="27">
        <v>4552.3999999999996</v>
      </c>
      <c r="E51" s="27">
        <v>2631.4</v>
      </c>
      <c r="F51" s="27">
        <v>2632.2</v>
      </c>
      <c r="G51" s="27">
        <v>2633</v>
      </c>
      <c r="H51" s="27">
        <v>2633.8</v>
      </c>
      <c r="I51" s="27">
        <v>2634.6</v>
      </c>
      <c r="J51" s="27">
        <v>2635.4</v>
      </c>
      <c r="K51" s="27">
        <v>2636.2</v>
      </c>
      <c r="L51" s="27">
        <v>2637</v>
      </c>
      <c r="M51" s="27">
        <v>2639</v>
      </c>
      <c r="N51" s="27">
        <v>2641</v>
      </c>
      <c r="O51" s="27">
        <v>2643</v>
      </c>
      <c r="P51" s="27">
        <v>2645</v>
      </c>
      <c r="Q51" s="27">
        <v>2647</v>
      </c>
      <c r="R51" s="27">
        <v>2649</v>
      </c>
      <c r="S51" s="27">
        <v>2651</v>
      </c>
      <c r="T51" s="27">
        <v>2653</v>
      </c>
      <c r="U51" s="27">
        <v>2655</v>
      </c>
      <c r="V51" s="27">
        <v>2657</v>
      </c>
      <c r="W51" s="27">
        <v>2659</v>
      </c>
      <c r="X51" s="27">
        <v>2661</v>
      </c>
      <c r="Y51" s="27">
        <v>2663</v>
      </c>
      <c r="Z51" s="27">
        <v>2665</v>
      </c>
      <c r="AA51" s="27">
        <v>2667</v>
      </c>
      <c r="AB51">
        <v>7.5131533082517521E-4</v>
      </c>
      <c r="AC51">
        <v>791</v>
      </c>
      <c r="AD51">
        <f>IFERROR(VLOOKUP($A51,Stock_FRA_FAO!$A$3:$E$183,4,FALSE),"")</f>
        <v>642</v>
      </c>
      <c r="AE51">
        <f>IFERROR(VLOOKUP($A51,Stock_FRA_FAO!$A$3:$E$183,5,FALSE),"")</f>
        <v>149</v>
      </c>
      <c r="AF51">
        <f>IFERROR(VLOOKUP($A51,Forest_GFPM!$A$2:$H$181,3,FALSE),"")</f>
        <v>3.4000000000000002E-2</v>
      </c>
      <c r="AG51">
        <v>5.4000000000000001E-4</v>
      </c>
      <c r="AH51">
        <v>-8.9800000000000005E-2</v>
      </c>
      <c r="AI51" s="51">
        <v>-0.41</v>
      </c>
    </row>
    <row r="52" spans="1:35">
      <c r="A52" s="47" t="s">
        <v>60</v>
      </c>
      <c r="B52" s="27">
        <v>8201</v>
      </c>
      <c r="C52" s="27">
        <v>8074.2</v>
      </c>
      <c r="D52" s="27">
        <v>7947.4</v>
      </c>
      <c r="E52" s="27">
        <v>7820.6</v>
      </c>
      <c r="F52" s="27">
        <v>7693.8</v>
      </c>
      <c r="G52" s="27">
        <v>7567</v>
      </c>
      <c r="H52" s="27">
        <v>7440.2</v>
      </c>
      <c r="I52" s="27">
        <v>7313.4</v>
      </c>
      <c r="J52" s="27">
        <v>7186.6</v>
      </c>
      <c r="K52" s="27">
        <v>7059.8</v>
      </c>
      <c r="L52" s="27">
        <v>6933</v>
      </c>
      <c r="M52" s="27">
        <v>6806.2</v>
      </c>
      <c r="N52" s="27">
        <v>6679.4</v>
      </c>
      <c r="O52" s="27">
        <v>6552.6</v>
      </c>
      <c r="P52" s="27">
        <v>6425.8</v>
      </c>
      <c r="Q52" s="27">
        <v>6299</v>
      </c>
      <c r="R52" s="27">
        <v>6172.4</v>
      </c>
      <c r="S52" s="27">
        <v>6045.8</v>
      </c>
      <c r="T52" s="27">
        <v>5919.2</v>
      </c>
      <c r="U52" s="27">
        <v>5792.6</v>
      </c>
      <c r="V52" s="27">
        <v>5666</v>
      </c>
      <c r="W52" s="27">
        <v>5539</v>
      </c>
      <c r="X52" s="27">
        <v>5412</v>
      </c>
      <c r="Y52" s="27">
        <v>5285</v>
      </c>
      <c r="Z52" s="27">
        <v>5158</v>
      </c>
      <c r="AA52" s="27">
        <v>5031</v>
      </c>
      <c r="AB52">
        <v>-2.3761933662907353E-2</v>
      </c>
      <c r="AC52">
        <v>328</v>
      </c>
      <c r="AD52" t="str">
        <f>IFERROR(VLOOKUP($A52,Stock_FRA_FAO!$A$3:$E$183,4,FALSE),"")</f>
        <v/>
      </c>
      <c r="AE52" t="str">
        <f>IFERROR(VLOOKUP($A52,Stock_FRA_FAO!$A$3:$E$183,5,FALSE),"")</f>
        <v/>
      </c>
      <c r="AF52">
        <f>IFERROR(VLOOKUP($A52,Forest_GFPM!$A$2:$H$181,3,FALSE),"")</f>
        <v>2.1000000000000001E-2</v>
      </c>
      <c r="AG52">
        <v>5.4000000000000001E-4</v>
      </c>
      <c r="AH52">
        <v>-8.9800000000000005E-2</v>
      </c>
      <c r="AI52" s="51">
        <v>-0.41</v>
      </c>
    </row>
    <row r="53" spans="1:35">
      <c r="A53" s="47" t="s">
        <v>61</v>
      </c>
      <c r="B53" s="27">
        <v>160363</v>
      </c>
      <c r="C53" s="27">
        <v>160051.6</v>
      </c>
      <c r="D53" s="27">
        <v>159740.20000000001</v>
      </c>
      <c r="E53" s="27">
        <v>159428.79999999999</v>
      </c>
      <c r="F53" s="27">
        <v>159117.4</v>
      </c>
      <c r="G53" s="27">
        <v>158806</v>
      </c>
      <c r="H53" s="27">
        <v>158494.6</v>
      </c>
      <c r="I53" s="27">
        <v>158183.20000000001</v>
      </c>
      <c r="J53" s="27">
        <v>157871.79999999999</v>
      </c>
      <c r="K53" s="27">
        <v>157560.4</v>
      </c>
      <c r="L53" s="27">
        <v>157249</v>
      </c>
      <c r="M53" s="27">
        <v>156937.60000000001</v>
      </c>
      <c r="N53" s="27">
        <v>156626.20000000001</v>
      </c>
      <c r="O53" s="27">
        <v>156314.79999999999</v>
      </c>
      <c r="P53" s="27">
        <v>156003.4</v>
      </c>
      <c r="Q53" s="27">
        <v>155692</v>
      </c>
      <c r="R53" s="27">
        <v>155380.6</v>
      </c>
      <c r="S53" s="27">
        <v>155069.20000000001</v>
      </c>
      <c r="T53" s="27">
        <v>154757.79999999999</v>
      </c>
      <c r="U53" s="27">
        <v>154446.39999999999</v>
      </c>
      <c r="V53" s="27">
        <v>154135</v>
      </c>
      <c r="W53" s="27">
        <v>153823.6</v>
      </c>
      <c r="X53" s="27">
        <v>153512.20000000001</v>
      </c>
      <c r="Y53" s="27">
        <v>153200.79999999999</v>
      </c>
      <c r="Z53" s="27">
        <v>152889.4</v>
      </c>
      <c r="AA53" s="27">
        <v>152578</v>
      </c>
      <c r="AB53">
        <v>-2.0305732498865359E-3</v>
      </c>
      <c r="AC53">
        <v>35115</v>
      </c>
      <c r="AD53">
        <f>IFERROR(VLOOKUP($A53,Stock_FRA_FAO!$A$3:$E$183,4,FALSE),"")</f>
        <v>0</v>
      </c>
      <c r="AE53">
        <f>IFERROR(VLOOKUP($A53,Stock_FRA_FAO!$A$3:$E$183,5,FALSE),"")</f>
        <v>0</v>
      </c>
      <c r="AF53">
        <f>IFERROR(VLOOKUP($A53,Forest_GFPM!$A$2:$H$181,3,FALSE),"")</f>
        <v>2E-3</v>
      </c>
      <c r="AG53">
        <v>5.4000000000000001E-4</v>
      </c>
      <c r="AH53">
        <v>-8.9800000000000005E-2</v>
      </c>
      <c r="AI53" s="51">
        <v>-0.41</v>
      </c>
    </row>
    <row r="54" spans="1:35">
      <c r="A54" s="47" t="s">
        <v>62</v>
      </c>
      <c r="B54" s="27">
        <v>543.20000000000005</v>
      </c>
      <c r="C54" s="27">
        <v>547.42999999999995</v>
      </c>
      <c r="D54" s="27">
        <v>551.66</v>
      </c>
      <c r="E54" s="27">
        <v>555.89</v>
      </c>
      <c r="F54" s="27">
        <v>560.12</v>
      </c>
      <c r="G54" s="27">
        <v>564.35</v>
      </c>
      <c r="H54" s="27">
        <v>568.58000000000004</v>
      </c>
      <c r="I54" s="27">
        <v>572.80999999999995</v>
      </c>
      <c r="J54" s="27">
        <v>577.04</v>
      </c>
      <c r="K54" s="27">
        <v>581.27</v>
      </c>
      <c r="L54" s="27">
        <v>585.5</v>
      </c>
      <c r="M54" s="27">
        <v>579.94000000000005</v>
      </c>
      <c r="N54" s="27">
        <v>574.38</v>
      </c>
      <c r="O54" s="27">
        <v>568.82000000000005</v>
      </c>
      <c r="P54" s="27">
        <v>563.26</v>
      </c>
      <c r="Q54" s="27">
        <v>557.70000000000005</v>
      </c>
      <c r="R54" s="27">
        <v>563.58000000000004</v>
      </c>
      <c r="S54" s="27">
        <v>569.46</v>
      </c>
      <c r="T54" s="27">
        <v>575.34</v>
      </c>
      <c r="U54" s="27">
        <v>581.22</v>
      </c>
      <c r="V54" s="27">
        <v>587.1</v>
      </c>
      <c r="W54" s="27">
        <v>592.12</v>
      </c>
      <c r="X54" s="27">
        <v>597.14</v>
      </c>
      <c r="Y54" s="27">
        <v>602.16</v>
      </c>
      <c r="Z54" s="27">
        <v>607.17999999999995</v>
      </c>
      <c r="AA54" s="27">
        <v>612.20000000000005</v>
      </c>
      <c r="AB54">
        <v>8.3722805085622021E-3</v>
      </c>
      <c r="AC54">
        <v>120</v>
      </c>
      <c r="AD54">
        <f>IFERROR(VLOOKUP($A54,Stock_FRA_FAO!$A$3:$E$183,4,FALSE),"")</f>
        <v>54</v>
      </c>
      <c r="AE54">
        <f>IFERROR(VLOOKUP($A54,Stock_FRA_FAO!$A$3:$E$183,5,FALSE),"")</f>
        <v>67</v>
      </c>
      <c r="AF54">
        <f>IFERROR(VLOOKUP($A54,Forest_GFPM!$A$2:$H$181,3,FALSE),"")</f>
        <v>4.7E-2</v>
      </c>
      <c r="AG54">
        <v>5.4000000000000001E-4</v>
      </c>
      <c r="AH54">
        <v>-8.9800000000000005E-2</v>
      </c>
      <c r="AI54" s="51">
        <v>-0.41</v>
      </c>
    </row>
    <row r="55" spans="1:35">
      <c r="A55" s="47" t="s">
        <v>63</v>
      </c>
      <c r="B55" s="27">
        <v>5.6</v>
      </c>
      <c r="C55" s="27">
        <v>5.6</v>
      </c>
      <c r="D55" s="27">
        <v>5.6</v>
      </c>
      <c r="E55" s="27">
        <v>5.6</v>
      </c>
      <c r="F55" s="27">
        <v>5.6</v>
      </c>
      <c r="G55" s="27">
        <v>5.6</v>
      </c>
      <c r="H55" s="27">
        <v>5.6</v>
      </c>
      <c r="I55" s="27">
        <v>5.6</v>
      </c>
      <c r="J55" s="27">
        <v>5.6</v>
      </c>
      <c r="K55" s="27">
        <v>5.6</v>
      </c>
      <c r="L55" s="27">
        <v>5.6</v>
      </c>
      <c r="M55" s="27">
        <v>5.6</v>
      </c>
      <c r="N55" s="27">
        <v>5.6</v>
      </c>
      <c r="O55" s="27">
        <v>5.6</v>
      </c>
      <c r="P55" s="27">
        <v>5.6</v>
      </c>
      <c r="Q55" s="27">
        <v>5.6</v>
      </c>
      <c r="R55" s="27">
        <v>5.6</v>
      </c>
      <c r="S55" s="27">
        <v>5.6</v>
      </c>
      <c r="T55" s="27">
        <v>5.6</v>
      </c>
      <c r="U55" s="27">
        <v>5.6</v>
      </c>
      <c r="V55" s="27">
        <v>5.6</v>
      </c>
      <c r="W55" s="27">
        <v>5.6</v>
      </c>
      <c r="X55" s="27">
        <v>5.6</v>
      </c>
      <c r="Y55" s="27">
        <v>5.6</v>
      </c>
      <c r="Z55" s="27">
        <v>5.6</v>
      </c>
      <c r="AA55" s="27">
        <v>5.6</v>
      </c>
      <c r="AB55">
        <v>0</v>
      </c>
      <c r="AC55">
        <v>0</v>
      </c>
      <c r="AD55">
        <f>IFERROR(VLOOKUP($A55,Stock_FRA_FAO!$A$3:$E$183,4,FALSE),"")</f>
        <v>0</v>
      </c>
      <c r="AE55">
        <f>IFERROR(VLOOKUP($A55,Stock_FRA_FAO!$A$3:$E$183,5,FALSE),"")</f>
        <v>0</v>
      </c>
      <c r="AF55">
        <f>IFERROR(VLOOKUP($A55,Forest_GFPM!$A$2:$H$181,3,FALSE),"")</f>
        <v>0.02</v>
      </c>
      <c r="AG55">
        <v>5.4000000000000001E-4</v>
      </c>
      <c r="AH55">
        <v>-8.9800000000000005E-2</v>
      </c>
      <c r="AI55" s="51">
        <v>-0.41</v>
      </c>
    </row>
    <row r="56" spans="1:35">
      <c r="A56" s="47" t="s">
        <v>64</v>
      </c>
      <c r="B56" s="27">
        <v>50</v>
      </c>
      <c r="C56" s="27">
        <v>49.73</v>
      </c>
      <c r="D56" s="27">
        <v>49.47</v>
      </c>
      <c r="E56" s="27">
        <v>49.2</v>
      </c>
      <c r="F56" s="27">
        <v>48.93</v>
      </c>
      <c r="G56" s="27">
        <v>48.66</v>
      </c>
      <c r="H56" s="27">
        <v>48.4</v>
      </c>
      <c r="I56" s="27">
        <v>48.13</v>
      </c>
      <c r="J56" s="27">
        <v>47.86</v>
      </c>
      <c r="K56" s="27">
        <v>47.6</v>
      </c>
      <c r="L56" s="27">
        <v>47.33</v>
      </c>
      <c r="M56" s="27">
        <v>47.06</v>
      </c>
      <c r="N56" s="27">
        <v>46.79</v>
      </c>
      <c r="O56" s="27">
        <v>46.53</v>
      </c>
      <c r="P56" s="27">
        <v>46.26</v>
      </c>
      <c r="Q56" s="27">
        <v>45.99</v>
      </c>
      <c r="R56" s="27">
        <v>45.72</v>
      </c>
      <c r="S56" s="27">
        <v>45.46</v>
      </c>
      <c r="T56" s="27">
        <v>45.19</v>
      </c>
      <c r="U56" s="27">
        <v>44.93</v>
      </c>
      <c r="V56" s="27">
        <v>44.66</v>
      </c>
      <c r="W56" s="27">
        <v>44.39</v>
      </c>
      <c r="X56" s="27">
        <v>44.13</v>
      </c>
      <c r="Y56" s="27">
        <v>43.86</v>
      </c>
      <c r="Z56" s="27">
        <v>43.6</v>
      </c>
      <c r="AA56" s="27">
        <v>43.33</v>
      </c>
      <c r="AB56">
        <v>-6.0240281168582044E-3</v>
      </c>
      <c r="AC56">
        <v>3</v>
      </c>
      <c r="AD56" t="str">
        <f>IFERROR(VLOOKUP($A56,Stock_FRA_FAO!$A$3:$E$183,4,FALSE),"")</f>
        <v/>
      </c>
      <c r="AE56" t="str">
        <f>IFERROR(VLOOKUP($A56,Stock_FRA_FAO!$A$3:$E$183,5,FALSE),"")</f>
        <v/>
      </c>
      <c r="AF56">
        <f>IFERROR(VLOOKUP($A56,Forest_GFPM!$A$2:$H$181,3,FALSE),"")</f>
        <v>4.0000000000000001E-3</v>
      </c>
      <c r="AG56">
        <v>5.4000000000000001E-4</v>
      </c>
      <c r="AH56">
        <v>-8.9800000000000005E-2</v>
      </c>
      <c r="AI56" s="51">
        <v>-0.41</v>
      </c>
    </row>
    <row r="57" spans="1:35">
      <c r="A57" s="47" t="s">
        <v>65</v>
      </c>
      <c r="B57" s="27">
        <v>1105</v>
      </c>
      <c r="C57" s="27">
        <v>1143.0999999999999</v>
      </c>
      <c r="D57" s="27">
        <v>1181.2</v>
      </c>
      <c r="E57" s="27">
        <v>1219.3</v>
      </c>
      <c r="F57" s="27">
        <v>1257.4000000000001</v>
      </c>
      <c r="G57" s="27">
        <v>1295.5</v>
      </c>
      <c r="H57" s="27">
        <v>1333.6</v>
      </c>
      <c r="I57" s="27">
        <v>1371.7</v>
      </c>
      <c r="J57" s="27">
        <v>1409.8</v>
      </c>
      <c r="K57" s="27">
        <v>1447.9</v>
      </c>
      <c r="L57" s="27">
        <v>1486</v>
      </c>
      <c r="M57" s="27">
        <v>1519.2</v>
      </c>
      <c r="N57" s="27">
        <v>1552.4</v>
      </c>
      <c r="O57" s="27">
        <v>1585.6</v>
      </c>
      <c r="P57" s="27">
        <v>1618.8</v>
      </c>
      <c r="Q57" s="27">
        <v>1652</v>
      </c>
      <c r="R57" s="27">
        <v>1685</v>
      </c>
      <c r="S57" s="27">
        <v>1718</v>
      </c>
      <c r="T57" s="27">
        <v>1751</v>
      </c>
      <c r="U57" s="27">
        <v>1784</v>
      </c>
      <c r="V57" s="27">
        <v>1817</v>
      </c>
      <c r="W57" s="27">
        <v>1850.2</v>
      </c>
      <c r="X57" s="27">
        <v>1883.4</v>
      </c>
      <c r="Y57" s="27">
        <v>1916.6</v>
      </c>
      <c r="Z57" s="27">
        <v>1949.8</v>
      </c>
      <c r="AA57" s="27">
        <v>1983</v>
      </c>
      <c r="AB57">
        <v>1.7480300079182998E-2</v>
      </c>
      <c r="AC57">
        <v>119</v>
      </c>
      <c r="AD57">
        <f>IFERROR(VLOOKUP($A57,Stock_FRA_FAO!$A$3:$E$183,4,FALSE),"")</f>
        <v>22</v>
      </c>
      <c r="AE57">
        <f>IFERROR(VLOOKUP($A57,Stock_FRA_FAO!$A$3:$E$183,5,FALSE),"")</f>
        <v>98</v>
      </c>
      <c r="AF57">
        <f>IFERROR(VLOOKUP($A57,Forest_GFPM!$A$2:$H$181,3,FALSE),"")</f>
        <v>7.0000000000000001E-3</v>
      </c>
      <c r="AG57">
        <v>5.4000000000000001E-4</v>
      </c>
      <c r="AH57">
        <v>-8.9800000000000005E-2</v>
      </c>
      <c r="AI57" s="51">
        <v>-0.41</v>
      </c>
    </row>
    <row r="58" spans="1:35">
      <c r="A58" s="47" t="s">
        <v>66</v>
      </c>
      <c r="B58" s="27">
        <v>14630.85</v>
      </c>
      <c r="C58" s="27">
        <v>14540.65</v>
      </c>
      <c r="D58" s="27">
        <v>14450.46</v>
      </c>
      <c r="E58" s="27">
        <v>14360.27</v>
      </c>
      <c r="F58" s="27">
        <v>14270.07</v>
      </c>
      <c r="G58" s="27">
        <v>14179.88</v>
      </c>
      <c r="H58" s="27">
        <v>14089.69</v>
      </c>
      <c r="I58" s="27">
        <v>13999.5</v>
      </c>
      <c r="J58" s="27">
        <v>13909.3</v>
      </c>
      <c r="K58" s="27">
        <v>13819.11</v>
      </c>
      <c r="L58" s="27">
        <v>13728.92</v>
      </c>
      <c r="M58" s="27">
        <v>13650.18</v>
      </c>
      <c r="N58" s="27">
        <v>13571.44</v>
      </c>
      <c r="O58" s="27">
        <v>13492.71</v>
      </c>
      <c r="P58" s="27">
        <v>13413.97</v>
      </c>
      <c r="Q58" s="27">
        <v>13335.24</v>
      </c>
      <c r="R58" s="27">
        <v>13256.5</v>
      </c>
      <c r="S58" s="27">
        <v>13177.76</v>
      </c>
      <c r="T58" s="27">
        <v>13099.03</v>
      </c>
      <c r="U58" s="27">
        <v>13020.29</v>
      </c>
      <c r="V58" s="27">
        <v>12941.56</v>
      </c>
      <c r="W58" s="27">
        <v>12862.82</v>
      </c>
      <c r="X58" s="27">
        <v>12784.08</v>
      </c>
      <c r="Y58" s="27">
        <v>12705.35</v>
      </c>
      <c r="Z58" s="27">
        <v>12626.61</v>
      </c>
      <c r="AA58" s="27">
        <v>12547.88</v>
      </c>
      <c r="AB58">
        <v>-6.1781493555114197E-3</v>
      </c>
      <c r="AC58">
        <v>3013</v>
      </c>
      <c r="AD58">
        <f>IFERROR(VLOOKUP($A58,Stock_FRA_FAO!$A$3:$E$183,4,FALSE),"")</f>
        <v>0</v>
      </c>
      <c r="AE58">
        <f>IFERROR(VLOOKUP($A58,Stock_FRA_FAO!$A$3:$E$183,5,FALSE),"")</f>
        <v>0</v>
      </c>
      <c r="AF58">
        <f>IFERROR(VLOOKUP($A58,Forest_GFPM!$A$2:$H$181,3,FALSE),"")</f>
        <v>5.0000000000000001E-3</v>
      </c>
      <c r="AG58">
        <v>5.4000000000000001E-4</v>
      </c>
      <c r="AH58">
        <v>-8.9800000000000005E-2</v>
      </c>
      <c r="AI58" s="51">
        <v>-0.41</v>
      </c>
    </row>
    <row r="59" spans="1:35">
      <c r="A59" s="47" t="s">
        <v>67</v>
      </c>
      <c r="B59" s="27">
        <v>44</v>
      </c>
      <c r="C59" s="27">
        <v>45.5</v>
      </c>
      <c r="D59" s="27">
        <v>47</v>
      </c>
      <c r="E59" s="27">
        <v>48.5</v>
      </c>
      <c r="F59" s="27">
        <v>50</v>
      </c>
      <c r="G59" s="27">
        <v>51.5</v>
      </c>
      <c r="H59" s="27">
        <v>53</v>
      </c>
      <c r="I59" s="27">
        <v>54.5</v>
      </c>
      <c r="J59" s="27">
        <v>56</v>
      </c>
      <c r="K59" s="27">
        <v>57.5</v>
      </c>
      <c r="L59" s="27">
        <v>59</v>
      </c>
      <c r="M59" s="27">
        <v>60.6</v>
      </c>
      <c r="N59" s="27">
        <v>62.2</v>
      </c>
      <c r="O59" s="27">
        <v>63.8</v>
      </c>
      <c r="P59" s="27">
        <v>65.400000000000006</v>
      </c>
      <c r="Q59" s="27">
        <v>67</v>
      </c>
      <c r="R59" s="27">
        <v>67.599999999999994</v>
      </c>
      <c r="S59" s="27">
        <v>68.2</v>
      </c>
      <c r="T59" s="27">
        <v>68.8</v>
      </c>
      <c r="U59" s="27">
        <v>69.400000000000006</v>
      </c>
      <c r="V59" s="27">
        <v>70</v>
      </c>
      <c r="W59" s="27">
        <v>70.599999999999994</v>
      </c>
      <c r="X59" s="27">
        <v>71.2</v>
      </c>
      <c r="Y59" s="27">
        <v>71.8</v>
      </c>
      <c r="Z59" s="27">
        <v>72.400000000000006</v>
      </c>
      <c r="AA59" s="27">
        <v>73</v>
      </c>
      <c r="AB59">
        <v>8.3923440855111497E-3</v>
      </c>
      <c r="AC59">
        <v>9</v>
      </c>
      <c r="AD59">
        <f>IFERROR(VLOOKUP($A59,Stock_FRA_FAO!$A$3:$E$183,4,FALSE),"")</f>
        <v>0</v>
      </c>
      <c r="AE59">
        <f>IFERROR(VLOOKUP($A59,Stock_FRA_FAO!$A$3:$E$183,5,FALSE),"")</f>
        <v>0</v>
      </c>
      <c r="AF59">
        <f>IFERROR(VLOOKUP($A59,Forest_GFPM!$A$2:$H$181,3,FALSE),"")</f>
        <v>4.2000000000000003E-2</v>
      </c>
      <c r="AG59">
        <v>5.4000000000000001E-4</v>
      </c>
      <c r="AH59">
        <v>-8.9800000000000005E-2</v>
      </c>
      <c r="AI59" s="51">
        <v>-0.41</v>
      </c>
    </row>
    <row r="60" spans="1:35">
      <c r="A60" s="47" t="s">
        <v>68</v>
      </c>
      <c r="B60" s="27">
        <v>377</v>
      </c>
      <c r="C60" s="27">
        <v>372.5</v>
      </c>
      <c r="D60" s="27">
        <v>368</v>
      </c>
      <c r="E60" s="27">
        <v>363.5</v>
      </c>
      <c r="F60" s="27">
        <v>359</v>
      </c>
      <c r="G60" s="27">
        <v>354.5</v>
      </c>
      <c r="H60" s="27">
        <v>350</v>
      </c>
      <c r="I60" s="27">
        <v>345.5</v>
      </c>
      <c r="J60" s="27">
        <v>341</v>
      </c>
      <c r="K60" s="27">
        <v>336.5</v>
      </c>
      <c r="L60" s="27">
        <v>332</v>
      </c>
      <c r="M60" s="27">
        <v>327.39999999999998</v>
      </c>
      <c r="N60" s="27">
        <v>322.8</v>
      </c>
      <c r="O60" s="27">
        <v>318.2</v>
      </c>
      <c r="P60" s="27">
        <v>313.60000000000002</v>
      </c>
      <c r="Q60" s="27">
        <v>309</v>
      </c>
      <c r="R60" s="27">
        <v>304.60000000000002</v>
      </c>
      <c r="S60" s="27">
        <v>300.2</v>
      </c>
      <c r="T60" s="27">
        <v>295.8</v>
      </c>
      <c r="U60" s="27">
        <v>291.39999999999998</v>
      </c>
      <c r="V60" s="27">
        <v>287</v>
      </c>
      <c r="W60" s="27">
        <v>282.60000000000002</v>
      </c>
      <c r="X60" s="27">
        <v>278.2</v>
      </c>
      <c r="Y60" s="27">
        <v>273.8</v>
      </c>
      <c r="Z60" s="27">
        <v>269.39999999999998</v>
      </c>
      <c r="AA60" s="27">
        <v>265</v>
      </c>
      <c r="AB60">
        <v>-1.5947137250085341E-2</v>
      </c>
      <c r="AC60">
        <v>17</v>
      </c>
      <c r="AD60" t="str">
        <f>IFERROR(VLOOKUP($A60,Stock_FRA_FAO!$A$3:$E$183,4,FALSE),"")</f>
        <v/>
      </c>
      <c r="AE60" t="str">
        <f>IFERROR(VLOOKUP($A60,Stock_FRA_FAO!$A$3:$E$183,5,FALSE),"")</f>
        <v/>
      </c>
      <c r="AF60">
        <f>IFERROR(VLOOKUP($A60,Forest_GFPM!$A$2:$H$181,3,FALSE),"")</f>
        <v>3.4000000000000002E-2</v>
      </c>
      <c r="AG60">
        <v>5.4000000000000001E-4</v>
      </c>
      <c r="AH60">
        <v>-8.9800000000000005E-2</v>
      </c>
      <c r="AI60" s="51">
        <v>-0.41</v>
      </c>
    </row>
    <row r="61" spans="1:35">
      <c r="A61" s="47" t="s">
        <v>69</v>
      </c>
      <c r="B61" s="27">
        <v>1860</v>
      </c>
      <c r="C61" s="27">
        <v>1848.3</v>
      </c>
      <c r="D61" s="27">
        <v>1836.6</v>
      </c>
      <c r="E61" s="27">
        <v>1824.9</v>
      </c>
      <c r="F61" s="27">
        <v>1813.2</v>
      </c>
      <c r="G61" s="27">
        <v>1801.5</v>
      </c>
      <c r="H61" s="27">
        <v>1789.8</v>
      </c>
      <c r="I61" s="27">
        <v>1778.1</v>
      </c>
      <c r="J61" s="27">
        <v>1766.4</v>
      </c>
      <c r="K61" s="27">
        <v>1754.7</v>
      </c>
      <c r="L61" s="27">
        <v>1743</v>
      </c>
      <c r="M61" s="27">
        <v>1731.4</v>
      </c>
      <c r="N61" s="27">
        <v>1719.8</v>
      </c>
      <c r="O61" s="27">
        <v>1708.2</v>
      </c>
      <c r="P61" s="27">
        <v>1696.6</v>
      </c>
      <c r="Q61" s="27">
        <v>1685</v>
      </c>
      <c r="R61" s="27">
        <v>1673.2</v>
      </c>
      <c r="S61" s="27">
        <v>1661.4</v>
      </c>
      <c r="T61" s="27">
        <v>1649.6</v>
      </c>
      <c r="U61" s="27">
        <v>1637.8</v>
      </c>
      <c r="V61" s="27">
        <v>1626</v>
      </c>
      <c r="W61" s="27">
        <v>1614.4</v>
      </c>
      <c r="X61" s="27">
        <v>1602.8</v>
      </c>
      <c r="Y61" s="27">
        <v>1591.2</v>
      </c>
      <c r="Z61" s="27">
        <v>1579.6</v>
      </c>
      <c r="AA61" s="27">
        <v>1568</v>
      </c>
      <c r="AB61">
        <v>-7.2641001281272821E-3</v>
      </c>
      <c r="AC61">
        <v>258</v>
      </c>
      <c r="AD61">
        <f>IFERROR(VLOOKUP($A61,Stock_FRA_FAO!$A$3:$E$183,4,FALSE),"")</f>
        <v>0</v>
      </c>
      <c r="AE61">
        <f>IFERROR(VLOOKUP($A61,Stock_FRA_FAO!$A$3:$E$183,5,FALSE),"")</f>
        <v>258</v>
      </c>
      <c r="AF61">
        <f>IFERROR(VLOOKUP($A61,Forest_GFPM!$A$2:$H$181,3,FALSE),"")</f>
        <v>4.0000000000000001E-3</v>
      </c>
      <c r="AG61">
        <v>5.4000000000000001E-4</v>
      </c>
      <c r="AH61">
        <v>-8.9800000000000005E-2</v>
      </c>
      <c r="AI61" s="51">
        <v>-0.41</v>
      </c>
    </row>
    <row r="62" spans="1:35" ht="15.6">
      <c r="A62" s="47" t="s">
        <v>70</v>
      </c>
      <c r="B62" s="48">
        <v>1620.7261538461501</v>
      </c>
      <c r="C62" s="48">
        <v>1616.2707692307699</v>
      </c>
      <c r="D62" s="48">
        <v>1611.81538461538</v>
      </c>
      <c r="E62" s="27">
        <v>1607.5</v>
      </c>
      <c r="F62" s="27">
        <v>1603</v>
      </c>
      <c r="G62" s="27">
        <v>1598.5</v>
      </c>
      <c r="H62" s="27">
        <v>1594</v>
      </c>
      <c r="I62" s="27">
        <v>1589.5</v>
      </c>
      <c r="J62" s="27">
        <v>1585</v>
      </c>
      <c r="K62" s="27">
        <v>1580.5</v>
      </c>
      <c r="L62" s="27">
        <v>1576</v>
      </c>
      <c r="M62" s="27">
        <v>1571.6</v>
      </c>
      <c r="N62" s="27">
        <v>1567.2</v>
      </c>
      <c r="O62" s="27">
        <v>1562.8</v>
      </c>
      <c r="P62" s="27">
        <v>1558.4</v>
      </c>
      <c r="Q62" s="27">
        <v>1554</v>
      </c>
      <c r="R62" s="27">
        <v>1549.6</v>
      </c>
      <c r="S62" s="27">
        <v>1545.2</v>
      </c>
      <c r="T62" s="27">
        <v>1540.8</v>
      </c>
      <c r="U62" s="27">
        <v>1536.4</v>
      </c>
      <c r="V62" s="27">
        <v>1532</v>
      </c>
      <c r="W62" s="27">
        <v>1527.6</v>
      </c>
      <c r="X62" s="27">
        <v>1523.2</v>
      </c>
      <c r="Y62" s="27">
        <v>1518.8</v>
      </c>
      <c r="Z62" s="27">
        <v>1514.4</v>
      </c>
      <c r="AA62" s="27">
        <v>1510</v>
      </c>
      <c r="AB62">
        <v>-2.8928639672817225E-3</v>
      </c>
      <c r="AC62" t="s">
        <v>308</v>
      </c>
      <c r="AD62" t="str">
        <f>IFERROR(VLOOKUP($A62,Stock_FRA_FAO!$A$3:$E$183,4,FALSE),"")</f>
        <v/>
      </c>
      <c r="AE62" t="str">
        <f>IFERROR(VLOOKUP($A62,Stock_FRA_FAO!$A$3:$E$183,5,FALSE),"")</f>
        <v/>
      </c>
      <c r="AF62" t="str">
        <f>IFERROR(VLOOKUP($A62,Forest_GFPM!$A$2:$H$181,3,FALSE),"")</f>
        <v/>
      </c>
      <c r="AG62">
        <v>5.4000000000000001E-4</v>
      </c>
      <c r="AH62">
        <v>-8.9800000000000005E-2</v>
      </c>
      <c r="AI62" s="51">
        <v>-0.41</v>
      </c>
    </row>
    <row r="63" spans="1:35" ht="15.6">
      <c r="A63" s="47" t="s">
        <v>71</v>
      </c>
      <c r="B63" s="48">
        <v>2211.0349999999999</v>
      </c>
      <c r="C63" s="48">
        <v>2213.84</v>
      </c>
      <c r="D63" s="27">
        <v>2213.4</v>
      </c>
      <c r="E63" s="27">
        <v>2217.1</v>
      </c>
      <c r="F63" s="27">
        <v>2220.8000000000002</v>
      </c>
      <c r="G63" s="27">
        <v>2224.5</v>
      </c>
      <c r="H63" s="27">
        <v>2228.1999999999998</v>
      </c>
      <c r="I63" s="27">
        <v>2231.9</v>
      </c>
      <c r="J63" s="27">
        <v>2235.6</v>
      </c>
      <c r="K63" s="27">
        <v>2239.3000000000002</v>
      </c>
      <c r="L63" s="27">
        <v>2243</v>
      </c>
      <c r="M63" s="27">
        <v>2244.8000000000002</v>
      </c>
      <c r="N63" s="27">
        <v>2246.6</v>
      </c>
      <c r="O63" s="27">
        <v>2248.4</v>
      </c>
      <c r="P63" s="27">
        <v>2250.1999999999998</v>
      </c>
      <c r="Q63" s="27">
        <v>2252</v>
      </c>
      <c r="R63" s="27">
        <v>2248.4</v>
      </c>
      <c r="S63" s="27">
        <v>2244.8000000000002</v>
      </c>
      <c r="T63" s="27">
        <v>2241.1999999999998</v>
      </c>
      <c r="U63" s="27">
        <v>2237.6</v>
      </c>
      <c r="V63" s="27">
        <v>2234</v>
      </c>
      <c r="W63" s="27">
        <v>2233.6</v>
      </c>
      <c r="X63" s="27">
        <v>2233.1999999999998</v>
      </c>
      <c r="Y63" s="27">
        <v>2232.8000000000002</v>
      </c>
      <c r="Z63" s="27">
        <v>2232.4</v>
      </c>
      <c r="AA63" s="27">
        <v>2232</v>
      </c>
      <c r="AB63">
        <v>-1.7913122079959987E-4</v>
      </c>
      <c r="AC63">
        <v>476</v>
      </c>
      <c r="AD63">
        <f>IFERROR(VLOOKUP($A63,Stock_FRA_FAO!$A$3:$E$183,4,FALSE),"")</f>
        <v>257</v>
      </c>
      <c r="AE63">
        <f>IFERROR(VLOOKUP($A63,Stock_FRA_FAO!$A$3:$E$183,5,FALSE),"")</f>
        <v>220</v>
      </c>
      <c r="AF63">
        <f>IFERROR(VLOOKUP($A63,Forest_GFPM!$A$2:$H$181,3,FALSE),"")</f>
        <v>1.6E-2</v>
      </c>
      <c r="AG63">
        <v>5.4000000000000001E-4</v>
      </c>
      <c r="AH63">
        <v>-8.9800000000000005E-2</v>
      </c>
      <c r="AI63" s="51">
        <v>-0.41</v>
      </c>
    </row>
    <row r="64" spans="1:35">
      <c r="A64" s="47" t="s">
        <v>72</v>
      </c>
      <c r="B64" s="27">
        <v>16735</v>
      </c>
      <c r="C64" s="27">
        <v>16589.599999999999</v>
      </c>
      <c r="D64" s="27">
        <v>16444.2</v>
      </c>
      <c r="E64" s="27">
        <v>14691.3</v>
      </c>
      <c r="F64" s="27">
        <v>14550.4</v>
      </c>
      <c r="G64" s="27">
        <v>14409.5</v>
      </c>
      <c r="H64" s="27">
        <v>14268.6</v>
      </c>
      <c r="I64" s="27">
        <v>14127.7</v>
      </c>
      <c r="J64" s="27">
        <v>13986.8</v>
      </c>
      <c r="K64" s="27">
        <v>13845.9</v>
      </c>
      <c r="L64" s="27">
        <v>13705</v>
      </c>
      <c r="M64" s="27">
        <v>13564</v>
      </c>
      <c r="N64" s="27">
        <v>13423</v>
      </c>
      <c r="O64" s="27">
        <v>13282</v>
      </c>
      <c r="P64" s="27">
        <v>13141</v>
      </c>
      <c r="Q64" s="27">
        <v>13000</v>
      </c>
      <c r="R64" s="27">
        <v>12859.2</v>
      </c>
      <c r="S64" s="27">
        <v>12718.4</v>
      </c>
      <c r="T64" s="27">
        <v>12577.6</v>
      </c>
      <c r="U64" s="27">
        <v>12436.8</v>
      </c>
      <c r="V64" s="27">
        <v>12296</v>
      </c>
      <c r="W64" s="27">
        <v>12336.6</v>
      </c>
      <c r="X64" s="27">
        <v>12377.2</v>
      </c>
      <c r="Y64" s="27">
        <v>12417.8</v>
      </c>
      <c r="Z64" s="27">
        <v>12458.4</v>
      </c>
      <c r="AA64" s="27">
        <v>12499</v>
      </c>
      <c r="AB64">
        <v>3.2748976326264501E-3</v>
      </c>
      <c r="AC64">
        <v>251</v>
      </c>
      <c r="AD64">
        <f>IFERROR(VLOOKUP($A64,Stock_FRA_FAO!$A$3:$E$183,4,FALSE),"")</f>
        <v>0</v>
      </c>
      <c r="AE64">
        <f>IFERROR(VLOOKUP($A64,Stock_FRA_FAO!$A$3:$E$183,5,FALSE),"")</f>
        <v>0</v>
      </c>
      <c r="AF64">
        <f>IFERROR(VLOOKUP($A64,Forest_GFPM!$A$2:$H$181,3,FALSE),"")</f>
        <v>7.0000000000000001E-3</v>
      </c>
      <c r="AG64">
        <v>5.4000000000000001E-4</v>
      </c>
      <c r="AH64">
        <v>-8.9800000000000005E-2</v>
      </c>
      <c r="AI64" s="51">
        <v>-0.41</v>
      </c>
    </row>
    <row r="65" spans="1:35">
      <c r="A65" s="47" t="s">
        <v>73</v>
      </c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>
        <v>0</v>
      </c>
      <c r="AC65" t="s">
        <v>308</v>
      </c>
      <c r="AD65" t="str">
        <f>IFERROR(VLOOKUP($A65,Stock_FRA_FAO!$A$3:$E$183,4,FALSE),"")</f>
        <v/>
      </c>
      <c r="AE65" t="str">
        <f>IFERROR(VLOOKUP($A65,Stock_FRA_FAO!$A$3:$E$183,5,FALSE),"")</f>
        <v/>
      </c>
      <c r="AF65" t="str">
        <f>IFERROR(VLOOKUP($A65,Forest_GFPM!$A$2:$H$181,3,FALSE),"")</f>
        <v/>
      </c>
      <c r="AG65">
        <v>5.4000000000000001E-4</v>
      </c>
      <c r="AH65">
        <v>-8.9800000000000005E-2</v>
      </c>
      <c r="AI65" s="51">
        <v>-0.41</v>
      </c>
    </row>
    <row r="66" spans="1:35">
      <c r="A66" s="47" t="s">
        <v>74</v>
      </c>
      <c r="B66" s="27">
        <v>0.08</v>
      </c>
      <c r="C66" s="27">
        <v>0.08</v>
      </c>
      <c r="D66" s="27">
        <v>0.08</v>
      </c>
      <c r="E66" s="27">
        <v>0.08</v>
      </c>
      <c r="F66" s="27">
        <v>0.08</v>
      </c>
      <c r="G66" s="27">
        <v>0.08</v>
      </c>
      <c r="H66" s="27">
        <v>0.08</v>
      </c>
      <c r="I66" s="27">
        <v>0.08</v>
      </c>
      <c r="J66" s="27">
        <v>0.08</v>
      </c>
      <c r="K66" s="27">
        <v>0.08</v>
      </c>
      <c r="L66" s="27">
        <v>0.08</v>
      </c>
      <c r="M66" s="27">
        <v>0.08</v>
      </c>
      <c r="N66" s="27">
        <v>0.08</v>
      </c>
      <c r="O66" s="27">
        <v>0.08</v>
      </c>
      <c r="P66" s="27">
        <v>0.08</v>
      </c>
      <c r="Q66" s="27">
        <v>0.08</v>
      </c>
      <c r="R66" s="27">
        <v>0.08</v>
      </c>
      <c r="S66" s="27">
        <v>0.08</v>
      </c>
      <c r="T66" s="27">
        <v>0.08</v>
      </c>
      <c r="U66" s="27">
        <v>0.08</v>
      </c>
      <c r="V66" s="27">
        <v>0.08</v>
      </c>
      <c r="W66" s="27">
        <v>0.08</v>
      </c>
      <c r="X66" s="27">
        <v>0.08</v>
      </c>
      <c r="Y66" s="27">
        <v>0.08</v>
      </c>
      <c r="Z66" s="27">
        <v>0.08</v>
      </c>
      <c r="AA66" s="27">
        <v>0.08</v>
      </c>
      <c r="AB66">
        <v>0</v>
      </c>
      <c r="AC66">
        <v>0</v>
      </c>
      <c r="AD66">
        <f>IFERROR(VLOOKUP($A66,Stock_FRA_FAO!$A$3:$E$183,4,FALSE),"")</f>
        <v>0</v>
      </c>
      <c r="AE66">
        <f>IFERROR(VLOOKUP($A66,Stock_FRA_FAO!$A$3:$E$183,5,FALSE),"")</f>
        <v>0</v>
      </c>
      <c r="AF66" t="str">
        <f>IFERROR(VLOOKUP($A66,Forest_GFPM!$A$2:$H$181,3,FALSE),"")</f>
        <v/>
      </c>
      <c r="AG66">
        <v>5.4000000000000001E-4</v>
      </c>
      <c r="AH66">
        <v>-8.9800000000000005E-2</v>
      </c>
      <c r="AI66" s="51">
        <v>-0.41</v>
      </c>
    </row>
    <row r="67" spans="1:35">
      <c r="A67" s="47" t="s">
        <v>75</v>
      </c>
      <c r="B67" s="27">
        <v>952.9</v>
      </c>
      <c r="C67" s="27">
        <v>955.65</v>
      </c>
      <c r="D67" s="27">
        <v>958.41</v>
      </c>
      <c r="E67" s="27">
        <v>961.16</v>
      </c>
      <c r="F67" s="27">
        <v>963.92</v>
      </c>
      <c r="G67" s="27">
        <v>966.67</v>
      </c>
      <c r="H67" s="27">
        <v>969.42</v>
      </c>
      <c r="I67" s="27">
        <v>972.18</v>
      </c>
      <c r="J67" s="27">
        <v>974.93</v>
      </c>
      <c r="K67" s="27">
        <v>977.69</v>
      </c>
      <c r="L67" s="27">
        <v>980.44</v>
      </c>
      <c r="M67" s="27">
        <v>983.8</v>
      </c>
      <c r="N67" s="27">
        <v>987.17</v>
      </c>
      <c r="O67" s="27">
        <v>990.53</v>
      </c>
      <c r="P67" s="27">
        <v>993.9</v>
      </c>
      <c r="Q67" s="27">
        <v>997.26</v>
      </c>
      <c r="R67" s="27">
        <v>996.39</v>
      </c>
      <c r="S67" s="27">
        <v>995.51</v>
      </c>
      <c r="T67" s="27">
        <v>994.64</v>
      </c>
      <c r="U67" s="27">
        <v>993.77</v>
      </c>
      <c r="V67" s="27">
        <v>992.9</v>
      </c>
      <c r="W67" s="27">
        <v>997.76</v>
      </c>
      <c r="X67" s="27">
        <v>1002.62</v>
      </c>
      <c r="Y67" s="27">
        <v>1007.48</v>
      </c>
      <c r="Z67" s="27">
        <v>1012.34</v>
      </c>
      <c r="AA67" s="27">
        <v>1017.2</v>
      </c>
      <c r="AB67">
        <v>4.8357213230281193E-3</v>
      </c>
      <c r="AC67">
        <v>65</v>
      </c>
      <c r="AD67" t="str">
        <f>IFERROR(VLOOKUP($A67,Stock_FRA_FAO!$A$3:$E$183,4,FALSE),"")</f>
        <v/>
      </c>
      <c r="AE67" t="str">
        <f>IFERROR(VLOOKUP($A67,Stock_FRA_FAO!$A$3:$E$183,5,FALSE),"")</f>
        <v/>
      </c>
      <c r="AF67">
        <f>IFERROR(VLOOKUP($A67,Forest_GFPM!$A$2:$H$181,3,FALSE),"")</f>
        <v>0.01</v>
      </c>
      <c r="AG67">
        <v>5.4000000000000001E-4</v>
      </c>
      <c r="AH67">
        <v>-8.9800000000000005E-2</v>
      </c>
      <c r="AI67" s="51">
        <v>-0.41</v>
      </c>
    </row>
    <row r="68" spans="1:35">
      <c r="A68" s="47" t="s">
        <v>76</v>
      </c>
      <c r="B68" s="27">
        <v>21875</v>
      </c>
      <c r="C68" s="27">
        <v>21932</v>
      </c>
      <c r="D68" s="27">
        <v>21989</v>
      </c>
      <c r="E68" s="27">
        <v>22046</v>
      </c>
      <c r="F68" s="27">
        <v>22103</v>
      </c>
      <c r="G68" s="27">
        <v>22160</v>
      </c>
      <c r="H68" s="27">
        <v>22217</v>
      </c>
      <c r="I68" s="27">
        <v>22274</v>
      </c>
      <c r="J68" s="27">
        <v>22331</v>
      </c>
      <c r="K68" s="27">
        <v>22388</v>
      </c>
      <c r="L68" s="27">
        <v>22445</v>
      </c>
      <c r="M68" s="27">
        <v>22384.6</v>
      </c>
      <c r="N68" s="27">
        <v>22324.2</v>
      </c>
      <c r="O68" s="27">
        <v>22263.8</v>
      </c>
      <c r="P68" s="27">
        <v>22203.4</v>
      </c>
      <c r="Q68" s="27">
        <v>22143</v>
      </c>
      <c r="R68" s="27">
        <v>22158</v>
      </c>
      <c r="S68" s="27">
        <v>22173</v>
      </c>
      <c r="T68" s="27">
        <v>22188</v>
      </c>
      <c r="U68" s="27">
        <v>22203</v>
      </c>
      <c r="V68" s="27">
        <v>22218</v>
      </c>
      <c r="W68" s="27">
        <v>22218</v>
      </c>
      <c r="X68" s="27">
        <v>22218</v>
      </c>
      <c r="Y68" s="27">
        <v>22218</v>
      </c>
      <c r="Z68" s="27">
        <v>22218</v>
      </c>
      <c r="AA68" s="27">
        <v>22218</v>
      </c>
      <c r="AB68">
        <v>0</v>
      </c>
      <c r="AC68">
        <v>2320</v>
      </c>
      <c r="AD68">
        <f>IFERROR(VLOOKUP($A68,Stock_FRA_FAO!$A$3:$E$183,4,FALSE),"")</f>
        <v>1851</v>
      </c>
      <c r="AE68">
        <f>IFERROR(VLOOKUP($A68,Stock_FRA_FAO!$A$3:$E$183,5,FALSE),"")</f>
        <v>469</v>
      </c>
      <c r="AF68">
        <f>IFERROR(VLOOKUP($A68,Forest_GFPM!$A$2:$H$181,3,FALSE),"")</f>
        <v>3.4000000000000002E-2</v>
      </c>
      <c r="AG68">
        <v>5.4000000000000001E-4</v>
      </c>
      <c r="AH68">
        <v>-8.9800000000000005E-2</v>
      </c>
      <c r="AI68" s="51">
        <v>-0.41</v>
      </c>
    </row>
    <row r="69" spans="1:35">
      <c r="A69" s="47" t="s">
        <v>77</v>
      </c>
      <c r="B69" s="27">
        <v>14436</v>
      </c>
      <c r="C69" s="27">
        <v>14521.3</v>
      </c>
      <c r="D69" s="27">
        <v>14606.6</v>
      </c>
      <c r="E69" s="27">
        <v>14691.9</v>
      </c>
      <c r="F69" s="27">
        <v>14777.2</v>
      </c>
      <c r="G69" s="27">
        <v>14862.5</v>
      </c>
      <c r="H69" s="27">
        <v>14947.8</v>
      </c>
      <c r="I69" s="27">
        <v>15033.1</v>
      </c>
      <c r="J69" s="27">
        <v>15118.4</v>
      </c>
      <c r="K69" s="27">
        <v>15203.7</v>
      </c>
      <c r="L69" s="27">
        <v>15289</v>
      </c>
      <c r="M69" s="27">
        <v>15403.4</v>
      </c>
      <c r="N69" s="27">
        <v>15517.8</v>
      </c>
      <c r="O69" s="27">
        <v>15632.2</v>
      </c>
      <c r="P69" s="27">
        <v>15746.6</v>
      </c>
      <c r="Q69" s="27">
        <v>15861</v>
      </c>
      <c r="R69" s="27">
        <v>15973.6</v>
      </c>
      <c r="S69" s="27">
        <v>16086.2</v>
      </c>
      <c r="T69" s="27">
        <v>16198.8</v>
      </c>
      <c r="U69" s="27">
        <v>16311.4</v>
      </c>
      <c r="V69" s="27">
        <v>16424</v>
      </c>
      <c r="W69" s="27">
        <v>16537</v>
      </c>
      <c r="X69" s="27">
        <v>16650</v>
      </c>
      <c r="Y69" s="27">
        <v>16763</v>
      </c>
      <c r="Z69" s="27">
        <v>16876</v>
      </c>
      <c r="AA69" s="27">
        <v>16989</v>
      </c>
      <c r="AB69">
        <v>6.7642199745292508E-3</v>
      </c>
      <c r="AC69">
        <v>2935</v>
      </c>
      <c r="AD69">
        <f>IFERROR(VLOOKUP($A69,Stock_FRA_FAO!$A$3:$E$183,4,FALSE),"")</f>
        <v>1043</v>
      </c>
      <c r="AE69">
        <f>IFERROR(VLOOKUP($A69,Stock_FRA_FAO!$A$3:$E$183,5,FALSE),"")</f>
        <v>1892</v>
      </c>
      <c r="AF69">
        <f>IFERROR(VLOOKUP($A69,Forest_GFPM!$A$2:$H$181,3,FALSE),"")</f>
        <v>3.2000000000000001E-2</v>
      </c>
      <c r="AG69">
        <v>5.4000000000000001E-4</v>
      </c>
      <c r="AH69">
        <v>-8.9800000000000005E-2</v>
      </c>
      <c r="AI69" s="51">
        <v>-0.41</v>
      </c>
    </row>
    <row r="70" spans="1:35">
      <c r="A70" s="47" t="s">
        <v>78</v>
      </c>
      <c r="B70" s="27">
        <v>8218</v>
      </c>
      <c r="C70" s="27">
        <v>8214.4</v>
      </c>
      <c r="D70" s="27">
        <v>8210.7999999999993</v>
      </c>
      <c r="E70" s="27">
        <v>8207.2000000000007</v>
      </c>
      <c r="F70" s="27">
        <v>8203.6</v>
      </c>
      <c r="G70" s="27">
        <v>8200</v>
      </c>
      <c r="H70" s="27">
        <v>8196.4</v>
      </c>
      <c r="I70" s="27">
        <v>8192.7999999999993</v>
      </c>
      <c r="J70" s="27">
        <v>8189.2</v>
      </c>
      <c r="K70" s="27">
        <v>8185.6</v>
      </c>
      <c r="L70" s="27">
        <v>8182</v>
      </c>
      <c r="M70" s="27">
        <v>8179.2</v>
      </c>
      <c r="N70" s="27">
        <v>8176.4</v>
      </c>
      <c r="O70" s="27">
        <v>8173.6</v>
      </c>
      <c r="P70" s="27">
        <v>8170.8</v>
      </c>
      <c r="Q70" s="27">
        <v>8168</v>
      </c>
      <c r="R70" s="27">
        <v>8162</v>
      </c>
      <c r="S70" s="27">
        <v>8156</v>
      </c>
      <c r="T70" s="27">
        <v>8150</v>
      </c>
      <c r="U70" s="27">
        <v>8144</v>
      </c>
      <c r="V70" s="27">
        <v>8138</v>
      </c>
      <c r="W70" s="27">
        <v>8136.4</v>
      </c>
      <c r="X70" s="27">
        <v>8134.8</v>
      </c>
      <c r="Y70" s="27">
        <v>8133.2</v>
      </c>
      <c r="Z70" s="27">
        <v>8131.6</v>
      </c>
      <c r="AA70" s="27">
        <v>8130</v>
      </c>
      <c r="AB70">
        <v>-1.9670519761416649E-4</v>
      </c>
      <c r="AC70">
        <v>2846</v>
      </c>
      <c r="AD70">
        <f>IFERROR(VLOOKUP($A70,Stock_FRA_FAO!$A$3:$E$183,4,FALSE),"")</f>
        <v>0</v>
      </c>
      <c r="AE70">
        <f>IFERROR(VLOOKUP($A70,Stock_FRA_FAO!$A$3:$E$183,5,FALSE),"")</f>
        <v>2846</v>
      </c>
      <c r="AF70">
        <f>IFERROR(VLOOKUP($A70,Forest_GFPM!$A$2:$H$181,3,FALSE),"")</f>
        <v>0</v>
      </c>
      <c r="AG70">
        <v>5.4000000000000001E-4</v>
      </c>
      <c r="AH70">
        <v>-8.9800000000000005E-2</v>
      </c>
      <c r="AI70" s="51">
        <v>-0.41</v>
      </c>
    </row>
    <row r="71" spans="1:35">
      <c r="A71" s="47" t="s">
        <v>79</v>
      </c>
      <c r="B71" s="27">
        <v>55</v>
      </c>
      <c r="C71" s="27">
        <v>60</v>
      </c>
      <c r="D71" s="27">
        <v>65</v>
      </c>
      <c r="E71" s="27">
        <v>70</v>
      </c>
      <c r="F71" s="27">
        <v>75</v>
      </c>
      <c r="G71" s="27">
        <v>80</v>
      </c>
      <c r="H71" s="27">
        <v>85</v>
      </c>
      <c r="I71" s="27">
        <v>90</v>
      </c>
      <c r="J71" s="27">
        <v>95</v>
      </c>
      <c r="K71" s="27">
        <v>100</v>
      </c>
      <c r="L71" s="27">
        <v>105</v>
      </c>
      <c r="M71" s="27">
        <v>110</v>
      </c>
      <c r="N71" s="27">
        <v>115</v>
      </c>
      <c r="O71" s="27">
        <v>120</v>
      </c>
      <c r="P71" s="27">
        <v>125</v>
      </c>
      <c r="Q71" s="27">
        <v>130</v>
      </c>
      <c r="R71" s="27">
        <v>135</v>
      </c>
      <c r="S71" s="27">
        <v>140</v>
      </c>
      <c r="T71" s="27">
        <v>145</v>
      </c>
      <c r="U71" s="27">
        <v>150</v>
      </c>
      <c r="V71" s="27">
        <v>155</v>
      </c>
      <c r="W71" s="27">
        <v>155</v>
      </c>
      <c r="X71" s="27">
        <v>155</v>
      </c>
      <c r="Y71" s="27">
        <v>155</v>
      </c>
      <c r="Z71" s="27">
        <v>155</v>
      </c>
      <c r="AA71" s="27">
        <v>155</v>
      </c>
      <c r="AB71">
        <v>0</v>
      </c>
      <c r="AC71">
        <v>11</v>
      </c>
      <c r="AD71" t="str">
        <f>IFERROR(VLOOKUP($A71,Stock_FRA_FAO!$A$3:$E$183,4,FALSE),"")</f>
        <v/>
      </c>
      <c r="AE71" t="str">
        <f>IFERROR(VLOOKUP($A71,Stock_FRA_FAO!$A$3:$E$183,5,FALSE),"")</f>
        <v/>
      </c>
      <c r="AF71">
        <f>IFERROR(VLOOKUP($A71,Forest_GFPM!$A$2:$H$181,3,FALSE),"")</f>
        <v>1E-3</v>
      </c>
      <c r="AG71">
        <v>5.4000000000000001E-4</v>
      </c>
      <c r="AH71">
        <v>-8.9800000000000005E-2</v>
      </c>
      <c r="AI71" s="51">
        <v>-0.41</v>
      </c>
    </row>
    <row r="72" spans="1:35">
      <c r="A72" s="47" t="s">
        <v>80</v>
      </c>
      <c r="B72" s="27">
        <v>22000</v>
      </c>
      <c r="C72" s="27">
        <v>22000</v>
      </c>
      <c r="D72" s="27">
        <v>22000</v>
      </c>
      <c r="E72" s="27">
        <v>22000</v>
      </c>
      <c r="F72" s="27">
        <v>22000</v>
      </c>
      <c r="G72" s="27">
        <v>22000</v>
      </c>
      <c r="H72" s="27">
        <v>22000</v>
      </c>
      <c r="I72" s="27">
        <v>22000</v>
      </c>
      <c r="J72" s="27">
        <v>22000</v>
      </c>
      <c r="K72" s="27">
        <v>22000</v>
      </c>
      <c r="L72" s="27">
        <v>22000</v>
      </c>
      <c r="M72" s="27">
        <v>22000</v>
      </c>
      <c r="N72" s="27">
        <v>22000</v>
      </c>
      <c r="O72" s="27">
        <v>22000</v>
      </c>
      <c r="P72" s="27">
        <v>22000</v>
      </c>
      <c r="Q72" s="27">
        <v>22000</v>
      </c>
      <c r="R72" s="27">
        <v>22000</v>
      </c>
      <c r="S72" s="27">
        <v>22000</v>
      </c>
      <c r="T72" s="27">
        <v>22000</v>
      </c>
      <c r="U72" s="27">
        <v>22000</v>
      </c>
      <c r="V72" s="27">
        <v>22000</v>
      </c>
      <c r="W72" s="27">
        <v>22200</v>
      </c>
      <c r="X72" s="27">
        <v>22400</v>
      </c>
      <c r="Y72" s="27">
        <v>22600</v>
      </c>
      <c r="Z72" s="27">
        <v>22800</v>
      </c>
      <c r="AA72" s="27">
        <v>23000</v>
      </c>
      <c r="AB72">
        <v>8.889763077109647E-3</v>
      </c>
      <c r="AC72">
        <v>5405</v>
      </c>
      <c r="AD72">
        <f>IFERROR(VLOOKUP($A72,Stock_FRA_FAO!$A$3:$E$183,4,FALSE),"")</f>
        <v>0</v>
      </c>
      <c r="AE72">
        <f>IFERROR(VLOOKUP($A72,Stock_FRA_FAO!$A$3:$E$183,5,FALSE),"")</f>
        <v>5405</v>
      </c>
      <c r="AF72">
        <f>IFERROR(VLOOKUP($A72,Forest_GFPM!$A$2:$H$181,3,FALSE),"")</f>
        <v>1E-3</v>
      </c>
      <c r="AG72">
        <v>5.4000000000000001E-4</v>
      </c>
      <c r="AH72">
        <v>-8.9800000000000005E-2</v>
      </c>
      <c r="AI72" s="51">
        <v>-0.41</v>
      </c>
    </row>
    <row r="73" spans="1:35">
      <c r="A73" s="47" t="s">
        <v>81</v>
      </c>
      <c r="B73" s="27">
        <v>442</v>
      </c>
      <c r="C73" s="27">
        <v>443.9</v>
      </c>
      <c r="D73" s="27">
        <v>445.8</v>
      </c>
      <c r="E73" s="27">
        <v>447.7</v>
      </c>
      <c r="F73" s="27">
        <v>449.6</v>
      </c>
      <c r="G73" s="27">
        <v>451.5</v>
      </c>
      <c r="H73" s="27">
        <v>453.4</v>
      </c>
      <c r="I73" s="27">
        <v>455.3</v>
      </c>
      <c r="J73" s="27">
        <v>457.2</v>
      </c>
      <c r="K73" s="27">
        <v>459.1</v>
      </c>
      <c r="L73" s="27">
        <v>461</v>
      </c>
      <c r="M73" s="27">
        <v>463</v>
      </c>
      <c r="N73" s="27">
        <v>465</v>
      </c>
      <c r="O73" s="27">
        <v>467</v>
      </c>
      <c r="P73" s="27">
        <v>469</v>
      </c>
      <c r="Q73" s="27">
        <v>471</v>
      </c>
      <c r="R73" s="27">
        <v>472.8</v>
      </c>
      <c r="S73" s="27">
        <v>474.6</v>
      </c>
      <c r="T73" s="27">
        <v>476.4</v>
      </c>
      <c r="U73" s="27">
        <v>478.2</v>
      </c>
      <c r="V73" s="27">
        <v>480</v>
      </c>
      <c r="W73" s="27">
        <v>481.6</v>
      </c>
      <c r="X73" s="27">
        <v>483.2</v>
      </c>
      <c r="Y73" s="27">
        <v>484.8</v>
      </c>
      <c r="Z73" s="27">
        <v>486.4</v>
      </c>
      <c r="AA73" s="27">
        <v>488</v>
      </c>
      <c r="AB73">
        <v>3.3058302084938429E-3</v>
      </c>
      <c r="AC73">
        <v>18</v>
      </c>
      <c r="AD73">
        <f>IFERROR(VLOOKUP($A73,Stock_FRA_FAO!$A$3:$E$183,4,FALSE),"")</f>
        <v>0</v>
      </c>
      <c r="AE73">
        <f>IFERROR(VLOOKUP($A73,Stock_FRA_FAO!$A$3:$E$183,5,FALSE),"")</f>
        <v>0</v>
      </c>
      <c r="AF73">
        <f>IFERROR(VLOOKUP($A73,Forest_GFPM!$A$2:$H$181,3,FALSE),"")</f>
        <v>0.05</v>
      </c>
      <c r="AG73">
        <v>5.4000000000000001E-4</v>
      </c>
      <c r="AH73">
        <v>-8.9800000000000005E-2</v>
      </c>
      <c r="AI73" s="51">
        <v>-0.41</v>
      </c>
    </row>
    <row r="74" spans="1:35" ht="15.6">
      <c r="A74" s="47" t="s">
        <v>82</v>
      </c>
      <c r="B74" s="48">
        <v>2747.6866666666701</v>
      </c>
      <c r="C74" s="48">
        <v>2749.32666666667</v>
      </c>
      <c r="D74" s="27">
        <v>2753.96</v>
      </c>
      <c r="E74" s="27">
        <v>2754.79</v>
      </c>
      <c r="F74" s="27">
        <v>2755.62</v>
      </c>
      <c r="G74" s="27">
        <v>2756.45</v>
      </c>
      <c r="H74" s="27">
        <v>2757.28</v>
      </c>
      <c r="I74" s="27">
        <v>2758.11</v>
      </c>
      <c r="J74" s="27">
        <v>2758.94</v>
      </c>
      <c r="K74" s="27">
        <v>2759.77</v>
      </c>
      <c r="L74" s="27">
        <v>2760.6</v>
      </c>
      <c r="M74" s="27">
        <v>2762.98</v>
      </c>
      <c r="N74" s="27">
        <v>2765.36</v>
      </c>
      <c r="O74" s="27">
        <v>2767.74</v>
      </c>
      <c r="P74" s="27">
        <v>2770.12</v>
      </c>
      <c r="Q74" s="27">
        <v>2772.5</v>
      </c>
      <c r="R74" s="27">
        <v>2782.48</v>
      </c>
      <c r="S74" s="27">
        <v>2792.46</v>
      </c>
      <c r="T74" s="27">
        <v>2802.44</v>
      </c>
      <c r="U74" s="27">
        <v>2812.42</v>
      </c>
      <c r="V74" s="27">
        <v>2822.4</v>
      </c>
      <c r="W74" s="27">
        <v>2822.4</v>
      </c>
      <c r="X74" s="27">
        <v>2822.4</v>
      </c>
      <c r="Y74" s="27">
        <v>2822.4</v>
      </c>
      <c r="Z74" s="27">
        <v>2822.4</v>
      </c>
      <c r="AA74" s="27">
        <v>2822.4</v>
      </c>
      <c r="AB74">
        <v>0</v>
      </c>
      <c r="AC74">
        <v>455</v>
      </c>
      <c r="AD74">
        <f>IFERROR(VLOOKUP($A74,Stock_FRA_FAO!$A$3:$E$183,4,FALSE),"")</f>
        <v>124</v>
      </c>
      <c r="AE74">
        <f>IFERROR(VLOOKUP($A74,Stock_FRA_FAO!$A$3:$E$183,5,FALSE),"")</f>
        <v>330</v>
      </c>
      <c r="AF74">
        <f>IFERROR(VLOOKUP($A74,Forest_GFPM!$A$2:$H$181,3,FALSE),"")</f>
        <v>7.0000000000000001E-3</v>
      </c>
      <c r="AG74">
        <v>5.4000000000000001E-4</v>
      </c>
      <c r="AH74">
        <v>-8.9800000000000005E-2</v>
      </c>
      <c r="AI74" s="51">
        <v>-0.41</v>
      </c>
    </row>
    <row r="75" spans="1:35">
      <c r="A75" s="47" t="s">
        <v>83</v>
      </c>
      <c r="B75" s="27">
        <v>11300</v>
      </c>
      <c r="C75" s="27">
        <v>11305.4</v>
      </c>
      <c r="D75" s="27">
        <v>11310.8</v>
      </c>
      <c r="E75" s="27">
        <v>11316.2</v>
      </c>
      <c r="F75" s="27">
        <v>11321.6</v>
      </c>
      <c r="G75" s="27">
        <v>11327</v>
      </c>
      <c r="H75" s="27">
        <v>11332.4</v>
      </c>
      <c r="I75" s="27">
        <v>11337.8</v>
      </c>
      <c r="J75" s="27">
        <v>11343.2</v>
      </c>
      <c r="K75" s="27">
        <v>11348.6</v>
      </c>
      <c r="L75" s="27">
        <v>11354</v>
      </c>
      <c r="M75" s="27">
        <v>11360</v>
      </c>
      <c r="N75" s="27">
        <v>11366</v>
      </c>
      <c r="O75" s="27">
        <v>11372</v>
      </c>
      <c r="P75" s="27">
        <v>11378</v>
      </c>
      <c r="Q75" s="27">
        <v>11384</v>
      </c>
      <c r="R75" s="27">
        <v>11389</v>
      </c>
      <c r="S75" s="27">
        <v>11394</v>
      </c>
      <c r="T75" s="27">
        <v>11399</v>
      </c>
      <c r="U75" s="27">
        <v>11404</v>
      </c>
      <c r="V75" s="27">
        <v>11409</v>
      </c>
      <c r="W75" s="27">
        <v>11411</v>
      </c>
      <c r="X75" s="27">
        <v>11413</v>
      </c>
      <c r="Y75" s="27">
        <v>11415</v>
      </c>
      <c r="Z75" s="27">
        <v>11417</v>
      </c>
      <c r="AA75" s="27">
        <v>11419</v>
      </c>
      <c r="AB75">
        <v>1.7522341657194573E-4</v>
      </c>
      <c r="AC75">
        <v>3663</v>
      </c>
      <c r="AD75">
        <f>IFERROR(VLOOKUP($A75,Stock_FRA_FAO!$A$3:$E$183,4,FALSE),"")</f>
        <v>2242</v>
      </c>
      <c r="AE75">
        <f>IFERROR(VLOOKUP($A75,Stock_FRA_FAO!$A$3:$E$183,5,FALSE),"")</f>
        <v>1421</v>
      </c>
      <c r="AF75">
        <f>IFERROR(VLOOKUP($A75,Forest_GFPM!$A$2:$H$181,3,FALSE),"")</f>
        <v>3.5000000000000003E-2</v>
      </c>
      <c r="AG75">
        <v>5.4000000000000001E-4</v>
      </c>
      <c r="AH75">
        <v>-8.9800000000000005E-2</v>
      </c>
      <c r="AI75" s="51">
        <v>-0.41</v>
      </c>
    </row>
    <row r="76" spans="1:35">
      <c r="A76" s="47" t="s">
        <v>84</v>
      </c>
      <c r="B76" s="27">
        <v>8627</v>
      </c>
      <c r="C76" s="27">
        <v>8655.2000000000007</v>
      </c>
      <c r="D76" s="27">
        <v>8683.4</v>
      </c>
      <c r="E76" s="27">
        <v>8711.6</v>
      </c>
      <c r="F76" s="27">
        <v>8739.7999999999993</v>
      </c>
      <c r="G76" s="27">
        <v>8768</v>
      </c>
      <c r="H76" s="27">
        <v>8796.2000000000007</v>
      </c>
      <c r="I76" s="27">
        <v>8824.4</v>
      </c>
      <c r="J76" s="27">
        <v>8852.6</v>
      </c>
      <c r="K76" s="27">
        <v>8880.7999999999993</v>
      </c>
      <c r="L76" s="27">
        <v>8909</v>
      </c>
      <c r="M76" s="27">
        <v>8937.7999999999993</v>
      </c>
      <c r="N76" s="27">
        <v>8966.6</v>
      </c>
      <c r="O76" s="27">
        <v>8995.4</v>
      </c>
      <c r="P76" s="27">
        <v>9024.2000000000007</v>
      </c>
      <c r="Q76" s="27">
        <v>9053</v>
      </c>
      <c r="R76" s="27">
        <v>9081.4</v>
      </c>
      <c r="S76" s="27">
        <v>9109.7999999999993</v>
      </c>
      <c r="T76" s="27">
        <v>9138.2000000000007</v>
      </c>
      <c r="U76" s="27">
        <v>9166.6</v>
      </c>
      <c r="V76" s="27">
        <v>9195</v>
      </c>
      <c r="W76" s="27">
        <v>9223.4</v>
      </c>
      <c r="X76" s="27">
        <v>9251.7999999999993</v>
      </c>
      <c r="Y76" s="27">
        <v>9280.2000000000007</v>
      </c>
      <c r="Z76" s="27">
        <v>9308.6</v>
      </c>
      <c r="AA76" s="27">
        <v>9337</v>
      </c>
      <c r="AB76">
        <v>3.0650046390106045E-3</v>
      </c>
      <c r="AC76">
        <v>378</v>
      </c>
      <c r="AD76">
        <f>IFERROR(VLOOKUP($A76,Stock_FRA_FAO!$A$3:$E$183,4,FALSE),"")</f>
        <v>0</v>
      </c>
      <c r="AE76">
        <f>IFERROR(VLOOKUP($A76,Stock_FRA_FAO!$A$3:$E$183,5,FALSE),"")</f>
        <v>0</v>
      </c>
      <c r="AF76">
        <f>IFERROR(VLOOKUP($A76,Forest_GFPM!$A$2:$H$181,3,FALSE),"")</f>
        <v>6.0000000000000001E-3</v>
      </c>
      <c r="AG76">
        <v>5.4000000000000001E-4</v>
      </c>
      <c r="AH76">
        <v>-8.9800000000000005E-2</v>
      </c>
      <c r="AI76" s="51">
        <v>-0.41</v>
      </c>
    </row>
    <row r="77" spans="1:35">
      <c r="A77" s="47" t="s">
        <v>85</v>
      </c>
      <c r="B77" s="27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>
        <v>0</v>
      </c>
      <c r="AC77">
        <v>0</v>
      </c>
      <c r="AD77">
        <f>IFERROR(VLOOKUP($A77,Stock_FRA_FAO!$A$3:$E$183,4,FALSE),"")</f>
        <v>0</v>
      </c>
      <c r="AE77">
        <f>IFERROR(VLOOKUP($A77,Stock_FRA_FAO!$A$3:$E$183,5,FALSE),"")</f>
        <v>0</v>
      </c>
      <c r="AF77" t="str">
        <f>IFERROR(VLOOKUP($A77,Forest_GFPM!$A$2:$H$181,3,FALSE),"")</f>
        <v/>
      </c>
      <c r="AG77">
        <v>5.4000000000000001E-4</v>
      </c>
      <c r="AH77">
        <v>-8.9800000000000005E-2</v>
      </c>
      <c r="AI77" s="51">
        <v>-0.41</v>
      </c>
    </row>
    <row r="78" spans="1:35">
      <c r="A78" s="47" t="s">
        <v>86</v>
      </c>
      <c r="B78" s="27">
        <v>3299</v>
      </c>
      <c r="C78" s="27">
        <v>3329.2</v>
      </c>
      <c r="D78" s="27">
        <v>3359.4</v>
      </c>
      <c r="E78" s="27">
        <v>3389.6</v>
      </c>
      <c r="F78" s="27">
        <v>3419.8</v>
      </c>
      <c r="G78" s="27">
        <v>3450</v>
      </c>
      <c r="H78" s="27">
        <v>3480.2</v>
      </c>
      <c r="I78" s="27">
        <v>3510.4</v>
      </c>
      <c r="J78" s="27">
        <v>3540.6</v>
      </c>
      <c r="K78" s="27">
        <v>3570.8</v>
      </c>
      <c r="L78" s="27">
        <v>3601</v>
      </c>
      <c r="M78" s="27">
        <v>3631.2</v>
      </c>
      <c r="N78" s="27">
        <v>3661.4</v>
      </c>
      <c r="O78" s="27">
        <v>3691.6</v>
      </c>
      <c r="P78" s="27">
        <v>3721.8</v>
      </c>
      <c r="Q78" s="27">
        <v>3752</v>
      </c>
      <c r="R78" s="27">
        <v>3782.2</v>
      </c>
      <c r="S78" s="27">
        <v>3812.4</v>
      </c>
      <c r="T78" s="27">
        <v>3842.6</v>
      </c>
      <c r="U78" s="27">
        <v>3872.8</v>
      </c>
      <c r="V78" s="27">
        <v>3903</v>
      </c>
      <c r="W78" s="27">
        <v>3933.2</v>
      </c>
      <c r="X78" s="27">
        <v>3963.4</v>
      </c>
      <c r="Y78" s="27">
        <v>3993.6</v>
      </c>
      <c r="Z78" s="27">
        <v>4023.8</v>
      </c>
      <c r="AA78" s="27">
        <v>4054</v>
      </c>
      <c r="AB78">
        <v>7.5913452873670462E-3</v>
      </c>
      <c r="AC78">
        <v>193</v>
      </c>
      <c r="AD78">
        <f>IFERROR(VLOOKUP($A78,Stock_FRA_FAO!$A$3:$E$183,4,FALSE),"")</f>
        <v>83</v>
      </c>
      <c r="AE78">
        <f>IFERROR(VLOOKUP($A78,Stock_FRA_FAO!$A$3:$E$183,5,FALSE),"")</f>
        <v>110</v>
      </c>
      <c r="AF78">
        <f>IFERROR(VLOOKUP($A78,Forest_GFPM!$A$2:$H$181,3,FALSE),"")</f>
        <v>1.2999999999999999E-2</v>
      </c>
      <c r="AG78">
        <v>5.4000000000000001E-4</v>
      </c>
      <c r="AH78">
        <v>-8.9800000000000005E-2</v>
      </c>
      <c r="AI78" s="51">
        <v>-0.41</v>
      </c>
    </row>
    <row r="79" spans="1:35">
      <c r="A79" s="47" t="s">
        <v>87</v>
      </c>
      <c r="B79" s="27">
        <v>0.22</v>
      </c>
      <c r="C79" s="27">
        <v>0.22</v>
      </c>
      <c r="D79" s="27">
        <v>0.22</v>
      </c>
      <c r="E79" s="27">
        <v>0.22</v>
      </c>
      <c r="F79" s="27">
        <v>0.22</v>
      </c>
      <c r="G79" s="27">
        <v>0.22</v>
      </c>
      <c r="H79" s="27">
        <v>0.22</v>
      </c>
      <c r="I79" s="27">
        <v>0.22</v>
      </c>
      <c r="J79" s="27">
        <v>0.22</v>
      </c>
      <c r="K79" s="27">
        <v>0.22</v>
      </c>
      <c r="L79" s="27">
        <v>0.22</v>
      </c>
      <c r="M79" s="27">
        <v>0.22</v>
      </c>
      <c r="N79" s="27">
        <v>0.22</v>
      </c>
      <c r="O79" s="27">
        <v>0.22</v>
      </c>
      <c r="P79" s="27">
        <v>0.22</v>
      </c>
      <c r="Q79" s="27">
        <v>0.22</v>
      </c>
      <c r="R79" s="27">
        <v>0.22</v>
      </c>
      <c r="S79" s="27">
        <v>0.22</v>
      </c>
      <c r="T79" s="27">
        <v>0.22</v>
      </c>
      <c r="U79" s="27">
        <v>0.22</v>
      </c>
      <c r="V79" s="27">
        <v>0.22</v>
      </c>
      <c r="W79" s="27">
        <v>0.22</v>
      </c>
      <c r="X79" s="27">
        <v>0.22</v>
      </c>
      <c r="Y79" s="27">
        <v>0.22</v>
      </c>
      <c r="Z79" s="27">
        <v>0.22</v>
      </c>
      <c r="AA79" s="27">
        <v>0.22</v>
      </c>
      <c r="AB79">
        <v>0</v>
      </c>
      <c r="AC79">
        <v>0</v>
      </c>
      <c r="AD79">
        <f>IFERROR(VLOOKUP($A79,Stock_FRA_FAO!$A$3:$E$183,4,FALSE),"")</f>
        <v>0</v>
      </c>
      <c r="AE79">
        <f>IFERROR(VLOOKUP($A79,Stock_FRA_FAO!$A$3:$E$183,5,FALSE),"")</f>
        <v>0</v>
      </c>
      <c r="AF79" t="str">
        <f>IFERROR(VLOOKUP($A79,Forest_GFPM!$A$2:$H$181,3,FALSE),"")</f>
        <v/>
      </c>
      <c r="AG79">
        <v>5.4000000000000001E-4</v>
      </c>
      <c r="AH79">
        <v>-8.9800000000000005E-2</v>
      </c>
      <c r="AI79" s="51">
        <v>-0.41</v>
      </c>
    </row>
    <row r="80" spans="1:35">
      <c r="A80" s="47" t="s">
        <v>88</v>
      </c>
      <c r="B80" s="27">
        <v>16.989999999999998</v>
      </c>
      <c r="C80" s="27">
        <v>16.989999999999998</v>
      </c>
      <c r="D80" s="27">
        <v>16.989999999999998</v>
      </c>
      <c r="E80" s="27">
        <v>16.989999999999998</v>
      </c>
      <c r="F80" s="27">
        <v>16.989999999999998</v>
      </c>
      <c r="G80" s="27">
        <v>16.989999999999998</v>
      </c>
      <c r="H80" s="27">
        <v>16.989999999999998</v>
      </c>
      <c r="I80" s="27">
        <v>16.989999999999998</v>
      </c>
      <c r="J80" s="27">
        <v>16.989999999999998</v>
      </c>
      <c r="K80" s="27">
        <v>16.989999999999998</v>
      </c>
      <c r="L80" s="27">
        <v>16.989999999999998</v>
      </c>
      <c r="M80" s="27">
        <v>16.989999999999998</v>
      </c>
      <c r="N80" s="27">
        <v>16.989999999999998</v>
      </c>
      <c r="O80" s="27">
        <v>16.989999999999998</v>
      </c>
      <c r="P80" s="27">
        <v>16.989999999999998</v>
      </c>
      <c r="Q80" s="27">
        <v>16.989999999999998</v>
      </c>
      <c r="R80" s="27">
        <v>16.989999999999998</v>
      </c>
      <c r="S80" s="27">
        <v>16.989999999999998</v>
      </c>
      <c r="T80" s="27">
        <v>16.989999999999998</v>
      </c>
      <c r="U80" s="27">
        <v>16.989999999999998</v>
      </c>
      <c r="V80" s="27">
        <v>16.989999999999998</v>
      </c>
      <c r="W80" s="27">
        <v>16.989999999999998</v>
      </c>
      <c r="X80" s="27">
        <v>16.989999999999998</v>
      </c>
      <c r="Y80" s="27">
        <v>16.989999999999998</v>
      </c>
      <c r="Z80" s="27">
        <v>16.989999999999998</v>
      </c>
      <c r="AA80" s="27">
        <v>16.989999999999998</v>
      </c>
      <c r="AB80">
        <v>0</v>
      </c>
      <c r="AC80" t="s">
        <v>308</v>
      </c>
      <c r="AD80" t="str">
        <f>IFERROR(VLOOKUP($A80,Stock_FRA_FAO!$A$3:$E$183,4,FALSE),"")</f>
        <v/>
      </c>
      <c r="AE80" t="str">
        <f>IFERROR(VLOOKUP($A80,Stock_FRA_FAO!$A$3:$E$183,5,FALSE),"")</f>
        <v/>
      </c>
      <c r="AF80" t="str">
        <f>IFERROR(VLOOKUP($A80,Forest_GFPM!$A$2:$H$181,3,FALSE),"")</f>
        <v/>
      </c>
      <c r="AG80">
        <v>5.4000000000000001E-4</v>
      </c>
      <c r="AH80">
        <v>-8.9800000000000005E-2</v>
      </c>
      <c r="AI80" s="51">
        <v>-0.41</v>
      </c>
    </row>
    <row r="81" spans="1:35">
      <c r="A81" s="47" t="s">
        <v>89</v>
      </c>
      <c r="B81" s="27">
        <v>74.37</v>
      </c>
      <c r="C81" s="27">
        <v>74.349999999999994</v>
      </c>
      <c r="D81" s="27">
        <v>74.34</v>
      </c>
      <c r="E81" s="27">
        <v>74.319999999999993</v>
      </c>
      <c r="F81" s="27">
        <v>74.3</v>
      </c>
      <c r="G81" s="27">
        <v>74.290000000000006</v>
      </c>
      <c r="H81" s="27">
        <v>74.27</v>
      </c>
      <c r="I81" s="27">
        <v>74.25</v>
      </c>
      <c r="J81" s="27">
        <v>74.239999999999995</v>
      </c>
      <c r="K81" s="27">
        <v>74.22</v>
      </c>
      <c r="L81" s="27">
        <v>74.2</v>
      </c>
      <c r="M81" s="27">
        <v>74.17</v>
      </c>
      <c r="N81" s="27">
        <v>74.14</v>
      </c>
      <c r="O81" s="27">
        <v>74.11</v>
      </c>
      <c r="P81" s="27">
        <v>74.069999999999993</v>
      </c>
      <c r="Q81" s="27">
        <v>74.040000000000006</v>
      </c>
      <c r="R81" s="27">
        <v>73.8</v>
      </c>
      <c r="S81" s="27">
        <v>73.56</v>
      </c>
      <c r="T81" s="27">
        <v>73.319999999999993</v>
      </c>
      <c r="U81" s="27">
        <v>73.08</v>
      </c>
      <c r="V81" s="27">
        <v>72.84</v>
      </c>
      <c r="W81" s="27">
        <v>72.8</v>
      </c>
      <c r="X81" s="27">
        <v>72.760000000000005</v>
      </c>
      <c r="Y81" s="27">
        <v>72.72</v>
      </c>
      <c r="Z81" s="27">
        <v>72.680000000000007</v>
      </c>
      <c r="AA81" s="27">
        <v>72.64</v>
      </c>
      <c r="AB81">
        <v>-5.4990397475773722E-4</v>
      </c>
      <c r="AC81">
        <v>26</v>
      </c>
      <c r="AD81">
        <v>0</v>
      </c>
      <c r="AE81">
        <f>IFERROR(VLOOKUP($A81,Stock_FRA_FAO!$A$3:$E$183,5,FALSE),"")</f>
        <v>26</v>
      </c>
      <c r="AF81" t="str">
        <f>IFERROR(VLOOKUP($A81,Forest_GFPM!$A$2:$H$181,3,FALSE),"")</f>
        <v/>
      </c>
      <c r="AG81">
        <v>5.4000000000000001E-4</v>
      </c>
      <c r="AH81">
        <v>-8.9800000000000005E-2</v>
      </c>
      <c r="AI81" s="51">
        <v>-0.41</v>
      </c>
    </row>
    <row r="82" spans="1:35">
      <c r="A82" s="47" t="s">
        <v>90</v>
      </c>
      <c r="B82" s="27">
        <v>4748</v>
      </c>
      <c r="C82" s="27">
        <v>4694</v>
      </c>
      <c r="D82" s="27">
        <v>4640</v>
      </c>
      <c r="E82" s="27">
        <v>4586</v>
      </c>
      <c r="F82" s="27">
        <v>4532</v>
      </c>
      <c r="G82" s="27">
        <v>4478</v>
      </c>
      <c r="H82" s="27">
        <v>4424</v>
      </c>
      <c r="I82" s="27">
        <v>4370</v>
      </c>
      <c r="J82" s="27">
        <v>4316</v>
      </c>
      <c r="K82" s="27">
        <v>4262</v>
      </c>
      <c r="L82" s="27">
        <v>4208</v>
      </c>
      <c r="M82" s="27">
        <v>4154</v>
      </c>
      <c r="N82" s="27">
        <v>4100</v>
      </c>
      <c r="O82" s="27">
        <v>4046</v>
      </c>
      <c r="P82" s="27">
        <v>3992</v>
      </c>
      <c r="Q82" s="27">
        <v>3938</v>
      </c>
      <c r="R82" s="27">
        <v>3894.8</v>
      </c>
      <c r="S82" s="27">
        <v>3851.6</v>
      </c>
      <c r="T82" s="27">
        <v>3808.4</v>
      </c>
      <c r="U82" s="27">
        <v>3765.2</v>
      </c>
      <c r="V82" s="27">
        <v>3722</v>
      </c>
      <c r="W82" s="27">
        <v>3685.6</v>
      </c>
      <c r="X82" s="27">
        <v>3649.2</v>
      </c>
      <c r="Y82" s="27">
        <v>3612.8</v>
      </c>
      <c r="Z82" s="27">
        <v>3576.4</v>
      </c>
      <c r="AA82" s="27">
        <v>3540</v>
      </c>
      <c r="AB82">
        <v>-1.0026052516969863E-2</v>
      </c>
      <c r="AC82">
        <v>461</v>
      </c>
      <c r="AD82">
        <f>IFERROR(VLOOKUP($A82,Stock_FRA_FAO!$A$3:$E$183,4,FALSE),"")</f>
        <v>49</v>
      </c>
      <c r="AE82">
        <f>IFERROR(VLOOKUP($A82,Stock_FRA_FAO!$A$3:$E$183,5,FALSE),"")</f>
        <v>412</v>
      </c>
      <c r="AF82">
        <f>IFERROR(VLOOKUP($A82,Forest_GFPM!$A$2:$H$181,3,FALSE),"")</f>
        <v>2.8000000000000001E-2</v>
      </c>
      <c r="AG82">
        <v>5.4000000000000001E-4</v>
      </c>
      <c r="AH82">
        <v>-8.9800000000000005E-2</v>
      </c>
      <c r="AI82" s="51">
        <v>-0.41</v>
      </c>
    </row>
    <row r="83" spans="1:35">
      <c r="A83" s="47" t="s">
        <v>91</v>
      </c>
      <c r="B83" s="27">
        <v>7264</v>
      </c>
      <c r="C83" s="27">
        <v>7228</v>
      </c>
      <c r="D83" s="27">
        <v>7192</v>
      </c>
      <c r="E83" s="27">
        <v>7156</v>
      </c>
      <c r="F83" s="27">
        <v>7120</v>
      </c>
      <c r="G83" s="27">
        <v>7084</v>
      </c>
      <c r="H83" s="27">
        <v>7048</v>
      </c>
      <c r="I83" s="27">
        <v>7012</v>
      </c>
      <c r="J83" s="27">
        <v>6976</v>
      </c>
      <c r="K83" s="27">
        <v>6940</v>
      </c>
      <c r="L83" s="27">
        <v>6904</v>
      </c>
      <c r="M83" s="27">
        <v>6868</v>
      </c>
      <c r="N83" s="27">
        <v>6832</v>
      </c>
      <c r="O83" s="27">
        <v>6796</v>
      </c>
      <c r="P83" s="27">
        <v>6760</v>
      </c>
      <c r="Q83" s="27">
        <v>6724</v>
      </c>
      <c r="R83" s="27">
        <v>6688</v>
      </c>
      <c r="S83" s="27">
        <v>6652</v>
      </c>
      <c r="T83" s="27">
        <v>6616</v>
      </c>
      <c r="U83" s="27">
        <v>6580</v>
      </c>
      <c r="V83" s="27">
        <v>6544</v>
      </c>
      <c r="W83" s="27">
        <v>6508</v>
      </c>
      <c r="X83" s="27">
        <v>6472</v>
      </c>
      <c r="Y83" s="27">
        <v>6436</v>
      </c>
      <c r="Z83" s="27">
        <v>6400</v>
      </c>
      <c r="AA83" s="27">
        <v>6364</v>
      </c>
      <c r="AB83">
        <v>-5.578153721472523E-3</v>
      </c>
      <c r="AC83">
        <v>492</v>
      </c>
      <c r="AD83">
        <f>IFERROR(VLOOKUP($A83,Stock_FRA_FAO!$A$3:$E$183,4,FALSE),"")</f>
        <v>0</v>
      </c>
      <c r="AE83">
        <f>IFERROR(VLOOKUP($A83,Stock_FRA_FAO!$A$3:$E$183,5,FALSE),"")</f>
        <v>0</v>
      </c>
      <c r="AF83">
        <f>IFERROR(VLOOKUP($A83,Forest_GFPM!$A$2:$H$181,3,FALSE),"")</f>
        <v>2.5999999999999999E-2</v>
      </c>
      <c r="AG83">
        <v>5.4000000000000001E-4</v>
      </c>
      <c r="AH83">
        <v>-8.9800000000000005E-2</v>
      </c>
      <c r="AI83" s="51">
        <v>-0.41</v>
      </c>
    </row>
    <row r="84" spans="1:35">
      <c r="A84" s="47" t="s">
        <v>92</v>
      </c>
      <c r="B84" s="27">
        <v>2216</v>
      </c>
      <c r="C84" s="27">
        <v>2206.4</v>
      </c>
      <c r="D84" s="27">
        <v>2196.8000000000002</v>
      </c>
      <c r="E84" s="27">
        <v>2187.1999999999998</v>
      </c>
      <c r="F84" s="27">
        <v>2177.6</v>
      </c>
      <c r="G84" s="27">
        <v>2168</v>
      </c>
      <c r="H84" s="27">
        <v>2158.4</v>
      </c>
      <c r="I84" s="27">
        <v>2148.8000000000002</v>
      </c>
      <c r="J84" s="27">
        <v>2139.1999999999998</v>
      </c>
      <c r="K84" s="27">
        <v>2129.6</v>
      </c>
      <c r="L84" s="27">
        <v>2120</v>
      </c>
      <c r="M84" s="27">
        <v>2110.4</v>
      </c>
      <c r="N84" s="27">
        <v>2100.8000000000002</v>
      </c>
      <c r="O84" s="27">
        <v>2091.1999999999998</v>
      </c>
      <c r="P84" s="27">
        <v>2081.6</v>
      </c>
      <c r="Q84" s="27">
        <v>2072</v>
      </c>
      <c r="R84" s="27">
        <v>2062</v>
      </c>
      <c r="S84" s="27">
        <v>2052</v>
      </c>
      <c r="T84" s="27">
        <v>2042</v>
      </c>
      <c r="U84" s="27">
        <v>2032</v>
      </c>
      <c r="V84" s="27">
        <v>2022</v>
      </c>
      <c r="W84" s="27">
        <v>2012</v>
      </c>
      <c r="X84" s="27">
        <v>2002</v>
      </c>
      <c r="Y84" s="27">
        <v>1992</v>
      </c>
      <c r="Z84" s="27">
        <v>1982</v>
      </c>
      <c r="AA84" s="27">
        <v>1972</v>
      </c>
      <c r="AB84">
        <v>-5.0076686252126246E-3</v>
      </c>
      <c r="AC84">
        <v>59</v>
      </c>
      <c r="AD84">
        <f>IFERROR(VLOOKUP($A84,Stock_FRA_FAO!$A$3:$E$183,4,FALSE),"")</f>
        <v>0</v>
      </c>
      <c r="AE84">
        <f>IFERROR(VLOOKUP($A84,Stock_FRA_FAO!$A$3:$E$183,5,FALSE),"")</f>
        <v>0</v>
      </c>
      <c r="AF84">
        <f>IFERROR(VLOOKUP($A84,Forest_GFPM!$A$2:$H$181,3,FALSE),"")</f>
        <v>4.4999999999999998E-2</v>
      </c>
      <c r="AG84">
        <v>5.4000000000000001E-4</v>
      </c>
      <c r="AH84">
        <v>-8.9800000000000005E-2</v>
      </c>
      <c r="AI84" s="51">
        <v>-0.41</v>
      </c>
    </row>
    <row r="85" spans="1:35">
      <c r="A85" s="47" t="s">
        <v>93</v>
      </c>
      <c r="B85" s="27">
        <v>16660</v>
      </c>
      <c r="C85" s="27">
        <v>16656.2</v>
      </c>
      <c r="D85" s="27">
        <v>16652.400000000001</v>
      </c>
      <c r="E85" s="27">
        <v>16648.599999999999</v>
      </c>
      <c r="F85" s="27">
        <v>16644.8</v>
      </c>
      <c r="G85" s="27">
        <v>16641</v>
      </c>
      <c r="H85" s="27">
        <v>16637.2</v>
      </c>
      <c r="I85" s="27">
        <v>16633.400000000001</v>
      </c>
      <c r="J85" s="27">
        <v>16629.599999999999</v>
      </c>
      <c r="K85" s="27">
        <v>16625.8</v>
      </c>
      <c r="L85" s="27">
        <v>16622</v>
      </c>
      <c r="M85" s="27">
        <v>16618</v>
      </c>
      <c r="N85" s="27">
        <v>16614</v>
      </c>
      <c r="O85" s="27">
        <v>16610</v>
      </c>
      <c r="P85" s="27">
        <v>16606</v>
      </c>
      <c r="Q85" s="27">
        <v>16602</v>
      </c>
      <c r="R85" s="27">
        <v>16596.8</v>
      </c>
      <c r="S85" s="27">
        <v>16591.599999999999</v>
      </c>
      <c r="T85" s="27">
        <v>16586.400000000001</v>
      </c>
      <c r="U85" s="27">
        <v>16581.2</v>
      </c>
      <c r="V85" s="27">
        <v>16576</v>
      </c>
      <c r="W85" s="27">
        <v>16566</v>
      </c>
      <c r="X85" s="27">
        <v>16556</v>
      </c>
      <c r="Y85" s="27">
        <v>16546</v>
      </c>
      <c r="Z85" s="27">
        <v>16536</v>
      </c>
      <c r="AA85" s="27">
        <v>16526</v>
      </c>
      <c r="AB85">
        <v>-6.0419337589867617E-4</v>
      </c>
      <c r="AC85">
        <v>2991</v>
      </c>
      <c r="AD85">
        <f>IFERROR(VLOOKUP($A85,Stock_FRA_FAO!$A$3:$E$183,4,FALSE),"")</f>
        <v>0</v>
      </c>
      <c r="AE85">
        <f>IFERROR(VLOOKUP($A85,Stock_FRA_FAO!$A$3:$E$183,5,FALSE),"")</f>
        <v>2991</v>
      </c>
      <c r="AF85">
        <f>IFERROR(VLOOKUP($A85,Forest_GFPM!$A$2:$H$181,3,FALSE),"")</f>
        <v>1E-3</v>
      </c>
      <c r="AG85">
        <v>5.4000000000000001E-4</v>
      </c>
      <c r="AH85">
        <v>-8.9800000000000005E-2</v>
      </c>
      <c r="AI85" s="51">
        <v>-0.41</v>
      </c>
    </row>
    <row r="86" spans="1:35">
      <c r="A86" s="47" t="s">
        <v>94</v>
      </c>
      <c r="B86" s="27">
        <v>116</v>
      </c>
      <c r="C86" s="27">
        <v>115.3</v>
      </c>
      <c r="D86" s="27">
        <v>114.6</v>
      </c>
      <c r="E86" s="27">
        <v>113.9</v>
      </c>
      <c r="F86" s="27">
        <v>113.2</v>
      </c>
      <c r="G86" s="27">
        <v>112.5</v>
      </c>
      <c r="H86" s="27">
        <v>111.8</v>
      </c>
      <c r="I86" s="27">
        <v>111.1</v>
      </c>
      <c r="J86" s="27">
        <v>110.4</v>
      </c>
      <c r="K86" s="27">
        <v>109.7</v>
      </c>
      <c r="L86" s="27">
        <v>109</v>
      </c>
      <c r="M86" s="27">
        <v>108.2</v>
      </c>
      <c r="N86" s="27">
        <v>107.4</v>
      </c>
      <c r="O86" s="27">
        <v>106.6</v>
      </c>
      <c r="P86" s="27">
        <v>105.8</v>
      </c>
      <c r="Q86" s="27">
        <v>105</v>
      </c>
      <c r="R86" s="27">
        <v>104.2</v>
      </c>
      <c r="S86" s="27">
        <v>103.4</v>
      </c>
      <c r="T86" s="27">
        <v>102.6</v>
      </c>
      <c r="U86" s="27">
        <v>101.8</v>
      </c>
      <c r="V86" s="27">
        <v>101</v>
      </c>
      <c r="W86" s="27">
        <v>100.2</v>
      </c>
      <c r="X86" s="27">
        <v>99.4</v>
      </c>
      <c r="Y86" s="27">
        <v>98.6</v>
      </c>
      <c r="Z86" s="27">
        <v>97.8</v>
      </c>
      <c r="AA86" s="27">
        <v>97</v>
      </c>
      <c r="AB86">
        <v>-8.0814704472006449E-3</v>
      </c>
      <c r="AC86">
        <v>6</v>
      </c>
      <c r="AD86">
        <f>IFERROR(VLOOKUP($A86,Stock_FRA_FAO!$A$3:$E$183,4,FALSE),"")</f>
        <v>2</v>
      </c>
      <c r="AE86">
        <f>IFERROR(VLOOKUP($A86,Stock_FRA_FAO!$A$3:$E$183,5,FALSE),"")</f>
        <v>5</v>
      </c>
      <c r="AF86">
        <f>IFERROR(VLOOKUP($A86,Forest_GFPM!$A$2:$H$181,3,FALSE),"")</f>
        <v>0.03</v>
      </c>
      <c r="AG86">
        <v>5.4000000000000001E-4</v>
      </c>
      <c r="AH86">
        <v>-8.9800000000000005E-2</v>
      </c>
      <c r="AI86" s="51">
        <v>-0.41</v>
      </c>
    </row>
    <row r="87" spans="1:35">
      <c r="A87" s="47" t="s">
        <v>95</v>
      </c>
      <c r="B87" s="27">
        <v>8136</v>
      </c>
      <c r="C87" s="27">
        <v>7961.6</v>
      </c>
      <c r="D87" s="27">
        <v>7787.2</v>
      </c>
      <c r="E87" s="27">
        <v>7612.8</v>
      </c>
      <c r="F87" s="27">
        <v>7438.4</v>
      </c>
      <c r="G87" s="27">
        <v>7264</v>
      </c>
      <c r="H87" s="27">
        <v>7089.6</v>
      </c>
      <c r="I87" s="27">
        <v>6915.2</v>
      </c>
      <c r="J87" s="27">
        <v>6740.8</v>
      </c>
      <c r="K87" s="27">
        <v>6566.4</v>
      </c>
      <c r="L87" s="27">
        <v>6392</v>
      </c>
      <c r="M87" s="27">
        <v>6272</v>
      </c>
      <c r="N87" s="27">
        <v>6152</v>
      </c>
      <c r="O87" s="27">
        <v>6032</v>
      </c>
      <c r="P87" s="27">
        <v>5912</v>
      </c>
      <c r="Q87" s="27">
        <v>5792</v>
      </c>
      <c r="R87" s="27">
        <v>5672</v>
      </c>
      <c r="S87" s="27">
        <v>5552</v>
      </c>
      <c r="T87" s="27">
        <v>5432</v>
      </c>
      <c r="U87" s="27">
        <v>5312</v>
      </c>
      <c r="V87" s="27">
        <v>5192</v>
      </c>
      <c r="W87" s="27">
        <v>5072</v>
      </c>
      <c r="X87" s="27">
        <v>4952</v>
      </c>
      <c r="Y87" s="27">
        <v>4832</v>
      </c>
      <c r="Z87" s="27">
        <v>4712</v>
      </c>
      <c r="AA87" s="27">
        <v>4592</v>
      </c>
      <c r="AB87">
        <v>-2.4548550022295723E-2</v>
      </c>
      <c r="AC87">
        <v>556</v>
      </c>
      <c r="AD87">
        <f>IFERROR(VLOOKUP($A87,Stock_FRA_FAO!$A$3:$E$183,4,FALSE),"")</f>
        <v>154</v>
      </c>
      <c r="AE87">
        <f>IFERROR(VLOOKUP($A87,Stock_FRA_FAO!$A$3:$E$183,5,FALSE),"")</f>
        <v>402</v>
      </c>
      <c r="AF87">
        <f>IFERROR(VLOOKUP($A87,Forest_GFPM!$A$2:$H$181,3,FALSE),"")</f>
        <v>1.4999999999999999E-2</v>
      </c>
      <c r="AG87">
        <v>5.4000000000000001E-4</v>
      </c>
      <c r="AH87">
        <v>-8.9800000000000005E-2</v>
      </c>
      <c r="AI87" s="51">
        <v>-0.41</v>
      </c>
    </row>
    <row r="88" spans="1:35">
      <c r="A88" s="47" t="s">
        <v>96</v>
      </c>
      <c r="B88" s="27">
        <v>1801</v>
      </c>
      <c r="C88" s="27">
        <v>1812.6</v>
      </c>
      <c r="D88" s="27">
        <v>1824.2</v>
      </c>
      <c r="E88" s="27">
        <v>1835.8</v>
      </c>
      <c r="F88" s="27">
        <v>1847.4</v>
      </c>
      <c r="G88" s="27">
        <v>1859</v>
      </c>
      <c r="H88" s="27">
        <v>1870.6</v>
      </c>
      <c r="I88" s="27">
        <v>1882.2</v>
      </c>
      <c r="J88" s="27">
        <v>1893.8</v>
      </c>
      <c r="K88" s="27">
        <v>1905.4</v>
      </c>
      <c r="L88" s="27">
        <v>1917</v>
      </c>
      <c r="M88" s="27">
        <v>1930.2</v>
      </c>
      <c r="N88" s="27">
        <v>1943.4</v>
      </c>
      <c r="O88" s="27">
        <v>1956.6</v>
      </c>
      <c r="P88" s="27">
        <v>1969.8</v>
      </c>
      <c r="Q88" s="27">
        <v>1983</v>
      </c>
      <c r="R88" s="27">
        <v>1995.6</v>
      </c>
      <c r="S88" s="27">
        <v>2008.2</v>
      </c>
      <c r="T88" s="27">
        <v>2020.8</v>
      </c>
      <c r="U88" s="27">
        <v>2033.4</v>
      </c>
      <c r="V88" s="27">
        <v>2046</v>
      </c>
      <c r="W88" s="27">
        <v>2050.6</v>
      </c>
      <c r="X88" s="27">
        <v>2055.1999999999998</v>
      </c>
      <c r="Y88" s="27">
        <v>2059.8000000000002</v>
      </c>
      <c r="Z88" s="27">
        <v>2064.4</v>
      </c>
      <c r="AA88" s="27">
        <v>2069</v>
      </c>
      <c r="AB88">
        <v>2.2357369182821607E-3</v>
      </c>
      <c r="AC88">
        <v>377</v>
      </c>
      <c r="AD88">
        <f>IFERROR(VLOOKUP($A88,Stock_FRA_FAO!$A$3:$E$183,4,FALSE),"")</f>
        <v>55</v>
      </c>
      <c r="AE88">
        <f>IFERROR(VLOOKUP($A88,Stock_FRA_FAO!$A$3:$E$183,5,FALSE),"")</f>
        <v>322</v>
      </c>
      <c r="AF88">
        <f>IFERROR(VLOOKUP($A88,Forest_GFPM!$A$2:$H$181,3,FALSE),"")</f>
        <v>2.1999999999999999E-2</v>
      </c>
      <c r="AG88">
        <v>5.4000000000000001E-4</v>
      </c>
      <c r="AH88">
        <v>-8.9800000000000005E-2</v>
      </c>
      <c r="AI88" s="51">
        <v>-0.41</v>
      </c>
    </row>
    <row r="89" spans="1:35">
      <c r="A89" s="47" t="s">
        <v>97</v>
      </c>
      <c r="B89" s="27">
        <v>16.100000000000001</v>
      </c>
      <c r="C89" s="27">
        <v>17.37</v>
      </c>
      <c r="D89" s="27">
        <v>18.64</v>
      </c>
      <c r="E89" s="27">
        <v>19.91</v>
      </c>
      <c r="F89" s="27">
        <v>21.18</v>
      </c>
      <c r="G89" s="27">
        <v>22.45</v>
      </c>
      <c r="H89" s="27">
        <v>23.72</v>
      </c>
      <c r="I89" s="27">
        <v>24.99</v>
      </c>
      <c r="J89" s="27">
        <v>26.26</v>
      </c>
      <c r="K89" s="27">
        <v>27.53</v>
      </c>
      <c r="L89" s="27">
        <v>28.8</v>
      </c>
      <c r="M89" s="27">
        <v>30.34</v>
      </c>
      <c r="N89" s="27">
        <v>31.88</v>
      </c>
      <c r="O89" s="27">
        <v>33.42</v>
      </c>
      <c r="P89" s="27">
        <v>34.96</v>
      </c>
      <c r="Q89" s="27">
        <v>36.5</v>
      </c>
      <c r="R89" s="27">
        <v>37.74</v>
      </c>
      <c r="S89" s="27">
        <v>38.979999999999997</v>
      </c>
      <c r="T89" s="27">
        <v>40.22</v>
      </c>
      <c r="U89" s="27">
        <v>41.46</v>
      </c>
      <c r="V89" s="27">
        <v>42.7</v>
      </c>
      <c r="W89" s="27">
        <v>44</v>
      </c>
      <c r="X89" s="27">
        <v>45.3</v>
      </c>
      <c r="Y89" s="27">
        <v>46.6</v>
      </c>
      <c r="Z89" s="27">
        <v>47.9</v>
      </c>
      <c r="AA89" s="27">
        <v>49.2</v>
      </c>
      <c r="AB89">
        <v>2.8319583277683691E-2</v>
      </c>
      <c r="AC89">
        <v>1</v>
      </c>
      <c r="AD89">
        <v>0</v>
      </c>
      <c r="AE89">
        <v>0</v>
      </c>
      <c r="AF89" t="str">
        <f>IFERROR(VLOOKUP($A89,Forest_GFPM!$A$2:$H$181,3,FALSE),"")</f>
        <v/>
      </c>
      <c r="AG89">
        <v>5.4000000000000001E-4</v>
      </c>
      <c r="AH89">
        <v>-8.9800000000000005E-2</v>
      </c>
      <c r="AI89" s="51">
        <v>-0.41</v>
      </c>
    </row>
    <row r="90" spans="1:35">
      <c r="A90" s="47" t="s">
        <v>98</v>
      </c>
      <c r="B90" s="27">
        <v>63939</v>
      </c>
      <c r="C90" s="27">
        <v>64084.1</v>
      </c>
      <c r="D90" s="27">
        <v>64229.2</v>
      </c>
      <c r="E90" s="27">
        <v>64374.3</v>
      </c>
      <c r="F90" s="27">
        <v>64519.4</v>
      </c>
      <c r="G90" s="27">
        <v>64664.5</v>
      </c>
      <c r="H90" s="27">
        <v>64809.599999999999</v>
      </c>
      <c r="I90" s="27">
        <v>64954.7</v>
      </c>
      <c r="J90" s="27">
        <v>65099.8</v>
      </c>
      <c r="K90" s="27">
        <v>65244.9</v>
      </c>
      <c r="L90" s="27">
        <v>65390</v>
      </c>
      <c r="M90" s="27">
        <v>65853.8</v>
      </c>
      <c r="N90" s="27">
        <v>66317.600000000006</v>
      </c>
      <c r="O90" s="27">
        <v>66781.399999999994</v>
      </c>
      <c r="P90" s="27">
        <v>67245.2</v>
      </c>
      <c r="Q90" s="27">
        <v>67709</v>
      </c>
      <c r="R90" s="27">
        <v>68125.2</v>
      </c>
      <c r="S90" s="27">
        <v>68541.399999999994</v>
      </c>
      <c r="T90" s="27">
        <v>68957.600000000006</v>
      </c>
      <c r="U90" s="27">
        <v>69373.8</v>
      </c>
      <c r="V90" s="27">
        <v>69790</v>
      </c>
      <c r="W90" s="27">
        <v>69968.399999999994</v>
      </c>
      <c r="X90" s="27">
        <v>70146.8</v>
      </c>
      <c r="Y90" s="27">
        <v>70325.2</v>
      </c>
      <c r="Z90" s="27">
        <v>70503.600000000006</v>
      </c>
      <c r="AA90" s="27">
        <v>70682</v>
      </c>
      <c r="AB90">
        <v>2.5400284314633925E-3</v>
      </c>
      <c r="AC90">
        <v>5167</v>
      </c>
      <c r="AD90">
        <f>IFERROR(VLOOKUP($A90,Stock_FRA_FAO!$A$3:$E$183,4,FALSE),"")</f>
        <v>517</v>
      </c>
      <c r="AE90">
        <f>IFERROR(VLOOKUP($A90,Stock_FRA_FAO!$A$3:$E$183,5,FALSE),"")</f>
        <v>4650</v>
      </c>
      <c r="AF90">
        <f>IFERROR(VLOOKUP($A90,Forest_GFPM!$A$2:$H$181,3,FALSE),"")</f>
        <v>2.9000000000000001E-2</v>
      </c>
      <c r="AG90">
        <v>5.4000000000000001E-4</v>
      </c>
      <c r="AH90">
        <v>-8.9800000000000005E-2</v>
      </c>
      <c r="AI90" s="51">
        <v>-0.41</v>
      </c>
    </row>
    <row r="91" spans="1:35">
      <c r="A91" s="47" t="s">
        <v>99</v>
      </c>
      <c r="B91" s="27">
        <v>118545</v>
      </c>
      <c r="C91" s="27">
        <v>116631.4</v>
      </c>
      <c r="D91" s="27">
        <v>114717.8</v>
      </c>
      <c r="E91" s="27">
        <v>112804.2</v>
      </c>
      <c r="F91" s="27">
        <v>110890.6</v>
      </c>
      <c r="G91" s="27">
        <v>108977</v>
      </c>
      <c r="H91" s="27">
        <v>107063.4</v>
      </c>
      <c r="I91" s="27">
        <v>105149.8</v>
      </c>
      <c r="J91" s="27">
        <v>103236.2</v>
      </c>
      <c r="K91" s="27">
        <v>101322.6</v>
      </c>
      <c r="L91" s="27">
        <v>99409</v>
      </c>
      <c r="M91" s="27">
        <v>99098.6</v>
      </c>
      <c r="N91" s="27">
        <v>98788.2</v>
      </c>
      <c r="O91" s="27">
        <v>98477.8</v>
      </c>
      <c r="P91" s="27">
        <v>98167.4</v>
      </c>
      <c r="Q91" s="27">
        <v>97857</v>
      </c>
      <c r="R91" s="27">
        <v>97172</v>
      </c>
      <c r="S91" s="27">
        <v>96487</v>
      </c>
      <c r="T91" s="27">
        <v>95802</v>
      </c>
      <c r="U91" s="27">
        <v>95117</v>
      </c>
      <c r="V91" s="27">
        <v>94432</v>
      </c>
      <c r="W91" s="27">
        <v>93747.6</v>
      </c>
      <c r="X91" s="27">
        <v>93063.2</v>
      </c>
      <c r="Y91" s="27">
        <v>92378.8</v>
      </c>
      <c r="Z91" s="27">
        <v>91694.399999999994</v>
      </c>
      <c r="AA91" s="27">
        <v>91010</v>
      </c>
      <c r="AB91">
        <v>-7.3817882578839367E-3</v>
      </c>
      <c r="AC91">
        <v>10227</v>
      </c>
      <c r="AD91">
        <f>IFERROR(VLOOKUP($A91,Stock_FRA_FAO!$A$3:$E$183,4,FALSE),"")</f>
        <v>0</v>
      </c>
      <c r="AE91">
        <f>IFERROR(VLOOKUP($A91,Stock_FRA_FAO!$A$3:$E$183,5,FALSE),"")</f>
        <v>10227</v>
      </c>
      <c r="AF91">
        <f>IFERROR(VLOOKUP($A91,Forest_GFPM!$A$2:$H$181,3,FALSE),"")</f>
        <v>0.01</v>
      </c>
      <c r="AG91">
        <v>5.4000000000000001E-4</v>
      </c>
      <c r="AH91">
        <v>-8.9800000000000005E-2</v>
      </c>
      <c r="AI91" s="51">
        <v>-0.41</v>
      </c>
    </row>
    <row r="92" spans="1:35">
      <c r="A92" s="47" t="s">
        <v>100</v>
      </c>
      <c r="B92" s="27">
        <v>9076.06</v>
      </c>
      <c r="C92" s="27">
        <v>9101.02</v>
      </c>
      <c r="D92" s="27">
        <v>9125.98</v>
      </c>
      <c r="E92" s="27">
        <v>9150.94</v>
      </c>
      <c r="F92" s="27">
        <v>9175.9</v>
      </c>
      <c r="G92" s="27">
        <v>9200.86</v>
      </c>
      <c r="H92" s="27">
        <v>9225.82</v>
      </c>
      <c r="I92" s="27">
        <v>9250.7800000000007</v>
      </c>
      <c r="J92" s="27">
        <v>9275.74</v>
      </c>
      <c r="K92" s="27">
        <v>9300.7000000000007</v>
      </c>
      <c r="L92" s="27">
        <v>9325.66</v>
      </c>
      <c r="M92" s="27">
        <v>9598.92</v>
      </c>
      <c r="N92" s="27">
        <v>9872.19</v>
      </c>
      <c r="O92" s="27">
        <v>10145.450000000001</v>
      </c>
      <c r="P92" s="27">
        <v>10418.719999999999</v>
      </c>
      <c r="Q92" s="27">
        <v>10691.98</v>
      </c>
      <c r="R92" s="27">
        <v>10691.98</v>
      </c>
      <c r="S92" s="27">
        <v>10691.98</v>
      </c>
      <c r="T92" s="27">
        <v>10691.98</v>
      </c>
      <c r="U92" s="27">
        <v>10691.98</v>
      </c>
      <c r="V92" s="27">
        <v>10691.98</v>
      </c>
      <c r="W92" s="27">
        <v>10691.98</v>
      </c>
      <c r="X92" s="27">
        <v>10691.98</v>
      </c>
      <c r="Y92" s="27">
        <v>10691.98</v>
      </c>
      <c r="Z92" s="27">
        <v>10691.98</v>
      </c>
      <c r="AA92" s="27">
        <v>10691.98</v>
      </c>
      <c r="AB92">
        <v>0</v>
      </c>
      <c r="AC92">
        <v>394</v>
      </c>
      <c r="AD92">
        <f>IFERROR(VLOOKUP($A92,Stock_FRA_FAO!$A$3:$E$183,4,FALSE),"")</f>
        <v>39</v>
      </c>
      <c r="AE92">
        <f>IFERROR(VLOOKUP($A92,Stock_FRA_FAO!$A$3:$E$183,5,FALSE),"")</f>
        <v>354</v>
      </c>
      <c r="AF92">
        <f>IFERROR(VLOOKUP($A92,Forest_GFPM!$A$2:$H$181,3,FALSE),"")</f>
        <v>5.0000000000000001E-3</v>
      </c>
      <c r="AG92">
        <v>5.4000000000000001E-4</v>
      </c>
      <c r="AH92">
        <v>-8.9800000000000005E-2</v>
      </c>
      <c r="AI92" s="51">
        <v>-0.41</v>
      </c>
    </row>
    <row r="93" spans="1:35">
      <c r="A93" s="47" t="s">
        <v>101</v>
      </c>
      <c r="B93" s="27">
        <v>804</v>
      </c>
      <c r="C93" s="27">
        <v>805.4</v>
      </c>
      <c r="D93" s="27">
        <v>806.8</v>
      </c>
      <c r="E93" s="27">
        <v>808.2</v>
      </c>
      <c r="F93" s="27">
        <v>809.6</v>
      </c>
      <c r="G93" s="27">
        <v>811</v>
      </c>
      <c r="H93" s="27">
        <v>812.4</v>
      </c>
      <c r="I93" s="27">
        <v>813.8</v>
      </c>
      <c r="J93" s="27">
        <v>815.2</v>
      </c>
      <c r="K93" s="27">
        <v>816.6</v>
      </c>
      <c r="L93" s="27">
        <v>818</v>
      </c>
      <c r="M93" s="27">
        <v>819.4</v>
      </c>
      <c r="N93" s="27">
        <v>820.8</v>
      </c>
      <c r="O93" s="27">
        <v>822.2</v>
      </c>
      <c r="P93" s="27">
        <v>823.6</v>
      </c>
      <c r="Q93" s="27">
        <v>825</v>
      </c>
      <c r="R93" s="27">
        <v>825</v>
      </c>
      <c r="S93" s="27">
        <v>825</v>
      </c>
      <c r="T93" s="27">
        <v>825</v>
      </c>
      <c r="U93" s="27">
        <v>825</v>
      </c>
      <c r="V93" s="27">
        <v>825</v>
      </c>
      <c r="W93" s="27">
        <v>825</v>
      </c>
      <c r="X93" s="27">
        <v>825</v>
      </c>
      <c r="Y93" s="27">
        <v>825</v>
      </c>
      <c r="Z93" s="27">
        <v>825</v>
      </c>
      <c r="AA93" s="27">
        <v>825</v>
      </c>
      <c r="AB93">
        <v>0</v>
      </c>
      <c r="AC93">
        <v>40</v>
      </c>
      <c r="AD93" t="str">
        <f>IFERROR(VLOOKUP($A93,Stock_FRA_FAO!$A$3:$E$183,4,FALSE),"")</f>
        <v/>
      </c>
      <c r="AE93" t="str">
        <f>IFERROR(VLOOKUP($A93,Stock_FRA_FAO!$A$3:$E$183,5,FALSE),"")</f>
        <v/>
      </c>
      <c r="AF93">
        <f>IFERROR(VLOOKUP($A93,Forest_GFPM!$A$2:$H$181,3,FALSE),"")</f>
        <v>5.0000000000000001E-3</v>
      </c>
      <c r="AG93">
        <v>5.4000000000000001E-4</v>
      </c>
      <c r="AH93">
        <v>-8.9800000000000005E-2</v>
      </c>
      <c r="AI93" s="51">
        <v>-0.41</v>
      </c>
    </row>
    <row r="94" spans="1:35">
      <c r="A94" s="47" t="s">
        <v>102</v>
      </c>
      <c r="B94" s="27">
        <v>465</v>
      </c>
      <c r="C94" s="27">
        <v>482</v>
      </c>
      <c r="D94" s="27">
        <v>498.99</v>
      </c>
      <c r="E94" s="27">
        <v>515.99</v>
      </c>
      <c r="F94" s="27">
        <v>532.98</v>
      </c>
      <c r="G94" s="27">
        <v>549.98</v>
      </c>
      <c r="H94" s="27">
        <v>566.97</v>
      </c>
      <c r="I94" s="27">
        <v>583.97</v>
      </c>
      <c r="J94" s="27">
        <v>600.96</v>
      </c>
      <c r="K94" s="27">
        <v>617.96</v>
      </c>
      <c r="L94" s="27">
        <v>634.95000000000005</v>
      </c>
      <c r="M94" s="27">
        <v>646.92999999999995</v>
      </c>
      <c r="N94" s="27">
        <v>658.9</v>
      </c>
      <c r="O94" s="27">
        <v>670.88</v>
      </c>
      <c r="P94" s="27">
        <v>682.86</v>
      </c>
      <c r="Q94" s="27">
        <v>694.84</v>
      </c>
      <c r="R94" s="27">
        <v>701</v>
      </c>
      <c r="S94" s="27">
        <v>707.15</v>
      </c>
      <c r="T94" s="27">
        <v>713.32</v>
      </c>
      <c r="U94" s="27">
        <v>719.48</v>
      </c>
      <c r="V94" s="27">
        <v>725.63</v>
      </c>
      <c r="W94" s="27">
        <v>731.31</v>
      </c>
      <c r="X94" s="27">
        <v>736.99</v>
      </c>
      <c r="Y94" s="27">
        <v>742.66</v>
      </c>
      <c r="Z94" s="27">
        <v>748.34</v>
      </c>
      <c r="AA94" s="27">
        <v>754.02</v>
      </c>
      <c r="AB94">
        <v>7.6746619983572018E-3</v>
      </c>
      <c r="AC94">
        <v>117</v>
      </c>
      <c r="AD94">
        <f>IFERROR(VLOOKUP($A94,Stock_FRA_FAO!$A$3:$E$183,4,FALSE),"")</f>
        <v>97</v>
      </c>
      <c r="AE94">
        <f>IFERROR(VLOOKUP($A94,Stock_FRA_FAO!$A$3:$E$183,5,FALSE),"")</f>
        <v>20</v>
      </c>
      <c r="AF94">
        <f>IFERROR(VLOOKUP($A94,Forest_GFPM!$A$2:$H$181,3,FALSE),"")</f>
        <v>4.4999999999999998E-2</v>
      </c>
      <c r="AG94">
        <v>5.4000000000000001E-4</v>
      </c>
      <c r="AH94">
        <v>-8.9800000000000005E-2</v>
      </c>
      <c r="AI94" s="51">
        <v>-0.41</v>
      </c>
    </row>
    <row r="95" spans="1:35">
      <c r="A95" s="47" t="s">
        <v>103</v>
      </c>
      <c r="B95" s="27">
        <v>132</v>
      </c>
      <c r="C95" s="27">
        <v>134.1</v>
      </c>
      <c r="D95" s="27">
        <v>136.19999999999999</v>
      </c>
      <c r="E95" s="27">
        <v>138.30000000000001</v>
      </c>
      <c r="F95" s="27">
        <v>140.4</v>
      </c>
      <c r="G95" s="27">
        <v>142.5</v>
      </c>
      <c r="H95" s="27">
        <v>144.6</v>
      </c>
      <c r="I95" s="27">
        <v>146.69999999999999</v>
      </c>
      <c r="J95" s="27">
        <v>148.80000000000001</v>
      </c>
      <c r="K95" s="27">
        <v>150.9</v>
      </c>
      <c r="L95" s="27">
        <v>153</v>
      </c>
      <c r="M95" s="27">
        <v>153.4</v>
      </c>
      <c r="N95" s="27">
        <v>153.80000000000001</v>
      </c>
      <c r="O95" s="27">
        <v>154.19999999999999</v>
      </c>
      <c r="P95" s="27">
        <v>154.6</v>
      </c>
      <c r="Q95" s="27">
        <v>155</v>
      </c>
      <c r="R95" s="27">
        <v>154.80000000000001</v>
      </c>
      <c r="S95" s="27">
        <v>154.6</v>
      </c>
      <c r="T95" s="27">
        <v>154.4</v>
      </c>
      <c r="U95" s="27">
        <v>154.19999999999999</v>
      </c>
      <c r="V95" s="27">
        <v>154</v>
      </c>
      <c r="W95" s="27">
        <v>156.19999999999999</v>
      </c>
      <c r="X95" s="27">
        <v>158.4</v>
      </c>
      <c r="Y95" s="27">
        <v>160.6</v>
      </c>
      <c r="Z95" s="27">
        <v>162.80000000000001</v>
      </c>
      <c r="AA95" s="27">
        <v>165</v>
      </c>
      <c r="AB95">
        <v>1.3796362560695608E-2</v>
      </c>
      <c r="AC95">
        <v>6</v>
      </c>
      <c r="AD95">
        <f>IFERROR(VLOOKUP($A95,Stock_FRA_FAO!$A$3:$E$183,4,FALSE),"")</f>
        <v>3</v>
      </c>
      <c r="AE95">
        <f>IFERROR(VLOOKUP($A95,Stock_FRA_FAO!$A$3:$E$183,5,FALSE),"")</f>
        <v>3</v>
      </c>
      <c r="AF95">
        <f>IFERROR(VLOOKUP($A95,Forest_GFPM!$A$2:$H$181,3,FALSE),"")</f>
        <v>7.0000000000000001E-3</v>
      </c>
      <c r="AG95">
        <v>5.4000000000000001E-4</v>
      </c>
      <c r="AH95">
        <v>-8.9800000000000005E-2</v>
      </c>
      <c r="AI95" s="51">
        <v>-0.41</v>
      </c>
    </row>
    <row r="96" spans="1:35">
      <c r="A96" s="47" t="s">
        <v>104</v>
      </c>
      <c r="B96" s="27">
        <v>7590</v>
      </c>
      <c r="C96" s="27">
        <v>7667.9</v>
      </c>
      <c r="D96" s="27">
        <v>7745.8</v>
      </c>
      <c r="E96" s="27">
        <v>7823.7</v>
      </c>
      <c r="F96" s="27">
        <v>7901.6</v>
      </c>
      <c r="G96" s="27">
        <v>7979.5</v>
      </c>
      <c r="H96" s="27">
        <v>8057.4</v>
      </c>
      <c r="I96" s="27">
        <v>8135.3</v>
      </c>
      <c r="J96" s="27">
        <v>8213.2000000000007</v>
      </c>
      <c r="K96" s="27">
        <v>8291.1</v>
      </c>
      <c r="L96" s="27">
        <v>8369</v>
      </c>
      <c r="M96" s="27">
        <v>8447</v>
      </c>
      <c r="N96" s="27">
        <v>8525</v>
      </c>
      <c r="O96" s="27">
        <v>8603</v>
      </c>
      <c r="P96" s="27">
        <v>8681</v>
      </c>
      <c r="Q96" s="27">
        <v>8759</v>
      </c>
      <c r="R96" s="27">
        <v>8812.7999999999993</v>
      </c>
      <c r="S96" s="27">
        <v>8866.6</v>
      </c>
      <c r="T96" s="27">
        <v>8920.4</v>
      </c>
      <c r="U96" s="27">
        <v>8974.2000000000007</v>
      </c>
      <c r="V96" s="27">
        <v>9028</v>
      </c>
      <c r="W96" s="27">
        <v>9081.7999999999993</v>
      </c>
      <c r="X96" s="27">
        <v>9135.6</v>
      </c>
      <c r="Y96" s="27">
        <v>9189.4</v>
      </c>
      <c r="Z96" s="27">
        <v>9243.2000000000007</v>
      </c>
      <c r="AA96" s="27">
        <v>9297</v>
      </c>
      <c r="AB96">
        <v>5.8720122249933393E-3</v>
      </c>
      <c r="AC96">
        <v>1385</v>
      </c>
      <c r="AD96">
        <f>IFERROR(VLOOKUP($A96,Stock_FRA_FAO!$A$3:$E$183,4,FALSE),"")</f>
        <v>544</v>
      </c>
      <c r="AE96">
        <f>IFERROR(VLOOKUP($A96,Stock_FRA_FAO!$A$3:$E$183,5,FALSE),"")</f>
        <v>841</v>
      </c>
      <c r="AF96">
        <f>IFERROR(VLOOKUP($A96,Forest_GFPM!$A$2:$H$181,3,FALSE),"")</f>
        <v>1.9E-2</v>
      </c>
      <c r="AG96">
        <v>5.4000000000000001E-4</v>
      </c>
      <c r="AH96">
        <v>-8.9800000000000005E-2</v>
      </c>
      <c r="AI96" s="51">
        <v>-0.41</v>
      </c>
    </row>
    <row r="97" spans="1:35">
      <c r="A97" s="47" t="s">
        <v>105</v>
      </c>
      <c r="B97" s="27">
        <v>344.6</v>
      </c>
      <c r="C97" s="27">
        <v>344.23</v>
      </c>
      <c r="D97" s="27">
        <v>343.86</v>
      </c>
      <c r="E97" s="27">
        <v>343.49</v>
      </c>
      <c r="F97" s="27">
        <v>343.12</v>
      </c>
      <c r="G97" s="27">
        <v>342.75</v>
      </c>
      <c r="H97" s="27">
        <v>342.38</v>
      </c>
      <c r="I97" s="27">
        <v>342.01</v>
      </c>
      <c r="J97" s="27">
        <v>341.64</v>
      </c>
      <c r="K97" s="27">
        <v>341.27</v>
      </c>
      <c r="L97" s="27">
        <v>340.9</v>
      </c>
      <c r="M97" s="27">
        <v>340.56</v>
      </c>
      <c r="N97" s="27">
        <v>340.22</v>
      </c>
      <c r="O97" s="27">
        <v>339.88</v>
      </c>
      <c r="P97" s="27">
        <v>339.54</v>
      </c>
      <c r="Q97" s="27">
        <v>339.2</v>
      </c>
      <c r="R97" s="27">
        <v>338.78</v>
      </c>
      <c r="S97" s="27">
        <v>338.36</v>
      </c>
      <c r="T97" s="27">
        <v>337.94</v>
      </c>
      <c r="U97" s="27">
        <v>337.52</v>
      </c>
      <c r="V97" s="27">
        <v>337.1</v>
      </c>
      <c r="W97" s="27">
        <v>336.72</v>
      </c>
      <c r="X97" s="27">
        <v>336.34</v>
      </c>
      <c r="Y97" s="27">
        <v>335.96</v>
      </c>
      <c r="Z97" s="27">
        <v>335.58</v>
      </c>
      <c r="AA97" s="27">
        <v>335.2</v>
      </c>
      <c r="AB97">
        <v>-1.1304495235856526E-3</v>
      </c>
      <c r="AC97">
        <v>52</v>
      </c>
      <c r="AD97">
        <v>0</v>
      </c>
      <c r="AE97">
        <f>IFERROR(VLOOKUP($A97,Stock_FRA_FAO!$A$3:$E$183,5,FALSE),"")</f>
        <v>51</v>
      </c>
      <c r="AF97">
        <f>IFERROR(VLOOKUP($A97,Forest_GFPM!$A$2:$H$181,3,FALSE),"")</f>
        <v>1.7999999999999999E-2</v>
      </c>
      <c r="AG97">
        <v>5.4000000000000001E-4</v>
      </c>
      <c r="AH97">
        <v>-8.9800000000000005E-2</v>
      </c>
      <c r="AI97" s="51">
        <v>-0.41</v>
      </c>
    </row>
    <row r="98" spans="1:35">
      <c r="A98" s="47" t="s">
        <v>106</v>
      </c>
      <c r="B98" s="27">
        <v>24950</v>
      </c>
      <c r="C98" s="27">
        <v>24942.6</v>
      </c>
      <c r="D98" s="27">
        <v>24935.200000000001</v>
      </c>
      <c r="E98" s="27">
        <v>24927.8</v>
      </c>
      <c r="F98" s="27">
        <v>24920.400000000001</v>
      </c>
      <c r="G98" s="27">
        <v>24913</v>
      </c>
      <c r="H98" s="27">
        <v>24905.599999999999</v>
      </c>
      <c r="I98" s="27">
        <v>24898.2</v>
      </c>
      <c r="J98" s="27">
        <v>24890.799999999999</v>
      </c>
      <c r="K98" s="27">
        <v>24883.4</v>
      </c>
      <c r="L98" s="27">
        <v>24876</v>
      </c>
      <c r="M98" s="27">
        <v>24887.8</v>
      </c>
      <c r="N98" s="27">
        <v>24899.599999999999</v>
      </c>
      <c r="O98" s="27">
        <v>24911.4</v>
      </c>
      <c r="P98" s="27">
        <v>24923.200000000001</v>
      </c>
      <c r="Q98" s="27">
        <v>24935</v>
      </c>
      <c r="R98" s="27">
        <v>24941.200000000001</v>
      </c>
      <c r="S98" s="27">
        <v>24947.4</v>
      </c>
      <c r="T98" s="27">
        <v>24953.599999999999</v>
      </c>
      <c r="U98" s="27">
        <v>24959.8</v>
      </c>
      <c r="V98" s="27">
        <v>24966</v>
      </c>
      <c r="W98" s="27">
        <v>24964.400000000001</v>
      </c>
      <c r="X98" s="27">
        <v>24962.799999999999</v>
      </c>
      <c r="Y98" s="27">
        <v>24961.200000000001</v>
      </c>
      <c r="Z98" s="27">
        <v>24959.599999999999</v>
      </c>
      <c r="AA98" s="27">
        <v>24958</v>
      </c>
      <c r="AB98">
        <v>-6.4097428419951363E-5</v>
      </c>
      <c r="AC98">
        <v>2432</v>
      </c>
      <c r="AD98" t="str">
        <f>IFERROR(VLOOKUP($A98,Stock_FRA_FAO!$A$3:$E$183,4,FALSE),"")</f>
        <v/>
      </c>
      <c r="AE98" t="str">
        <f>IFERROR(VLOOKUP($A98,Stock_FRA_FAO!$A$3:$E$183,5,FALSE),"")</f>
        <v/>
      </c>
      <c r="AF98">
        <f>IFERROR(VLOOKUP($A98,Forest_GFPM!$A$2:$H$181,3,FALSE),"")</f>
        <v>0.01</v>
      </c>
      <c r="AG98">
        <v>5.4000000000000001E-4</v>
      </c>
      <c r="AH98">
        <v>-8.9800000000000005E-2</v>
      </c>
      <c r="AI98" s="51">
        <v>-0.41</v>
      </c>
    </row>
    <row r="99" spans="1:35">
      <c r="A99" s="47" t="s">
        <v>107</v>
      </c>
      <c r="B99" s="27">
        <v>97.5</v>
      </c>
      <c r="C99" s="27">
        <v>97.5</v>
      </c>
      <c r="D99" s="27">
        <v>97.5</v>
      </c>
      <c r="E99" s="27">
        <v>97.5</v>
      </c>
      <c r="F99" s="27">
        <v>97.5</v>
      </c>
      <c r="G99" s="27">
        <v>97.5</v>
      </c>
      <c r="H99" s="27">
        <v>97.5</v>
      </c>
      <c r="I99" s="27">
        <v>97.5</v>
      </c>
      <c r="J99" s="27">
        <v>97.5</v>
      </c>
      <c r="K99" s="27">
        <v>97.5</v>
      </c>
      <c r="L99" s="27">
        <v>97.5</v>
      </c>
      <c r="M99" s="27">
        <v>97.5</v>
      </c>
      <c r="N99" s="27">
        <v>97.5</v>
      </c>
      <c r="O99" s="27">
        <v>97.5</v>
      </c>
      <c r="P99" s="27">
        <v>97.5</v>
      </c>
      <c r="Q99" s="27">
        <v>97.5</v>
      </c>
      <c r="R99" s="27">
        <v>97.5</v>
      </c>
      <c r="S99" s="27">
        <v>97.5</v>
      </c>
      <c r="T99" s="27">
        <v>97.5</v>
      </c>
      <c r="U99" s="27">
        <v>97.5</v>
      </c>
      <c r="V99" s="27">
        <v>97.5</v>
      </c>
      <c r="W99" s="27">
        <v>97.5</v>
      </c>
      <c r="X99" s="27">
        <v>97.5</v>
      </c>
      <c r="Y99" s="27">
        <v>97.5</v>
      </c>
      <c r="Z99" s="27">
        <v>97.5</v>
      </c>
      <c r="AA99" s="27">
        <v>97.5</v>
      </c>
      <c r="AB99">
        <v>0</v>
      </c>
      <c r="AC99">
        <v>3</v>
      </c>
      <c r="AD99">
        <f>IFERROR(VLOOKUP($A99,Stock_FRA_FAO!$A$3:$E$183,4,FALSE),"")</f>
        <v>0</v>
      </c>
      <c r="AE99">
        <f>IFERROR(VLOOKUP($A99,Stock_FRA_FAO!$A$3:$E$183,5,FALSE),"")</f>
        <v>0</v>
      </c>
      <c r="AF99">
        <f>IFERROR(VLOOKUP($A99,Forest_GFPM!$A$2:$H$181,3,FALSE),"")</f>
        <v>9.1999999999999998E-2</v>
      </c>
      <c r="AG99">
        <v>5.4000000000000001E-4</v>
      </c>
      <c r="AH99">
        <v>-8.9800000000000005E-2</v>
      </c>
      <c r="AI99" s="51">
        <v>-0.41</v>
      </c>
    </row>
    <row r="100" spans="1:35" ht="15.6">
      <c r="A100" s="47" t="s">
        <v>108</v>
      </c>
      <c r="B100" s="48">
        <v>3421.78</v>
      </c>
      <c r="C100" s="48">
        <v>3416.12</v>
      </c>
      <c r="D100" s="27">
        <v>3410.6</v>
      </c>
      <c r="E100" s="27">
        <v>3404.9</v>
      </c>
      <c r="F100" s="27">
        <v>3399.2</v>
      </c>
      <c r="G100" s="27">
        <v>3393.5</v>
      </c>
      <c r="H100" s="27">
        <v>3387.8</v>
      </c>
      <c r="I100" s="27">
        <v>3382.1</v>
      </c>
      <c r="J100" s="27">
        <v>3376.4</v>
      </c>
      <c r="K100" s="27">
        <v>3370.7</v>
      </c>
      <c r="L100" s="27">
        <v>3365</v>
      </c>
      <c r="M100" s="27">
        <v>3359.4</v>
      </c>
      <c r="N100" s="27">
        <v>3353.8</v>
      </c>
      <c r="O100" s="27">
        <v>3348.2</v>
      </c>
      <c r="P100" s="27">
        <v>3342.6</v>
      </c>
      <c r="Q100" s="27">
        <v>3337</v>
      </c>
      <c r="R100" s="27">
        <v>3331.4</v>
      </c>
      <c r="S100" s="27">
        <v>3325.8</v>
      </c>
      <c r="T100" s="27">
        <v>3320.2</v>
      </c>
      <c r="U100" s="27">
        <v>3314.6</v>
      </c>
      <c r="V100" s="27">
        <v>3309</v>
      </c>
      <c r="W100" s="27">
        <v>3309</v>
      </c>
      <c r="X100" s="27">
        <v>3309</v>
      </c>
      <c r="Y100" s="27">
        <v>3309</v>
      </c>
      <c r="Z100" s="27">
        <v>3309</v>
      </c>
      <c r="AA100" s="27">
        <v>3309</v>
      </c>
      <c r="AB100">
        <v>0</v>
      </c>
      <c r="AC100">
        <v>364</v>
      </c>
      <c r="AD100">
        <f>IFERROR(VLOOKUP($A100,Stock_FRA_FAO!$A$3:$E$183,4,FALSE),"")</f>
        <v>239</v>
      </c>
      <c r="AE100">
        <f>IFERROR(VLOOKUP($A100,Stock_FRA_FAO!$A$3:$E$183,5,FALSE),"")</f>
        <v>125</v>
      </c>
      <c r="AF100">
        <f>IFERROR(VLOOKUP($A100,Forest_GFPM!$A$2:$H$181,3,FALSE),"")</f>
        <v>3.0000000000000001E-3</v>
      </c>
      <c r="AG100">
        <v>5.4000000000000001E-4</v>
      </c>
      <c r="AH100">
        <v>-8.9800000000000005E-2</v>
      </c>
      <c r="AI100" s="51">
        <v>-0.41</v>
      </c>
    </row>
    <row r="101" spans="1:35">
      <c r="A101" s="47" t="s">
        <v>109</v>
      </c>
      <c r="B101" s="27">
        <v>4724</v>
      </c>
      <c r="C101" s="27">
        <v>4607.3</v>
      </c>
      <c r="D101" s="27">
        <v>4490.6000000000004</v>
      </c>
      <c r="E101" s="27">
        <v>4373.8999999999996</v>
      </c>
      <c r="F101" s="27">
        <v>4257.2</v>
      </c>
      <c r="G101" s="27">
        <v>4140.5</v>
      </c>
      <c r="H101" s="27">
        <v>4023.8</v>
      </c>
      <c r="I101" s="27">
        <v>3907.1</v>
      </c>
      <c r="J101" s="27">
        <v>3790.4</v>
      </c>
      <c r="K101" s="27">
        <v>3673.7</v>
      </c>
      <c r="L101" s="27">
        <v>3557</v>
      </c>
      <c r="M101" s="27">
        <v>3655</v>
      </c>
      <c r="N101" s="27">
        <v>3753</v>
      </c>
      <c r="O101" s="27">
        <v>3851</v>
      </c>
      <c r="P101" s="27">
        <v>3949</v>
      </c>
      <c r="Q101" s="27">
        <v>4047</v>
      </c>
      <c r="R101" s="27">
        <v>4083.6</v>
      </c>
      <c r="S101" s="27">
        <v>4120.2</v>
      </c>
      <c r="T101" s="27">
        <v>4156.8</v>
      </c>
      <c r="U101" s="27">
        <v>4193.3999999999996</v>
      </c>
      <c r="V101" s="27">
        <v>4230</v>
      </c>
      <c r="W101" s="27">
        <v>4266.6000000000004</v>
      </c>
      <c r="X101" s="27">
        <v>4303.2</v>
      </c>
      <c r="Y101" s="27">
        <v>4339.8</v>
      </c>
      <c r="Z101" s="27">
        <v>4376.3999999999996</v>
      </c>
      <c r="AA101" s="27">
        <v>4413</v>
      </c>
      <c r="AB101">
        <v>8.4700377849131758E-3</v>
      </c>
      <c r="AC101">
        <v>836</v>
      </c>
      <c r="AD101">
        <f>IFERROR(VLOOKUP($A101,Stock_FRA_FAO!$A$3:$E$183,4,FALSE),"")</f>
        <v>62</v>
      </c>
      <c r="AE101">
        <f>IFERROR(VLOOKUP($A101,Stock_FRA_FAO!$A$3:$E$183,5,FALSE),"")</f>
        <v>774</v>
      </c>
      <c r="AF101">
        <f>IFERROR(VLOOKUP($A101,Forest_GFPM!$A$2:$H$181,3,FALSE),"")</f>
        <v>4.1000000000000002E-2</v>
      </c>
      <c r="AG101">
        <v>5.4000000000000001E-4</v>
      </c>
      <c r="AH101">
        <v>-8.9800000000000005E-2</v>
      </c>
      <c r="AI101" s="51">
        <v>-0.41</v>
      </c>
    </row>
    <row r="102" spans="1:35">
      <c r="A102" s="47" t="s">
        <v>110</v>
      </c>
      <c r="B102" s="27">
        <v>12.15</v>
      </c>
      <c r="C102" s="27">
        <v>12.15</v>
      </c>
      <c r="D102" s="27">
        <v>12.15</v>
      </c>
      <c r="E102" s="27">
        <v>12.15</v>
      </c>
      <c r="F102" s="27">
        <v>12.15</v>
      </c>
      <c r="G102" s="27">
        <v>12.15</v>
      </c>
      <c r="H102" s="27">
        <v>12.15</v>
      </c>
      <c r="I102" s="27">
        <v>12.15</v>
      </c>
      <c r="J102" s="27">
        <v>12.15</v>
      </c>
      <c r="K102" s="27">
        <v>12.15</v>
      </c>
      <c r="L102" s="27">
        <v>12.15</v>
      </c>
      <c r="M102" s="27">
        <v>12.15</v>
      </c>
      <c r="N102" s="27">
        <v>12.15</v>
      </c>
      <c r="O102" s="27">
        <v>12.15</v>
      </c>
      <c r="P102" s="27">
        <v>12.15</v>
      </c>
      <c r="Q102" s="27">
        <v>12.15</v>
      </c>
      <c r="R102" s="27">
        <v>12.15</v>
      </c>
      <c r="S102" s="27">
        <v>12.15</v>
      </c>
      <c r="T102" s="27">
        <v>12.15</v>
      </c>
      <c r="U102" s="27">
        <v>12.15</v>
      </c>
      <c r="V102" s="27">
        <v>12.15</v>
      </c>
      <c r="W102" s="27">
        <v>12.15</v>
      </c>
      <c r="X102" s="27">
        <v>12.15</v>
      </c>
      <c r="Y102" s="27">
        <v>12.15</v>
      </c>
      <c r="Z102" s="27">
        <v>12.15</v>
      </c>
      <c r="AA102" s="27">
        <v>12.15</v>
      </c>
      <c r="AB102">
        <v>0</v>
      </c>
      <c r="AC102" t="s">
        <v>308</v>
      </c>
      <c r="AD102" t="str">
        <f>IFERROR(VLOOKUP($A102,Stock_FRA_FAO!$A$3:$E$183,4,FALSE),"")</f>
        <v/>
      </c>
      <c r="AE102" t="str">
        <f>IFERROR(VLOOKUP($A102,Stock_FRA_FAO!$A$3:$E$183,5,FALSE),"")</f>
        <v/>
      </c>
      <c r="AF102" t="str">
        <f>IFERROR(VLOOKUP($A102,Forest_GFPM!$A$2:$H$181,3,FALSE),"")</f>
        <v/>
      </c>
      <c r="AG102">
        <v>5.4000000000000001E-4</v>
      </c>
      <c r="AH102">
        <v>-8.9800000000000005E-2</v>
      </c>
      <c r="AI102" s="51">
        <v>-0.41</v>
      </c>
    </row>
    <row r="103" spans="1:35">
      <c r="A103" s="47" t="s">
        <v>111</v>
      </c>
      <c r="B103" s="27">
        <v>3.45</v>
      </c>
      <c r="C103" s="27">
        <v>3.59</v>
      </c>
      <c r="D103" s="27">
        <v>3.73</v>
      </c>
      <c r="E103" s="27">
        <v>3.87</v>
      </c>
      <c r="F103" s="27">
        <v>4.01</v>
      </c>
      <c r="G103" s="27">
        <v>4.1500000000000004</v>
      </c>
      <c r="H103" s="27">
        <v>4.29</v>
      </c>
      <c r="I103" s="27">
        <v>4.43</v>
      </c>
      <c r="J103" s="27">
        <v>4.57</v>
      </c>
      <c r="K103" s="27">
        <v>4.71</v>
      </c>
      <c r="L103" s="27">
        <v>4.8499999999999996</v>
      </c>
      <c r="M103" s="27">
        <v>4.99</v>
      </c>
      <c r="N103" s="27">
        <v>5.13</v>
      </c>
      <c r="O103" s="27">
        <v>5.27</v>
      </c>
      <c r="P103" s="27">
        <v>5.41</v>
      </c>
      <c r="Q103" s="27">
        <v>5.55</v>
      </c>
      <c r="R103" s="27">
        <v>5.69</v>
      </c>
      <c r="S103" s="27">
        <v>5.83</v>
      </c>
      <c r="T103" s="27">
        <v>5.97</v>
      </c>
      <c r="U103" s="27">
        <v>6.11</v>
      </c>
      <c r="V103" s="27">
        <v>6.25</v>
      </c>
      <c r="W103" s="27">
        <v>6.25</v>
      </c>
      <c r="X103" s="27">
        <v>6.25</v>
      </c>
      <c r="Y103" s="27">
        <v>6.25</v>
      </c>
      <c r="Z103" s="27">
        <v>6.25</v>
      </c>
      <c r="AA103" s="27">
        <v>6.25</v>
      </c>
      <c r="AB103">
        <v>0</v>
      </c>
      <c r="AC103">
        <v>1</v>
      </c>
      <c r="AD103" t="str">
        <f>IFERROR(VLOOKUP($A103,Stock_FRA_FAO!$A$3:$E$183,4,FALSE),"")</f>
        <v/>
      </c>
      <c r="AE103" t="str">
        <f>IFERROR(VLOOKUP($A103,Stock_FRA_FAO!$A$3:$E$183,5,FALSE),"")</f>
        <v/>
      </c>
      <c r="AF103">
        <f>IFERROR(VLOOKUP($A103,Forest_GFPM!$A$2:$H$181,3,FALSE),"")</f>
        <v>2.5000000000000001E-2</v>
      </c>
      <c r="AG103">
        <v>5.4000000000000001E-4</v>
      </c>
      <c r="AH103">
        <v>-8.9800000000000005E-2</v>
      </c>
      <c r="AI103" s="51">
        <v>-0.41</v>
      </c>
    </row>
    <row r="104" spans="1:35" ht="15.6">
      <c r="A104" s="47" t="s">
        <v>112</v>
      </c>
      <c r="B104" s="48">
        <v>865.86960784313703</v>
      </c>
      <c r="C104" s="48">
        <v>863.67970588235301</v>
      </c>
      <c r="D104" s="27">
        <v>840.78</v>
      </c>
      <c r="E104" s="27">
        <v>842.97</v>
      </c>
      <c r="F104" s="27">
        <v>845.16</v>
      </c>
      <c r="G104" s="27">
        <v>847.35</v>
      </c>
      <c r="H104" s="27">
        <v>849.54</v>
      </c>
      <c r="I104" s="27">
        <v>851.73</v>
      </c>
      <c r="J104" s="27">
        <v>853.92</v>
      </c>
      <c r="K104" s="27">
        <v>856.11</v>
      </c>
      <c r="L104" s="27">
        <v>858.3</v>
      </c>
      <c r="M104" s="27">
        <v>860.5</v>
      </c>
      <c r="N104" s="27">
        <v>862.7</v>
      </c>
      <c r="O104" s="27">
        <v>864.9</v>
      </c>
      <c r="P104" s="27">
        <v>867.1</v>
      </c>
      <c r="Q104" s="27">
        <v>869.3</v>
      </c>
      <c r="R104" s="27">
        <v>830.84</v>
      </c>
      <c r="S104" s="27">
        <v>792.38</v>
      </c>
      <c r="T104" s="27">
        <v>753.92</v>
      </c>
      <c r="U104" s="27">
        <v>715.46</v>
      </c>
      <c r="V104" s="27">
        <v>677</v>
      </c>
      <c r="W104" s="27">
        <v>669</v>
      </c>
      <c r="X104" s="27">
        <v>661</v>
      </c>
      <c r="Y104" s="27">
        <v>653</v>
      </c>
      <c r="Z104" s="27">
        <v>645</v>
      </c>
      <c r="AA104" s="27">
        <v>637</v>
      </c>
      <c r="AB104">
        <v>-1.2178831479373042E-2</v>
      </c>
      <c r="AC104">
        <v>48</v>
      </c>
      <c r="AD104">
        <f>IFERROR(VLOOKUP($A104,Stock_FRA_FAO!$A$3:$E$183,4,FALSE),"")</f>
        <v>39</v>
      </c>
      <c r="AE104">
        <f>IFERROR(VLOOKUP($A104,Stock_FRA_FAO!$A$3:$E$183,5,FALSE),"")</f>
        <v>9</v>
      </c>
      <c r="AF104">
        <f>IFERROR(VLOOKUP($A104,Forest_GFPM!$A$2:$H$181,3,FALSE),"")</f>
        <v>3.5000000000000003E-2</v>
      </c>
      <c r="AG104">
        <v>5.4000000000000001E-4</v>
      </c>
      <c r="AH104">
        <v>-8.9800000000000005E-2</v>
      </c>
      <c r="AI104" s="51">
        <v>-0.41</v>
      </c>
    </row>
    <row r="105" spans="1:35">
      <c r="A105" s="47" t="s">
        <v>113</v>
      </c>
      <c r="B105" s="27">
        <v>17644.900000000001</v>
      </c>
      <c r="C105" s="27">
        <v>17533.009999999998</v>
      </c>
      <c r="D105" s="27">
        <v>17421.12</v>
      </c>
      <c r="E105" s="27">
        <v>17309.23</v>
      </c>
      <c r="F105" s="27">
        <v>17197.34</v>
      </c>
      <c r="G105" s="27">
        <v>17085.45</v>
      </c>
      <c r="H105" s="27">
        <v>16973.55</v>
      </c>
      <c r="I105" s="27">
        <v>16861.66</v>
      </c>
      <c r="J105" s="27">
        <v>16749.77</v>
      </c>
      <c r="K105" s="27">
        <v>16637.88</v>
      </c>
      <c r="L105" s="27">
        <v>16525.990000000002</v>
      </c>
      <c r="M105" s="27">
        <v>16594.73</v>
      </c>
      <c r="N105" s="27">
        <v>16663.48</v>
      </c>
      <c r="O105" s="27">
        <v>16732.22</v>
      </c>
      <c r="P105" s="27">
        <v>16800.97</v>
      </c>
      <c r="Q105" s="27">
        <v>16869.71</v>
      </c>
      <c r="R105" s="27">
        <v>17058.88</v>
      </c>
      <c r="S105" s="27">
        <v>17248.05</v>
      </c>
      <c r="T105" s="27">
        <v>17437.22</v>
      </c>
      <c r="U105" s="27">
        <v>17626.39</v>
      </c>
      <c r="V105" s="27">
        <v>17815.560000000001</v>
      </c>
      <c r="W105" s="27">
        <v>18004.73</v>
      </c>
      <c r="X105" s="27">
        <v>18193.900000000001</v>
      </c>
      <c r="Y105" s="27">
        <v>18383.07</v>
      </c>
      <c r="Z105" s="27">
        <v>18572.240000000002</v>
      </c>
      <c r="AA105" s="27">
        <v>18761.41</v>
      </c>
      <c r="AB105">
        <v>1.0345043640471063E-2</v>
      </c>
      <c r="AC105">
        <v>907</v>
      </c>
      <c r="AD105" t="str">
        <f>IFERROR(VLOOKUP($A105,Stock_FRA_FAO!$A$3:$E$183,4,FALSE),"")</f>
        <v/>
      </c>
      <c r="AE105" t="str">
        <f>IFERROR(VLOOKUP($A105,Stock_FRA_FAO!$A$3:$E$183,5,FALSE),"")</f>
        <v/>
      </c>
      <c r="AF105">
        <f>IFERROR(VLOOKUP($A105,Forest_GFPM!$A$2:$H$181,3,FALSE),"")</f>
        <v>8.0000000000000002E-3</v>
      </c>
      <c r="AG105">
        <v>5.4000000000000001E-4</v>
      </c>
      <c r="AH105">
        <v>-8.9800000000000005E-2</v>
      </c>
      <c r="AI105" s="51">
        <v>-0.41</v>
      </c>
    </row>
    <row r="106" spans="1:35" ht="15.6">
      <c r="A106" s="47" t="s">
        <v>114</v>
      </c>
      <c r="B106" s="48">
        <v>3163.2883333333298</v>
      </c>
      <c r="C106" s="48">
        <v>3171.8533333333298</v>
      </c>
      <c r="D106" s="27">
        <v>3186.6</v>
      </c>
      <c r="E106" s="27">
        <v>3193.4</v>
      </c>
      <c r="F106" s="27">
        <v>3200.2</v>
      </c>
      <c r="G106" s="27">
        <v>3207</v>
      </c>
      <c r="H106" s="27">
        <v>3213.8</v>
      </c>
      <c r="I106" s="27">
        <v>3220.6</v>
      </c>
      <c r="J106" s="27">
        <v>3227.4</v>
      </c>
      <c r="K106" s="27">
        <v>3234.2</v>
      </c>
      <c r="L106" s="27">
        <v>3241</v>
      </c>
      <c r="M106" s="27">
        <v>3252.2</v>
      </c>
      <c r="N106" s="27">
        <v>3263.4</v>
      </c>
      <c r="O106" s="27">
        <v>3274.6</v>
      </c>
      <c r="P106" s="27">
        <v>3285.8</v>
      </c>
      <c r="Q106" s="27">
        <v>3297</v>
      </c>
      <c r="R106" s="27">
        <v>3308.4</v>
      </c>
      <c r="S106" s="27">
        <v>3319.8</v>
      </c>
      <c r="T106" s="27">
        <v>3331.2</v>
      </c>
      <c r="U106" s="27">
        <v>3342.6</v>
      </c>
      <c r="V106" s="27">
        <v>3354</v>
      </c>
      <c r="W106" s="27">
        <v>3354.4</v>
      </c>
      <c r="X106" s="27">
        <v>3354.8</v>
      </c>
      <c r="Y106" s="27">
        <v>3355.2</v>
      </c>
      <c r="Z106" s="27">
        <v>3355.6</v>
      </c>
      <c r="AA106" s="27">
        <v>3356</v>
      </c>
      <c r="AB106">
        <v>1.1922503937622508E-4</v>
      </c>
      <c r="AC106">
        <v>665</v>
      </c>
      <c r="AD106">
        <f>IFERROR(VLOOKUP($A106,Stock_FRA_FAO!$A$3:$E$183,4,FALSE),"")</f>
        <v>356</v>
      </c>
      <c r="AE106">
        <f>IFERROR(VLOOKUP($A106,Stock_FRA_FAO!$A$3:$E$183,5,FALSE),"")</f>
        <v>309</v>
      </c>
      <c r="AF106">
        <f>IFERROR(VLOOKUP($A106,Forest_GFPM!$A$2:$H$181,3,FALSE),"")</f>
        <v>3.5999999999999997E-2</v>
      </c>
      <c r="AG106">
        <v>5.4000000000000001E-4</v>
      </c>
      <c r="AH106">
        <v>-8.9800000000000005E-2</v>
      </c>
      <c r="AI106" s="51">
        <v>-0.41</v>
      </c>
    </row>
    <row r="107" spans="1:35">
      <c r="A107" s="47" t="s">
        <v>115</v>
      </c>
      <c r="B107" s="27">
        <v>131</v>
      </c>
      <c r="C107" s="27">
        <v>131</v>
      </c>
      <c r="D107" s="27">
        <v>131</v>
      </c>
      <c r="E107" s="27">
        <v>131</v>
      </c>
      <c r="F107" s="27">
        <v>131</v>
      </c>
      <c r="G107" s="27">
        <v>131</v>
      </c>
      <c r="H107" s="27">
        <v>131</v>
      </c>
      <c r="I107" s="27">
        <v>131</v>
      </c>
      <c r="J107" s="27">
        <v>131</v>
      </c>
      <c r="K107" s="27">
        <v>131</v>
      </c>
      <c r="L107" s="27">
        <v>131</v>
      </c>
      <c r="M107" s="27">
        <v>132.1</v>
      </c>
      <c r="N107" s="27">
        <v>133.19999999999999</v>
      </c>
      <c r="O107" s="27">
        <v>134.30000000000001</v>
      </c>
      <c r="P107" s="27">
        <v>135.4</v>
      </c>
      <c r="Q107" s="27">
        <v>136.5</v>
      </c>
      <c r="R107" s="27">
        <v>136.58000000000001</v>
      </c>
      <c r="S107" s="27">
        <v>136.66</v>
      </c>
      <c r="T107" s="27">
        <v>136.74</v>
      </c>
      <c r="U107" s="27">
        <v>136.82</v>
      </c>
      <c r="V107" s="27">
        <v>136.9</v>
      </c>
      <c r="W107" s="27">
        <v>136.97999999999999</v>
      </c>
      <c r="X107" s="27">
        <v>137.06</v>
      </c>
      <c r="Y107" s="27">
        <v>137.13999999999999</v>
      </c>
      <c r="Z107" s="27">
        <v>137.22</v>
      </c>
      <c r="AA107" s="27">
        <v>137.30000000000001</v>
      </c>
      <c r="AB107">
        <v>5.8351593026362281E-4</v>
      </c>
      <c r="AC107">
        <v>5</v>
      </c>
      <c r="AD107">
        <f>IFERROR(VLOOKUP($A107,Stock_FRA_FAO!$A$3:$E$183,4,FALSE),"")</f>
        <v>4</v>
      </c>
      <c r="AE107">
        <f>IFERROR(VLOOKUP($A107,Stock_FRA_FAO!$A$3:$E$183,5,FALSE),"")</f>
        <v>2</v>
      </c>
      <c r="AF107">
        <f>IFERROR(VLOOKUP($A107,Forest_GFPM!$A$2:$H$181,3,FALSE),"")</f>
        <v>6.0000000000000001E-3</v>
      </c>
      <c r="AG107">
        <v>5.4000000000000001E-4</v>
      </c>
      <c r="AH107">
        <v>-8.9800000000000005E-2</v>
      </c>
      <c r="AI107" s="51">
        <v>-0.41</v>
      </c>
    </row>
    <row r="108" spans="1:35">
      <c r="A108" s="47" t="s">
        <v>116</v>
      </c>
      <c r="B108" s="27">
        <v>40</v>
      </c>
      <c r="C108" s="27">
        <v>40.200000000000003</v>
      </c>
      <c r="D108" s="27">
        <v>40.4</v>
      </c>
      <c r="E108" s="27">
        <v>40.6</v>
      </c>
      <c r="F108" s="27">
        <v>40.799999999999997</v>
      </c>
      <c r="G108" s="27">
        <v>41</v>
      </c>
      <c r="H108" s="27">
        <v>41.2</v>
      </c>
      <c r="I108" s="27">
        <v>41.4</v>
      </c>
      <c r="J108" s="27">
        <v>41.6</v>
      </c>
      <c r="K108" s="27">
        <v>41.8</v>
      </c>
      <c r="L108" s="27">
        <v>42</v>
      </c>
      <c r="M108" s="27">
        <v>42.2</v>
      </c>
      <c r="N108" s="27">
        <v>42.4</v>
      </c>
      <c r="O108" s="27">
        <v>42.6</v>
      </c>
      <c r="P108" s="27">
        <v>42.8</v>
      </c>
      <c r="Q108" s="27">
        <v>43</v>
      </c>
      <c r="R108" s="27">
        <v>43.2</v>
      </c>
      <c r="S108" s="27">
        <v>43.4</v>
      </c>
      <c r="T108" s="27">
        <v>43.6</v>
      </c>
      <c r="U108" s="27">
        <v>43.8</v>
      </c>
      <c r="V108" s="27">
        <v>44</v>
      </c>
      <c r="W108" s="27">
        <v>45</v>
      </c>
      <c r="X108" s="27">
        <v>46</v>
      </c>
      <c r="Y108" s="27">
        <v>47</v>
      </c>
      <c r="Z108" s="27">
        <v>48</v>
      </c>
      <c r="AA108" s="27">
        <v>49</v>
      </c>
      <c r="AB108">
        <v>2.1517689274102469E-2</v>
      </c>
      <c r="AC108">
        <v>3</v>
      </c>
      <c r="AD108">
        <f>IFERROR(VLOOKUP($A108,Stock_FRA_FAO!$A$3:$E$183,4,FALSE),"")</f>
        <v>0</v>
      </c>
      <c r="AE108">
        <f>IFERROR(VLOOKUP($A108,Stock_FRA_FAO!$A$3:$E$183,5,FALSE),"")</f>
        <v>0</v>
      </c>
      <c r="AF108">
        <f>IFERROR(VLOOKUP($A108,Forest_GFPM!$A$2:$H$181,3,FALSE),"")</f>
        <v>1.0999999999999999E-2</v>
      </c>
      <c r="AG108">
        <v>5.4000000000000001E-4</v>
      </c>
      <c r="AH108">
        <v>-8.9800000000000005E-2</v>
      </c>
      <c r="AI108" s="51">
        <v>-0.41</v>
      </c>
    </row>
    <row r="109" spans="1:35">
      <c r="A109" s="47" t="s">
        <v>117</v>
      </c>
      <c r="B109" s="27">
        <v>4929</v>
      </c>
      <c r="C109" s="27">
        <v>4899</v>
      </c>
      <c r="D109" s="27">
        <v>4869</v>
      </c>
      <c r="E109" s="27">
        <v>4839</v>
      </c>
      <c r="F109" s="27">
        <v>4809</v>
      </c>
      <c r="G109" s="27">
        <v>4779</v>
      </c>
      <c r="H109" s="27">
        <v>4749</v>
      </c>
      <c r="I109" s="27">
        <v>4719</v>
      </c>
      <c r="J109" s="27">
        <v>4689</v>
      </c>
      <c r="K109" s="27">
        <v>4659</v>
      </c>
      <c r="L109" s="27">
        <v>4629</v>
      </c>
      <c r="M109" s="27">
        <v>4599</v>
      </c>
      <c r="N109" s="27">
        <v>4569</v>
      </c>
      <c r="O109" s="27">
        <v>4539</v>
      </c>
      <c r="P109" s="27">
        <v>4509</v>
      </c>
      <c r="Q109" s="27">
        <v>4479</v>
      </c>
      <c r="R109" s="27">
        <v>4449</v>
      </c>
      <c r="S109" s="27">
        <v>4419</v>
      </c>
      <c r="T109" s="27">
        <v>4389</v>
      </c>
      <c r="U109" s="27">
        <v>4359</v>
      </c>
      <c r="V109" s="27">
        <v>4329</v>
      </c>
      <c r="W109" s="27">
        <v>4299</v>
      </c>
      <c r="X109" s="27">
        <v>4269</v>
      </c>
      <c r="Y109" s="27">
        <v>4239</v>
      </c>
      <c r="Z109" s="27">
        <v>4209</v>
      </c>
      <c r="AA109" s="27">
        <v>4179</v>
      </c>
      <c r="AB109">
        <v>-7.0526261905322629E-3</v>
      </c>
      <c r="AC109">
        <v>660</v>
      </c>
      <c r="AD109">
        <f>IFERROR(VLOOKUP($A109,Stock_FRA_FAO!$A$3:$E$183,4,FALSE),"")</f>
        <v>0</v>
      </c>
      <c r="AE109">
        <f>IFERROR(VLOOKUP($A109,Stock_FRA_FAO!$A$3:$E$183,5,FALSE),"")</f>
        <v>0</v>
      </c>
      <c r="AF109">
        <f>IFERROR(VLOOKUP($A109,Forest_GFPM!$A$2:$H$181,3,FALSE),"")</f>
        <v>8.9999999999999993E-3</v>
      </c>
      <c r="AG109">
        <v>5.4000000000000001E-4</v>
      </c>
      <c r="AH109">
        <v>-8.9800000000000005E-2</v>
      </c>
      <c r="AI109" s="51">
        <v>-0.41</v>
      </c>
    </row>
    <row r="110" spans="1:35">
      <c r="A110" s="47" t="s">
        <v>118</v>
      </c>
      <c r="B110" s="27">
        <v>217</v>
      </c>
      <c r="C110" s="27">
        <v>217</v>
      </c>
      <c r="D110" s="27">
        <v>217</v>
      </c>
      <c r="E110" s="27">
        <v>217</v>
      </c>
      <c r="F110" s="27">
        <v>217</v>
      </c>
      <c r="G110" s="27">
        <v>217</v>
      </c>
      <c r="H110" s="27">
        <v>217</v>
      </c>
      <c r="I110" s="27">
        <v>217</v>
      </c>
      <c r="J110" s="27">
        <v>217</v>
      </c>
      <c r="K110" s="27">
        <v>217</v>
      </c>
      <c r="L110" s="27">
        <v>217</v>
      </c>
      <c r="M110" s="27">
        <v>217</v>
      </c>
      <c r="N110" s="27">
        <v>217</v>
      </c>
      <c r="O110" s="27">
        <v>217</v>
      </c>
      <c r="P110" s="27">
        <v>217</v>
      </c>
      <c r="Q110" s="27">
        <v>217</v>
      </c>
      <c r="R110" s="27">
        <v>217</v>
      </c>
      <c r="S110" s="27">
        <v>217</v>
      </c>
      <c r="T110" s="27">
        <v>217</v>
      </c>
      <c r="U110" s="27">
        <v>217</v>
      </c>
      <c r="V110" s="27">
        <v>217</v>
      </c>
      <c r="W110" s="27">
        <v>217</v>
      </c>
      <c r="X110" s="27">
        <v>217</v>
      </c>
      <c r="Y110" s="27">
        <v>217</v>
      </c>
      <c r="Z110" s="27">
        <v>217</v>
      </c>
      <c r="AA110" s="27">
        <v>217</v>
      </c>
      <c r="AB110">
        <v>0</v>
      </c>
      <c r="AC110">
        <v>8</v>
      </c>
      <c r="AD110">
        <f>IFERROR(VLOOKUP($A110,Stock_FRA_FAO!$A$3:$E$183,4,FALSE),"")</f>
        <v>0</v>
      </c>
      <c r="AE110">
        <f>IFERROR(VLOOKUP($A110,Stock_FRA_FAO!$A$3:$E$183,5,FALSE),"")</f>
        <v>0</v>
      </c>
      <c r="AF110" t="str">
        <f>IFERROR(VLOOKUP($A110,Forest_GFPM!$A$2:$H$181,3,FALSE),"")</f>
        <v/>
      </c>
      <c r="AG110">
        <v>5.4000000000000001E-4</v>
      </c>
      <c r="AH110">
        <v>-8.9800000000000005E-2</v>
      </c>
      <c r="AI110" s="51">
        <v>-0.41</v>
      </c>
    </row>
    <row r="111" spans="1:35">
      <c r="A111" s="47" t="s">
        <v>119</v>
      </c>
      <c r="B111" s="27">
        <v>6.5</v>
      </c>
      <c r="C111" s="27">
        <v>6.54</v>
      </c>
      <c r="D111" s="27">
        <v>6.58</v>
      </c>
      <c r="E111" s="27">
        <v>6.62</v>
      </c>
      <c r="F111" s="27">
        <v>6.66</v>
      </c>
      <c r="G111" s="27">
        <v>6.7</v>
      </c>
      <c r="H111" s="27">
        <v>6.74</v>
      </c>
      <c r="I111" s="27">
        <v>6.78</v>
      </c>
      <c r="J111" s="27">
        <v>6.82</v>
      </c>
      <c r="K111" s="27">
        <v>6.86</v>
      </c>
      <c r="L111" s="27">
        <v>6.9</v>
      </c>
      <c r="M111" s="27">
        <v>6.9</v>
      </c>
      <c r="N111" s="27">
        <v>6.9</v>
      </c>
      <c r="O111" s="27">
        <v>6.9</v>
      </c>
      <c r="P111" s="27">
        <v>6.9</v>
      </c>
      <c r="Q111" s="27">
        <v>6.9</v>
      </c>
      <c r="R111" s="27">
        <v>6.9</v>
      </c>
      <c r="S111" s="27">
        <v>6.9</v>
      </c>
      <c r="T111" s="27">
        <v>6.9</v>
      </c>
      <c r="U111" s="27">
        <v>6.9</v>
      </c>
      <c r="V111" s="27">
        <v>6.9</v>
      </c>
      <c r="W111" s="27">
        <v>6.9</v>
      </c>
      <c r="X111" s="27">
        <v>6.9</v>
      </c>
      <c r="Y111" s="27">
        <v>6.9</v>
      </c>
      <c r="Z111" s="27">
        <v>6.9</v>
      </c>
      <c r="AA111" s="27">
        <v>6.9</v>
      </c>
      <c r="AB111">
        <v>0</v>
      </c>
      <c r="AC111">
        <v>2</v>
      </c>
      <c r="AD111">
        <f>IFERROR(VLOOKUP($A111,Stock_FRA_FAO!$A$3:$E$183,4,FALSE),"")</f>
        <v>0</v>
      </c>
      <c r="AE111">
        <f>IFERROR(VLOOKUP($A111,Stock_FRA_FAO!$A$3:$E$183,5,FALSE),"")</f>
        <v>0</v>
      </c>
      <c r="AF111" t="str">
        <f>IFERROR(VLOOKUP($A111,Forest_GFPM!$A$2:$H$181,3,FALSE),"")</f>
        <v/>
      </c>
      <c r="AG111">
        <v>5.4000000000000001E-4</v>
      </c>
      <c r="AH111">
        <v>-8.9800000000000005E-2</v>
      </c>
      <c r="AI111" s="51">
        <v>-0.41</v>
      </c>
    </row>
    <row r="112" spans="1:35" ht="15.6">
      <c r="A112" s="47" t="s">
        <v>120</v>
      </c>
      <c r="B112" s="48">
        <v>1918.7066666666699</v>
      </c>
      <c r="C112" s="48">
        <v>1931.0266666666701</v>
      </c>
      <c r="D112" s="27">
        <v>1960</v>
      </c>
      <c r="E112" s="27">
        <v>1967.5</v>
      </c>
      <c r="F112" s="27">
        <v>1975</v>
      </c>
      <c r="G112" s="27">
        <v>1982.5</v>
      </c>
      <c r="H112" s="27">
        <v>1990</v>
      </c>
      <c r="I112" s="27">
        <v>1997.5</v>
      </c>
      <c r="J112" s="27">
        <v>2005</v>
      </c>
      <c r="K112" s="27">
        <v>2012.5</v>
      </c>
      <c r="L112" s="27">
        <v>2020</v>
      </c>
      <c r="M112" s="27">
        <v>2040.2</v>
      </c>
      <c r="N112" s="27">
        <v>2060.4</v>
      </c>
      <c r="O112" s="27">
        <v>2080.6</v>
      </c>
      <c r="P112" s="27">
        <v>2100.8000000000002</v>
      </c>
      <c r="Q112" s="27">
        <v>2121</v>
      </c>
      <c r="R112" s="27">
        <v>2130.8000000000002</v>
      </c>
      <c r="S112" s="27">
        <v>2140.6</v>
      </c>
      <c r="T112" s="27">
        <v>2150.4</v>
      </c>
      <c r="U112" s="27">
        <v>2160.1999999999998</v>
      </c>
      <c r="V112" s="27">
        <v>2170</v>
      </c>
      <c r="W112" s="27">
        <v>2172</v>
      </c>
      <c r="X112" s="27">
        <v>2174</v>
      </c>
      <c r="Y112" s="27">
        <v>2176</v>
      </c>
      <c r="Z112" s="27">
        <v>2178</v>
      </c>
      <c r="AA112" s="27">
        <v>2180</v>
      </c>
      <c r="AB112">
        <v>9.1954120134163375E-4</v>
      </c>
      <c r="AC112">
        <v>515</v>
      </c>
      <c r="AD112">
        <f>IFERROR(VLOOKUP($A112,Stock_FRA_FAO!$A$3:$E$183,4,FALSE),"")</f>
        <v>301</v>
      </c>
      <c r="AE112">
        <f>IFERROR(VLOOKUP($A112,Stock_FRA_FAO!$A$3:$E$183,5,FALSE),"")</f>
        <v>214</v>
      </c>
      <c r="AF112">
        <f>IFERROR(VLOOKUP($A112,Forest_GFPM!$A$2:$H$181,3,FALSE),"")</f>
        <v>1.6E-2</v>
      </c>
      <c r="AG112">
        <v>5.4000000000000001E-4</v>
      </c>
      <c r="AH112">
        <v>-8.9800000000000005E-2</v>
      </c>
      <c r="AI112" s="51">
        <v>-0.41</v>
      </c>
    </row>
    <row r="113" spans="1:35">
      <c r="A113" s="47" t="s">
        <v>121</v>
      </c>
      <c r="B113" s="27">
        <v>87.757877984084899</v>
      </c>
      <c r="C113" s="27">
        <v>87.652090185676414</v>
      </c>
      <c r="D113" s="27">
        <v>87.546302387267929</v>
      </c>
      <c r="E113" s="27">
        <v>87.440514588859443</v>
      </c>
      <c r="F113" s="27">
        <v>87.334726790450944</v>
      </c>
      <c r="G113" s="27">
        <v>87.228938992042458</v>
      </c>
      <c r="H113" s="27">
        <v>87.123151193633959</v>
      </c>
      <c r="I113" s="27">
        <v>87.017363395225473</v>
      </c>
      <c r="J113" s="27">
        <v>86.911575596816988</v>
      </c>
      <c r="K113" s="27">
        <v>86.805787798408488</v>
      </c>
      <c r="L113" s="27">
        <v>86.7</v>
      </c>
      <c r="M113" s="27">
        <v>86.7</v>
      </c>
      <c r="N113" s="27">
        <v>86.7</v>
      </c>
      <c r="O113" s="27">
        <v>86.7</v>
      </c>
      <c r="P113" s="27">
        <v>86.7</v>
      </c>
      <c r="Q113" s="27">
        <v>86.7</v>
      </c>
      <c r="R113" s="27">
        <v>86.7</v>
      </c>
      <c r="S113" s="27">
        <v>86.7</v>
      </c>
      <c r="T113" s="27">
        <v>86.7</v>
      </c>
      <c r="U113" s="27">
        <v>86.7</v>
      </c>
      <c r="V113" s="27">
        <v>86.7</v>
      </c>
      <c r="W113" s="27">
        <v>86.7</v>
      </c>
      <c r="X113" s="27">
        <v>86.7</v>
      </c>
      <c r="Y113" s="27">
        <v>86.7</v>
      </c>
      <c r="Z113" s="27">
        <v>86.7</v>
      </c>
      <c r="AA113" s="27">
        <v>86.7</v>
      </c>
      <c r="AB113">
        <v>0</v>
      </c>
      <c r="AC113">
        <v>26</v>
      </c>
      <c r="AD113">
        <f>IFERROR(VLOOKUP($A113,Stock_FRA_FAO!$A$3:$E$183,4,FALSE),"")</f>
        <v>8</v>
      </c>
      <c r="AE113">
        <f>IFERROR(VLOOKUP($A113,Stock_FRA_FAO!$A$3:$E$183,5,FALSE),"")</f>
        <v>18</v>
      </c>
      <c r="AF113">
        <f>IFERROR(VLOOKUP($A113,Forest_GFPM!$A$2:$H$181,3,FALSE),"")</f>
        <v>1.7000000000000001E-2</v>
      </c>
      <c r="AG113">
        <v>5.4000000000000001E-4</v>
      </c>
      <c r="AH113">
        <v>-8.9800000000000005E-2</v>
      </c>
      <c r="AI113" s="51">
        <v>-0.41</v>
      </c>
    </row>
    <row r="114" spans="1:35">
      <c r="A114" s="47" t="s">
        <v>122</v>
      </c>
      <c r="B114" s="27">
        <v>13692</v>
      </c>
      <c r="C114" s="27">
        <v>13625.1</v>
      </c>
      <c r="D114" s="27">
        <v>13558.2</v>
      </c>
      <c r="E114" s="27">
        <v>13491.3</v>
      </c>
      <c r="F114" s="27">
        <v>13424.4</v>
      </c>
      <c r="G114" s="27">
        <v>13357.5</v>
      </c>
      <c r="H114" s="27">
        <v>13290.6</v>
      </c>
      <c r="I114" s="27">
        <v>13223.7</v>
      </c>
      <c r="J114" s="27">
        <v>13156.8</v>
      </c>
      <c r="K114" s="27">
        <v>13089.9</v>
      </c>
      <c r="L114" s="27">
        <v>13023</v>
      </c>
      <c r="M114" s="27">
        <v>12986</v>
      </c>
      <c r="N114" s="27">
        <v>12949</v>
      </c>
      <c r="O114" s="27">
        <v>12912</v>
      </c>
      <c r="P114" s="27">
        <v>12875</v>
      </c>
      <c r="Q114" s="27">
        <v>12838</v>
      </c>
      <c r="R114" s="27">
        <v>12781</v>
      </c>
      <c r="S114" s="27">
        <v>12724</v>
      </c>
      <c r="T114" s="27">
        <v>12667</v>
      </c>
      <c r="U114" s="27">
        <v>12610</v>
      </c>
      <c r="V114" s="27">
        <v>12553</v>
      </c>
      <c r="W114" s="27">
        <v>12537</v>
      </c>
      <c r="X114" s="27">
        <v>12521</v>
      </c>
      <c r="Y114" s="27">
        <v>12505</v>
      </c>
      <c r="Z114" s="27">
        <v>12489</v>
      </c>
      <c r="AA114" s="27">
        <v>12473</v>
      </c>
      <c r="AB114">
        <v>-1.278672797969449E-3</v>
      </c>
      <c r="AC114">
        <v>2133</v>
      </c>
      <c r="AD114">
        <f>IFERROR(VLOOKUP($A114,Stock_FRA_FAO!$A$3:$E$183,4,FALSE),"")</f>
        <v>0</v>
      </c>
      <c r="AE114">
        <f>IFERROR(VLOOKUP($A114,Stock_FRA_FAO!$A$3:$E$183,5,FALSE),"")</f>
        <v>0</v>
      </c>
      <c r="AF114">
        <f>IFERROR(VLOOKUP($A114,Forest_GFPM!$A$2:$H$181,3,FALSE),"")</f>
        <v>6.0000000000000001E-3</v>
      </c>
      <c r="AG114">
        <v>5.4000000000000001E-4</v>
      </c>
      <c r="AH114">
        <v>-8.9800000000000005E-2</v>
      </c>
      <c r="AI114" s="51">
        <v>-0.41</v>
      </c>
    </row>
    <row r="115" spans="1:35">
      <c r="A115" s="47" t="s">
        <v>123</v>
      </c>
      <c r="B115" s="27">
        <v>3896</v>
      </c>
      <c r="C115" s="27">
        <v>3863.1</v>
      </c>
      <c r="D115" s="27">
        <v>3830.2</v>
      </c>
      <c r="E115" s="27">
        <v>3797.3</v>
      </c>
      <c r="F115" s="27">
        <v>3764.4</v>
      </c>
      <c r="G115" s="27">
        <v>3731.5</v>
      </c>
      <c r="H115" s="27">
        <v>3698.6</v>
      </c>
      <c r="I115" s="27">
        <v>3665.7</v>
      </c>
      <c r="J115" s="27">
        <v>3632.8</v>
      </c>
      <c r="K115" s="27">
        <v>3599.9</v>
      </c>
      <c r="L115" s="27">
        <v>3567</v>
      </c>
      <c r="M115" s="27">
        <v>3534</v>
      </c>
      <c r="N115" s="27">
        <v>3501</v>
      </c>
      <c r="O115" s="27">
        <v>3468</v>
      </c>
      <c r="P115" s="27">
        <v>3435</v>
      </c>
      <c r="Q115" s="27">
        <v>3402</v>
      </c>
      <c r="R115" s="27">
        <v>3369</v>
      </c>
      <c r="S115" s="27">
        <v>3336</v>
      </c>
      <c r="T115" s="27">
        <v>3303</v>
      </c>
      <c r="U115" s="27">
        <v>3270</v>
      </c>
      <c r="V115" s="27">
        <v>3237</v>
      </c>
      <c r="W115" s="27">
        <v>3219</v>
      </c>
      <c r="X115" s="27">
        <v>3201</v>
      </c>
      <c r="Y115" s="27">
        <v>3183</v>
      </c>
      <c r="Z115" s="27">
        <v>3165</v>
      </c>
      <c r="AA115" s="27">
        <v>3147</v>
      </c>
      <c r="AB115">
        <v>-5.6393225447303186E-3</v>
      </c>
      <c r="AC115">
        <v>345</v>
      </c>
      <c r="AD115">
        <f>IFERROR(VLOOKUP($A115,Stock_FRA_FAO!$A$3:$E$183,4,FALSE),"")</f>
        <v>0</v>
      </c>
      <c r="AE115">
        <f>IFERROR(VLOOKUP($A115,Stock_FRA_FAO!$A$3:$E$183,5,FALSE),"")</f>
        <v>0</v>
      </c>
      <c r="AF115">
        <f>IFERROR(VLOOKUP($A115,Forest_GFPM!$A$2:$H$181,3,FALSE),"")</f>
        <v>0.02</v>
      </c>
      <c r="AG115">
        <v>5.4000000000000001E-4</v>
      </c>
      <c r="AH115">
        <v>-8.9800000000000005E-2</v>
      </c>
      <c r="AI115" s="51">
        <v>-0.41</v>
      </c>
    </row>
    <row r="116" spans="1:35">
      <c r="A116" s="47" t="s">
        <v>124</v>
      </c>
      <c r="B116" s="27">
        <v>22376</v>
      </c>
      <c r="C116" s="27">
        <v>22297.5</v>
      </c>
      <c r="D116" s="27">
        <v>22219</v>
      </c>
      <c r="E116" s="27">
        <v>22140.5</v>
      </c>
      <c r="F116" s="27">
        <v>22062</v>
      </c>
      <c r="G116" s="27">
        <v>21983.5</v>
      </c>
      <c r="H116" s="27">
        <v>21905</v>
      </c>
      <c r="I116" s="27">
        <v>21826.5</v>
      </c>
      <c r="J116" s="27">
        <v>21748</v>
      </c>
      <c r="K116" s="27">
        <v>21669.5</v>
      </c>
      <c r="L116" s="27">
        <v>21591</v>
      </c>
      <c r="M116" s="27">
        <v>21450.799999999999</v>
      </c>
      <c r="N116" s="27">
        <v>21310.6</v>
      </c>
      <c r="O116" s="27">
        <v>21170.400000000001</v>
      </c>
      <c r="P116" s="27">
        <v>21030.2</v>
      </c>
      <c r="Q116" s="27">
        <v>20890</v>
      </c>
      <c r="R116" s="27">
        <v>21136.799999999999</v>
      </c>
      <c r="S116" s="27">
        <v>21383.599999999999</v>
      </c>
      <c r="T116" s="27">
        <v>21630.400000000001</v>
      </c>
      <c r="U116" s="27">
        <v>21877.200000000001</v>
      </c>
      <c r="V116" s="27">
        <v>22124</v>
      </c>
      <c r="W116" s="27">
        <v>22138.2</v>
      </c>
      <c r="X116" s="27">
        <v>22152.400000000001</v>
      </c>
      <c r="Y116" s="27">
        <v>22166.6</v>
      </c>
      <c r="Z116" s="27">
        <v>22180.799999999999</v>
      </c>
      <c r="AA116" s="27">
        <v>22195</v>
      </c>
      <c r="AB116">
        <v>6.4080901132501644E-4</v>
      </c>
      <c r="AC116">
        <v>5034</v>
      </c>
      <c r="AD116">
        <f>IFERROR(VLOOKUP($A116,Stock_FRA_FAO!$A$3:$E$183,4,FALSE),"")</f>
        <v>0</v>
      </c>
      <c r="AE116">
        <f>IFERROR(VLOOKUP($A116,Stock_FRA_FAO!$A$3:$E$183,5,FALSE),"")</f>
        <v>5034</v>
      </c>
      <c r="AF116">
        <f>IFERROR(VLOOKUP($A116,Forest_GFPM!$A$2:$H$181,3,FALSE),"")</f>
        <v>1.6E-2</v>
      </c>
      <c r="AG116">
        <v>5.4000000000000001E-4</v>
      </c>
      <c r="AH116">
        <v>-8.9800000000000005E-2</v>
      </c>
      <c r="AI116" s="51">
        <v>-0.41</v>
      </c>
    </row>
    <row r="117" spans="1:35">
      <c r="A117" s="47" t="s">
        <v>125</v>
      </c>
      <c r="B117" s="27">
        <v>1</v>
      </c>
      <c r="C117" s="27">
        <v>1</v>
      </c>
      <c r="D117" s="27">
        <v>1</v>
      </c>
      <c r="E117" s="27">
        <v>1</v>
      </c>
      <c r="F117" s="27">
        <v>1</v>
      </c>
      <c r="G117" s="27">
        <v>1</v>
      </c>
      <c r="H117" s="27">
        <v>1</v>
      </c>
      <c r="I117" s="27">
        <v>1</v>
      </c>
      <c r="J117" s="27">
        <v>1</v>
      </c>
      <c r="K117" s="27">
        <v>1</v>
      </c>
      <c r="L117" s="27">
        <v>1</v>
      </c>
      <c r="M117" s="27">
        <v>1</v>
      </c>
      <c r="N117" s="27">
        <v>1</v>
      </c>
      <c r="O117" s="27">
        <v>1</v>
      </c>
      <c r="P117" s="27">
        <v>1</v>
      </c>
      <c r="Q117" s="27">
        <v>1</v>
      </c>
      <c r="R117" s="27">
        <v>1</v>
      </c>
      <c r="S117" s="27">
        <v>1</v>
      </c>
      <c r="T117" s="27">
        <v>1</v>
      </c>
      <c r="U117" s="27">
        <v>1</v>
      </c>
      <c r="V117" s="27">
        <v>1</v>
      </c>
      <c r="W117" s="27">
        <v>1</v>
      </c>
      <c r="X117" s="27">
        <v>1</v>
      </c>
      <c r="Y117" s="27">
        <v>1</v>
      </c>
      <c r="Z117" s="27">
        <v>1</v>
      </c>
      <c r="AA117" s="27">
        <v>1</v>
      </c>
      <c r="AB117">
        <v>0</v>
      </c>
      <c r="AC117">
        <v>1</v>
      </c>
      <c r="AD117" t="str">
        <f>IFERROR(VLOOKUP($A117,Stock_FRA_FAO!$A$3:$E$183,4,FALSE),"")</f>
        <v/>
      </c>
      <c r="AE117" t="str">
        <f>IFERROR(VLOOKUP($A117,Stock_FRA_FAO!$A$3:$E$183,5,FALSE),"")</f>
        <v/>
      </c>
      <c r="AF117">
        <f>IFERROR(VLOOKUP($A117,Forest_GFPM!$A$2:$H$181,3,FALSE),"")</f>
        <v>1.9E-2</v>
      </c>
      <c r="AG117">
        <v>5.4000000000000001E-4</v>
      </c>
      <c r="AH117">
        <v>-8.9800000000000005E-2</v>
      </c>
      <c r="AI117" s="51">
        <v>-0.41</v>
      </c>
    </row>
    <row r="118" spans="1:35">
      <c r="A118" s="47" t="s">
        <v>126</v>
      </c>
      <c r="B118" s="27">
        <v>6690</v>
      </c>
      <c r="C118" s="27">
        <v>6611</v>
      </c>
      <c r="D118" s="27">
        <v>6532</v>
      </c>
      <c r="E118" s="27">
        <v>6453</v>
      </c>
      <c r="F118" s="27">
        <v>6374</v>
      </c>
      <c r="G118" s="27">
        <v>6295</v>
      </c>
      <c r="H118" s="27">
        <v>6216</v>
      </c>
      <c r="I118" s="27">
        <v>6137</v>
      </c>
      <c r="J118" s="27">
        <v>6058</v>
      </c>
      <c r="K118" s="27">
        <v>5979</v>
      </c>
      <c r="L118" s="27">
        <v>5900</v>
      </c>
      <c r="M118" s="27">
        <v>5821</v>
      </c>
      <c r="N118" s="27">
        <v>5742</v>
      </c>
      <c r="O118" s="27">
        <v>5663</v>
      </c>
      <c r="P118" s="27">
        <v>5584</v>
      </c>
      <c r="Q118" s="27">
        <v>5505</v>
      </c>
      <c r="R118" s="27">
        <v>5426</v>
      </c>
      <c r="S118" s="27">
        <v>5347</v>
      </c>
      <c r="T118" s="27">
        <v>5268</v>
      </c>
      <c r="U118" s="27">
        <v>5189</v>
      </c>
      <c r="V118" s="27">
        <v>5110</v>
      </c>
      <c r="W118" s="27">
        <v>5031</v>
      </c>
      <c r="X118" s="27">
        <v>4952</v>
      </c>
      <c r="Y118" s="27">
        <v>4873</v>
      </c>
      <c r="Z118" s="27">
        <v>4794</v>
      </c>
      <c r="AA118" s="27">
        <v>4715</v>
      </c>
      <c r="AB118">
        <v>-1.6086668798206305E-2</v>
      </c>
      <c r="AC118">
        <v>93</v>
      </c>
      <c r="AD118">
        <f>IFERROR(VLOOKUP($A118,Stock_FRA_FAO!$A$3:$E$183,4,FALSE),"")</f>
        <v>0</v>
      </c>
      <c r="AE118">
        <f>IFERROR(VLOOKUP($A118,Stock_FRA_FAO!$A$3:$E$183,5,FALSE),"")</f>
        <v>93</v>
      </c>
      <c r="AF118">
        <f>IFERROR(VLOOKUP($A118,Forest_GFPM!$A$2:$H$181,3,FALSE),"")</f>
        <v>2.4E-2</v>
      </c>
      <c r="AG118">
        <v>5.4000000000000001E-4</v>
      </c>
      <c r="AH118">
        <v>-8.9800000000000005E-2</v>
      </c>
      <c r="AI118" s="51">
        <v>-0.41</v>
      </c>
    </row>
    <row r="119" spans="1:35">
      <c r="A119" s="47" t="s">
        <v>127</v>
      </c>
      <c r="B119" s="27">
        <v>0.35</v>
      </c>
      <c r="C119" s="27">
        <v>0.35</v>
      </c>
      <c r="D119" s="27">
        <v>0.35</v>
      </c>
      <c r="E119" s="27">
        <v>0.35</v>
      </c>
      <c r="F119" s="27">
        <v>0.35</v>
      </c>
      <c r="G119" s="27">
        <v>0.35</v>
      </c>
      <c r="H119" s="27">
        <v>0.35</v>
      </c>
      <c r="I119" s="27">
        <v>0.35</v>
      </c>
      <c r="J119" s="27">
        <v>0.35</v>
      </c>
      <c r="K119" s="27">
        <v>0.35</v>
      </c>
      <c r="L119" s="27">
        <v>0.35</v>
      </c>
      <c r="M119" s="27">
        <v>0.35</v>
      </c>
      <c r="N119" s="27">
        <v>0.35</v>
      </c>
      <c r="O119" s="27">
        <v>0.35</v>
      </c>
      <c r="P119" s="27">
        <v>0.35</v>
      </c>
      <c r="Q119" s="27">
        <v>0.35</v>
      </c>
      <c r="R119" s="27">
        <v>0.35</v>
      </c>
      <c r="S119" s="27">
        <v>0.35</v>
      </c>
      <c r="T119" s="27">
        <v>0.35</v>
      </c>
      <c r="U119" s="27">
        <v>0.35</v>
      </c>
      <c r="V119" s="27">
        <v>0.35</v>
      </c>
      <c r="W119" s="27">
        <v>0.35</v>
      </c>
      <c r="X119" s="27">
        <v>0.35</v>
      </c>
      <c r="Y119" s="27">
        <v>0.35</v>
      </c>
      <c r="Z119" s="27">
        <v>0.35</v>
      </c>
      <c r="AA119" s="27">
        <v>0.35</v>
      </c>
      <c r="AB119">
        <v>0</v>
      </c>
      <c r="AC119">
        <v>0</v>
      </c>
      <c r="AD119">
        <f>IFERROR(VLOOKUP($A119,Stock_FRA_FAO!$A$3:$E$183,4,FALSE),"")</f>
        <v>0</v>
      </c>
      <c r="AE119">
        <f>IFERROR(VLOOKUP($A119,Stock_FRA_FAO!$A$3:$E$183,5,FALSE),"")</f>
        <v>0</v>
      </c>
      <c r="AF119" t="str">
        <f>IFERROR(VLOOKUP($A119,Forest_GFPM!$A$2:$H$181,3,FALSE),"")</f>
        <v/>
      </c>
      <c r="AG119">
        <v>5.4000000000000001E-4</v>
      </c>
      <c r="AH119">
        <v>-8.9800000000000005E-2</v>
      </c>
      <c r="AI119" s="51">
        <v>-0.41</v>
      </c>
    </row>
    <row r="120" spans="1:35" ht="15.6">
      <c r="A120" s="47" t="s">
        <v>128</v>
      </c>
      <c r="B120" s="48">
        <v>12.64</v>
      </c>
      <c r="C120" s="27">
        <v>12.64</v>
      </c>
      <c r="D120" s="27">
        <v>12.64</v>
      </c>
      <c r="E120" s="27">
        <v>12.64</v>
      </c>
      <c r="F120" s="27">
        <v>12.64</v>
      </c>
      <c r="G120" s="27">
        <v>12.64</v>
      </c>
      <c r="H120" s="27">
        <v>12.64</v>
      </c>
      <c r="I120" s="27">
        <v>12.64</v>
      </c>
      <c r="J120" s="27">
        <v>12.64</v>
      </c>
      <c r="K120" s="27">
        <v>12.64</v>
      </c>
      <c r="L120" s="27">
        <v>12.64</v>
      </c>
      <c r="M120" s="27">
        <v>12.64</v>
      </c>
      <c r="N120" s="27">
        <v>12.64</v>
      </c>
      <c r="O120" s="27">
        <v>12.64</v>
      </c>
      <c r="P120" s="27">
        <v>12.64</v>
      </c>
      <c r="Q120" s="27">
        <v>12.64</v>
      </c>
      <c r="R120" s="27">
        <v>12.64</v>
      </c>
      <c r="S120" s="27">
        <v>12.64</v>
      </c>
      <c r="T120" s="27">
        <v>12.64</v>
      </c>
      <c r="U120" s="27">
        <v>12.64</v>
      </c>
      <c r="V120" s="27">
        <v>12.64</v>
      </c>
      <c r="W120" s="27">
        <v>12.64</v>
      </c>
      <c r="X120" s="27">
        <v>12.64</v>
      </c>
      <c r="Y120" s="27">
        <v>12.64</v>
      </c>
      <c r="Z120" s="27">
        <v>12.64</v>
      </c>
      <c r="AA120" s="27">
        <v>12.64</v>
      </c>
      <c r="AB120">
        <v>0</v>
      </c>
      <c r="AC120">
        <v>2</v>
      </c>
      <c r="AD120">
        <f>IFERROR(VLOOKUP($A120,Stock_FRA_FAO!$A$3:$E$183,4,FALSE),"")</f>
        <v>0</v>
      </c>
      <c r="AE120">
        <f>IFERROR(VLOOKUP($A120,Stock_FRA_FAO!$A$3:$E$183,5,FALSE),"")</f>
        <v>2</v>
      </c>
      <c r="AF120" t="str">
        <f>IFERROR(VLOOKUP($A120,Forest_GFPM!$A$2:$H$181,3,FALSE),"")</f>
        <v/>
      </c>
      <c r="AG120">
        <v>5.4000000000000001E-4</v>
      </c>
      <c r="AH120">
        <v>-8.9800000000000005E-2</v>
      </c>
      <c r="AI120" s="51">
        <v>-0.41</v>
      </c>
    </row>
    <row r="121" spans="1:35">
      <c r="A121" s="47" t="s">
        <v>129</v>
      </c>
      <c r="B121" s="27">
        <v>48.5</v>
      </c>
      <c r="C121" s="27">
        <v>48.5</v>
      </c>
      <c r="D121" s="27">
        <v>48.5</v>
      </c>
      <c r="E121" s="27">
        <v>48.5</v>
      </c>
      <c r="F121" s="27">
        <v>48.5</v>
      </c>
      <c r="G121" s="27">
        <v>48.5</v>
      </c>
      <c r="H121" s="27">
        <v>48.5</v>
      </c>
      <c r="I121" s="27">
        <v>48.5</v>
      </c>
      <c r="J121" s="27">
        <v>48.5</v>
      </c>
      <c r="K121" s="27">
        <v>48.5</v>
      </c>
      <c r="L121" s="27">
        <v>48.5</v>
      </c>
      <c r="M121" s="27">
        <v>48.5</v>
      </c>
      <c r="N121" s="27">
        <v>48.5</v>
      </c>
      <c r="O121" s="27">
        <v>48.5</v>
      </c>
      <c r="P121" s="27">
        <v>48.5</v>
      </c>
      <c r="Q121" s="27">
        <v>48.5</v>
      </c>
      <c r="R121" s="27">
        <v>48.5</v>
      </c>
      <c r="S121" s="27">
        <v>48.5</v>
      </c>
      <c r="T121" s="27">
        <v>48.5</v>
      </c>
      <c r="U121" s="27">
        <v>48.5</v>
      </c>
      <c r="V121" s="27">
        <v>48.5</v>
      </c>
      <c r="W121" s="27">
        <v>48.5</v>
      </c>
      <c r="X121" s="27">
        <v>48.5</v>
      </c>
      <c r="Y121" s="27">
        <v>48.5</v>
      </c>
      <c r="Z121" s="27">
        <v>48.5</v>
      </c>
      <c r="AA121" s="27">
        <v>48.5</v>
      </c>
      <c r="AB121">
        <v>0</v>
      </c>
      <c r="AC121">
        <v>15</v>
      </c>
      <c r="AD121">
        <f>IFERROR(VLOOKUP($A121,Stock_FRA_FAO!$A$3:$E$183,4,FALSE),"")</f>
        <v>0</v>
      </c>
      <c r="AE121">
        <f>IFERROR(VLOOKUP($A121,Stock_FRA_FAO!$A$3:$E$183,5,FALSE),"")</f>
        <v>15</v>
      </c>
      <c r="AF121">
        <f>IFERROR(VLOOKUP($A121,Forest_GFPM!$A$2:$H$181,3,FALSE),"")</f>
        <v>6.0000000000000001E-3</v>
      </c>
      <c r="AG121">
        <v>5.4000000000000001E-4</v>
      </c>
      <c r="AH121">
        <v>-8.9800000000000005E-2</v>
      </c>
      <c r="AI121" s="51">
        <v>-0.41</v>
      </c>
    </row>
    <row r="122" spans="1:35">
      <c r="A122" s="47" t="s">
        <v>130</v>
      </c>
      <c r="B122" s="27">
        <v>415</v>
      </c>
      <c r="C122" s="27">
        <v>405.2</v>
      </c>
      <c r="D122" s="27">
        <v>395.4</v>
      </c>
      <c r="E122" s="27">
        <v>385.6</v>
      </c>
      <c r="F122" s="27">
        <v>375.8</v>
      </c>
      <c r="G122" s="27">
        <v>366</v>
      </c>
      <c r="H122" s="27">
        <v>356.2</v>
      </c>
      <c r="I122" s="27">
        <v>346.4</v>
      </c>
      <c r="J122" s="27">
        <v>336.6</v>
      </c>
      <c r="K122" s="27">
        <v>326.8</v>
      </c>
      <c r="L122" s="27">
        <v>317</v>
      </c>
      <c r="M122" s="27">
        <v>307</v>
      </c>
      <c r="N122" s="27">
        <v>297</v>
      </c>
      <c r="O122" s="27">
        <v>287</v>
      </c>
      <c r="P122" s="27">
        <v>277</v>
      </c>
      <c r="Q122" s="27">
        <v>267</v>
      </c>
      <c r="R122" s="27">
        <v>262</v>
      </c>
      <c r="S122" s="27">
        <v>257</v>
      </c>
      <c r="T122" s="27">
        <v>252</v>
      </c>
      <c r="U122" s="27">
        <v>247</v>
      </c>
      <c r="V122" s="27">
        <v>242</v>
      </c>
      <c r="W122" s="27">
        <v>238.5</v>
      </c>
      <c r="X122" s="27">
        <v>235</v>
      </c>
      <c r="Y122" s="27">
        <v>231.5</v>
      </c>
      <c r="Z122" s="27">
        <v>228</v>
      </c>
      <c r="AA122" s="27">
        <v>224.5</v>
      </c>
      <c r="AB122">
        <v>-1.5009616484883637E-2</v>
      </c>
      <c r="AC122">
        <v>4</v>
      </c>
      <c r="AD122">
        <f>IFERROR(VLOOKUP($A122,Stock_FRA_FAO!$A$3:$E$183,4,FALSE),"")</f>
        <v>0</v>
      </c>
      <c r="AE122">
        <f>IFERROR(VLOOKUP($A122,Stock_FRA_FAO!$A$3:$E$183,5,FALSE),"")</f>
        <v>4</v>
      </c>
      <c r="AF122">
        <f>IFERROR(VLOOKUP($A122,Forest_GFPM!$A$2:$H$181,3,FALSE),"")</f>
        <v>1.7999999999999999E-2</v>
      </c>
      <c r="AG122">
        <v>5.4000000000000001E-4</v>
      </c>
      <c r="AH122">
        <v>-8.9800000000000005E-2</v>
      </c>
      <c r="AI122" s="51">
        <v>-0.41</v>
      </c>
    </row>
    <row r="123" spans="1:35">
      <c r="A123" s="47" t="s">
        <v>131</v>
      </c>
      <c r="B123" s="27">
        <v>41.1</v>
      </c>
      <c r="C123" s="27">
        <v>41.18</v>
      </c>
      <c r="D123" s="27">
        <v>41.26</v>
      </c>
      <c r="E123" s="27">
        <v>41.34</v>
      </c>
      <c r="F123" s="27">
        <v>41.42</v>
      </c>
      <c r="G123" s="27">
        <v>41.5</v>
      </c>
      <c r="H123" s="27">
        <v>41.58</v>
      </c>
      <c r="I123" s="27">
        <v>41.66</v>
      </c>
      <c r="J123" s="27">
        <v>41.74</v>
      </c>
      <c r="K123" s="27">
        <v>41.82</v>
      </c>
      <c r="L123" s="27">
        <v>41.9</v>
      </c>
      <c r="M123" s="27">
        <v>41.16</v>
      </c>
      <c r="N123" s="27">
        <v>40.42</v>
      </c>
      <c r="O123" s="27">
        <v>39.68</v>
      </c>
      <c r="P123" s="27">
        <v>38.94</v>
      </c>
      <c r="Q123" s="27">
        <v>38.200000000000003</v>
      </c>
      <c r="R123" s="27">
        <v>38.24</v>
      </c>
      <c r="S123" s="27">
        <v>38.28</v>
      </c>
      <c r="T123" s="27">
        <v>38.32</v>
      </c>
      <c r="U123" s="27">
        <v>38.36</v>
      </c>
      <c r="V123" s="27">
        <v>38.4</v>
      </c>
      <c r="W123" s="27">
        <v>38.44</v>
      </c>
      <c r="X123" s="27">
        <v>38.479999999999997</v>
      </c>
      <c r="Y123" s="27">
        <v>38.520000000000003</v>
      </c>
      <c r="Z123" s="27">
        <v>38.56</v>
      </c>
      <c r="AA123" s="27">
        <v>38.6</v>
      </c>
      <c r="AB123">
        <v>1.0389624401068165E-3</v>
      </c>
      <c r="AC123">
        <v>3</v>
      </c>
      <c r="AD123">
        <f>IFERROR(VLOOKUP($A123,Stock_FRA_FAO!$A$3:$E$183,4,FALSE),"")</f>
        <v>1</v>
      </c>
      <c r="AE123">
        <f>IFERROR(VLOOKUP($A123,Stock_FRA_FAO!$A$3:$E$183,5,FALSE),"")</f>
        <v>2</v>
      </c>
      <c r="AF123">
        <f>IFERROR(VLOOKUP($A123,Forest_GFPM!$A$2:$H$181,3,FALSE),"")</f>
        <v>0.01</v>
      </c>
      <c r="AG123">
        <v>5.4000000000000001E-4</v>
      </c>
      <c r="AH123">
        <v>-8.9800000000000005E-2</v>
      </c>
      <c r="AI123" s="51">
        <v>-0.41</v>
      </c>
    </row>
    <row r="124" spans="1:35">
      <c r="A124" s="47" t="s">
        <v>132</v>
      </c>
      <c r="B124" s="27">
        <v>10.67</v>
      </c>
      <c r="C124" s="27">
        <v>10.48</v>
      </c>
      <c r="D124" s="27">
        <v>10.28</v>
      </c>
      <c r="E124" s="27">
        <v>10.09</v>
      </c>
      <c r="F124" s="27">
        <v>9.89</v>
      </c>
      <c r="G124" s="27">
        <v>9.6999999999999993</v>
      </c>
      <c r="H124" s="27">
        <v>9.51</v>
      </c>
      <c r="I124" s="27">
        <v>9.31</v>
      </c>
      <c r="J124" s="27">
        <v>9.1199999999999992</v>
      </c>
      <c r="K124" s="27">
        <v>8.92</v>
      </c>
      <c r="L124" s="27">
        <v>8.73</v>
      </c>
      <c r="M124" s="27">
        <v>8.5399999999999991</v>
      </c>
      <c r="N124" s="27">
        <v>8.34</v>
      </c>
      <c r="O124" s="27">
        <v>8.15</v>
      </c>
      <c r="P124" s="27">
        <v>7.95</v>
      </c>
      <c r="Q124" s="27">
        <v>7.76</v>
      </c>
      <c r="R124" s="27">
        <v>7.57</v>
      </c>
      <c r="S124" s="27">
        <v>7.37</v>
      </c>
      <c r="T124" s="27">
        <v>7.18</v>
      </c>
      <c r="U124" s="27">
        <v>6.98</v>
      </c>
      <c r="V124" s="27">
        <v>6.79</v>
      </c>
      <c r="W124" s="27">
        <v>6.6</v>
      </c>
      <c r="X124" s="27">
        <v>6.4</v>
      </c>
      <c r="Y124" s="27">
        <v>6.21</v>
      </c>
      <c r="Z124" s="27">
        <v>6.01</v>
      </c>
      <c r="AA124" s="27">
        <v>5.82</v>
      </c>
      <c r="AB124">
        <v>-3.0953176527977688E-2</v>
      </c>
      <c r="AC124" t="s">
        <v>308</v>
      </c>
      <c r="AD124" t="str">
        <f>IFERROR(VLOOKUP($A124,Stock_FRA_FAO!$A$3:$E$183,4,FALSE),"")</f>
        <v/>
      </c>
      <c r="AE124" t="str">
        <f>IFERROR(VLOOKUP($A124,Stock_FRA_FAO!$A$3:$E$183,5,FALSE),"")</f>
        <v/>
      </c>
      <c r="AF124" t="str">
        <f>IFERROR(VLOOKUP($A124,Forest_GFPM!$A$2:$H$181,3,FALSE),"")</f>
        <v/>
      </c>
      <c r="AG124">
        <v>5.4000000000000001E-4</v>
      </c>
      <c r="AH124">
        <v>-8.9800000000000005E-2</v>
      </c>
      <c r="AI124" s="51">
        <v>-0.41</v>
      </c>
    </row>
    <row r="125" spans="1:35">
      <c r="A125" s="47" t="s">
        <v>133</v>
      </c>
      <c r="B125" s="27">
        <v>69760</v>
      </c>
      <c r="C125" s="27">
        <v>69569.600000000006</v>
      </c>
      <c r="D125" s="27">
        <v>69379.199999999997</v>
      </c>
      <c r="E125" s="27">
        <v>69188.800000000003</v>
      </c>
      <c r="F125" s="27">
        <v>68998.399999999994</v>
      </c>
      <c r="G125" s="27">
        <v>68808</v>
      </c>
      <c r="H125" s="27">
        <v>68617.600000000006</v>
      </c>
      <c r="I125" s="27">
        <v>68427.199999999997</v>
      </c>
      <c r="J125" s="27">
        <v>68236.800000000003</v>
      </c>
      <c r="K125" s="27">
        <v>68046.399999999994</v>
      </c>
      <c r="L125" s="27">
        <v>67856</v>
      </c>
      <c r="M125" s="27">
        <v>67701.399999999994</v>
      </c>
      <c r="N125" s="27">
        <v>67546.8</v>
      </c>
      <c r="O125" s="27">
        <v>67392.2</v>
      </c>
      <c r="P125" s="27">
        <v>67237.600000000006</v>
      </c>
      <c r="Q125" s="27">
        <v>67083</v>
      </c>
      <c r="R125" s="27">
        <v>66966</v>
      </c>
      <c r="S125" s="27">
        <v>66849</v>
      </c>
      <c r="T125" s="27">
        <v>66732</v>
      </c>
      <c r="U125" s="27">
        <v>66615</v>
      </c>
      <c r="V125" s="27">
        <v>66498</v>
      </c>
      <c r="W125" s="27">
        <v>66406.399999999994</v>
      </c>
      <c r="X125" s="27">
        <v>66314.8</v>
      </c>
      <c r="Y125" s="27">
        <v>66223.199999999997</v>
      </c>
      <c r="Z125" s="27">
        <v>66131.600000000006</v>
      </c>
      <c r="AA125" s="27">
        <v>66040</v>
      </c>
      <c r="AB125">
        <v>-1.382248395420671E-3</v>
      </c>
      <c r="AC125">
        <v>4727</v>
      </c>
      <c r="AD125">
        <f>IFERROR(VLOOKUP($A125,Stock_FRA_FAO!$A$3:$E$183,4,FALSE),"")</f>
        <v>1870</v>
      </c>
      <c r="AE125">
        <f>IFERROR(VLOOKUP($A125,Stock_FRA_FAO!$A$3:$E$183,5,FALSE),"")</f>
        <v>2857</v>
      </c>
      <c r="AF125">
        <f>IFERROR(VLOOKUP($A125,Forest_GFPM!$A$2:$H$181,3,FALSE),"")</f>
        <v>1.7999999999999999E-2</v>
      </c>
      <c r="AG125">
        <v>5.4000000000000001E-4</v>
      </c>
      <c r="AH125">
        <v>-8.9800000000000005E-2</v>
      </c>
      <c r="AI125" s="51">
        <v>-0.41</v>
      </c>
    </row>
    <row r="126" spans="1:35" ht="15.6">
      <c r="A126" s="47" t="s">
        <v>134</v>
      </c>
      <c r="B126" s="48">
        <v>63.584000000000003</v>
      </c>
      <c r="C126" s="27">
        <v>63.61</v>
      </c>
      <c r="D126" s="27">
        <v>63.64</v>
      </c>
      <c r="E126" s="27">
        <v>63.67</v>
      </c>
      <c r="F126" s="27">
        <v>63.69</v>
      </c>
      <c r="G126" s="27">
        <v>63.72</v>
      </c>
      <c r="H126" s="27">
        <v>63.75</v>
      </c>
      <c r="I126" s="27">
        <v>63.77</v>
      </c>
      <c r="J126" s="27">
        <v>63.8</v>
      </c>
      <c r="K126" s="27">
        <v>63.83</v>
      </c>
      <c r="L126" s="27">
        <v>63.86</v>
      </c>
      <c r="M126" s="27">
        <v>63.88</v>
      </c>
      <c r="N126" s="27">
        <v>63.91</v>
      </c>
      <c r="O126" s="27">
        <v>63.94</v>
      </c>
      <c r="P126" s="27">
        <v>63.97</v>
      </c>
      <c r="Q126" s="27">
        <v>63.99</v>
      </c>
      <c r="R126" s="27">
        <v>64.02</v>
      </c>
      <c r="S126" s="27">
        <v>64.05</v>
      </c>
      <c r="T126" s="27">
        <v>64.069999999999993</v>
      </c>
      <c r="U126" s="27">
        <v>64.099999999999994</v>
      </c>
      <c r="V126" s="27">
        <v>64.13</v>
      </c>
      <c r="W126" s="27">
        <v>64.16</v>
      </c>
      <c r="X126" s="27">
        <v>64.180000000000007</v>
      </c>
      <c r="Y126" s="27">
        <v>64.209999999999994</v>
      </c>
      <c r="Z126" s="27">
        <v>64.239999999999995</v>
      </c>
      <c r="AA126" s="27">
        <v>64.27</v>
      </c>
      <c r="AB126">
        <v>4.2834066790953251E-4</v>
      </c>
      <c r="AC126">
        <v>18</v>
      </c>
      <c r="AD126">
        <f>IFERROR(VLOOKUP($A126,Stock_FRA_FAO!$A$3:$E$183,4,FALSE),"")</f>
        <v>0</v>
      </c>
      <c r="AE126">
        <f>IFERROR(VLOOKUP($A126,Stock_FRA_FAO!$A$3:$E$183,5,FALSE),"")</f>
        <v>18</v>
      </c>
      <c r="AF126" t="str">
        <f>IFERROR(VLOOKUP($A126,Forest_GFPM!$A$2:$H$181,3,FALSE),"")</f>
        <v/>
      </c>
      <c r="AG126">
        <v>5.4000000000000001E-4</v>
      </c>
      <c r="AH126">
        <v>-8.9800000000000005E-2</v>
      </c>
      <c r="AI126" s="51">
        <v>-0.41</v>
      </c>
    </row>
    <row r="127" spans="1:35">
      <c r="A127" s="47" t="s">
        <v>135</v>
      </c>
      <c r="B127" s="27">
        <v>12536</v>
      </c>
      <c r="C127" s="27">
        <v>12454.1</v>
      </c>
      <c r="D127" s="27">
        <v>12372.2</v>
      </c>
      <c r="E127" s="27">
        <v>12290.3</v>
      </c>
      <c r="F127" s="27">
        <v>12208.4</v>
      </c>
      <c r="G127" s="27">
        <v>12126.5</v>
      </c>
      <c r="H127" s="27">
        <v>12044.6</v>
      </c>
      <c r="I127" s="27">
        <v>11962.7</v>
      </c>
      <c r="J127" s="27">
        <v>11880.8</v>
      </c>
      <c r="K127" s="27">
        <v>11798.9</v>
      </c>
      <c r="L127" s="27">
        <v>11717</v>
      </c>
      <c r="M127" s="27">
        <v>11635.2</v>
      </c>
      <c r="N127" s="27">
        <v>11553.4</v>
      </c>
      <c r="O127" s="27">
        <v>11471.6</v>
      </c>
      <c r="P127" s="27">
        <v>11389.8</v>
      </c>
      <c r="Q127" s="27">
        <v>11308</v>
      </c>
      <c r="R127" s="27">
        <v>11654.24</v>
      </c>
      <c r="S127" s="27">
        <v>12000.48</v>
      </c>
      <c r="T127" s="27">
        <v>12346.72</v>
      </c>
      <c r="U127" s="27">
        <v>12692.96</v>
      </c>
      <c r="V127" s="27">
        <v>13039.2</v>
      </c>
      <c r="W127" s="27">
        <v>12941.92</v>
      </c>
      <c r="X127" s="27">
        <v>12844.64</v>
      </c>
      <c r="Y127" s="27">
        <v>12747.36</v>
      </c>
      <c r="Z127" s="27">
        <v>12650.08</v>
      </c>
      <c r="AA127" s="27">
        <v>12552.8</v>
      </c>
      <c r="AB127">
        <v>-7.6029271465855031E-3</v>
      </c>
      <c r="AC127">
        <v>1406</v>
      </c>
      <c r="AD127">
        <f>IFERROR(VLOOKUP($A127,Stock_FRA_FAO!$A$3:$E$183,4,FALSE),"")</f>
        <v>1309</v>
      </c>
      <c r="AE127">
        <f>IFERROR(VLOOKUP($A127,Stock_FRA_FAO!$A$3:$E$183,5,FALSE),"")</f>
        <v>97</v>
      </c>
      <c r="AF127">
        <f>IFERROR(VLOOKUP($A127,Forest_GFPM!$A$2:$H$181,3,FALSE),"")</f>
        <v>0</v>
      </c>
      <c r="AG127">
        <v>5.4000000000000001E-4</v>
      </c>
      <c r="AH127">
        <v>-8.9800000000000005E-2</v>
      </c>
      <c r="AI127" s="51">
        <v>-0.41</v>
      </c>
    </row>
    <row r="128" spans="1:35" ht="15.6">
      <c r="A128" s="47" t="s">
        <v>136</v>
      </c>
      <c r="B128" s="48">
        <v>615.34295095423704</v>
      </c>
      <c r="C128" s="48">
        <v>618.10758145791999</v>
      </c>
      <c r="D128" s="27">
        <v>619.9987710057685</v>
      </c>
      <c r="E128" s="27">
        <v>623.06910584399282</v>
      </c>
      <c r="F128" s="27">
        <v>626.13944068221713</v>
      </c>
      <c r="G128" s="27">
        <v>629.20977552044133</v>
      </c>
      <c r="H128" s="27">
        <v>632.28011035866552</v>
      </c>
      <c r="I128" s="27">
        <v>635.35044519688972</v>
      </c>
      <c r="J128" s="27">
        <v>638.42078003511403</v>
      </c>
      <c r="K128" s="27">
        <v>641.49111487333823</v>
      </c>
      <c r="L128" s="27">
        <v>644.56144971156243</v>
      </c>
      <c r="M128" s="27">
        <v>645.22982192124391</v>
      </c>
      <c r="N128" s="27">
        <v>645.8981941309255</v>
      </c>
      <c r="O128" s="27">
        <v>646.56656634060687</v>
      </c>
      <c r="P128" s="27">
        <v>647.23493855028835</v>
      </c>
      <c r="Q128" s="27">
        <v>647.90331075996983</v>
      </c>
      <c r="R128" s="27">
        <v>666.2</v>
      </c>
      <c r="S128" s="27">
        <v>706.4</v>
      </c>
      <c r="T128" s="27">
        <v>746.6</v>
      </c>
      <c r="U128" s="27">
        <v>786.8</v>
      </c>
      <c r="V128" s="27">
        <v>827</v>
      </c>
      <c r="W128" s="27">
        <v>827</v>
      </c>
      <c r="X128" s="27">
        <v>827</v>
      </c>
      <c r="Y128" s="27">
        <v>827</v>
      </c>
      <c r="Z128" s="27">
        <v>827</v>
      </c>
      <c r="AA128" s="27">
        <v>827</v>
      </c>
      <c r="AB128">
        <v>0</v>
      </c>
      <c r="AC128">
        <v>121</v>
      </c>
      <c r="AD128">
        <f>IFERROR(VLOOKUP($A128,Stock_FRA_FAO!$A$3:$E$183,4,FALSE),"")</f>
        <v>49</v>
      </c>
      <c r="AE128">
        <f>IFERROR(VLOOKUP($A128,Stock_FRA_FAO!$A$3:$E$183,5,FALSE),"")</f>
        <v>73</v>
      </c>
      <c r="AF128">
        <f>IFERROR(VLOOKUP($A128,Forest_GFPM!$A$2:$H$181,3,FALSE),"")</f>
        <v>3.0000000000000001E-3</v>
      </c>
      <c r="AG128">
        <v>5.4000000000000001E-4</v>
      </c>
      <c r="AH128">
        <v>-8.9800000000000005E-2</v>
      </c>
      <c r="AI128" s="51">
        <v>-0.41</v>
      </c>
    </row>
    <row r="129" spans="1:35">
      <c r="A129" s="47" t="s">
        <v>137</v>
      </c>
      <c r="B129" s="27">
        <v>3.5</v>
      </c>
      <c r="C129" s="27">
        <v>3.4</v>
      </c>
      <c r="D129" s="27">
        <v>3.3</v>
      </c>
      <c r="E129" s="27">
        <v>3.2</v>
      </c>
      <c r="F129" s="27">
        <v>3.1</v>
      </c>
      <c r="G129" s="27">
        <v>3</v>
      </c>
      <c r="H129" s="27">
        <v>2.9</v>
      </c>
      <c r="I129" s="27">
        <v>2.8</v>
      </c>
      <c r="J129" s="27">
        <v>2.7</v>
      </c>
      <c r="K129" s="27">
        <v>2.6</v>
      </c>
      <c r="L129" s="27">
        <v>2.5</v>
      </c>
      <c r="M129" s="27">
        <v>2.5</v>
      </c>
      <c r="N129" s="27">
        <v>2.5</v>
      </c>
      <c r="O129" s="27">
        <v>2.5</v>
      </c>
      <c r="P129" s="27">
        <v>2.5</v>
      </c>
      <c r="Q129" s="27">
        <v>2.5</v>
      </c>
      <c r="R129" s="27">
        <v>2.5</v>
      </c>
      <c r="S129" s="27">
        <v>2.5</v>
      </c>
      <c r="T129" s="27">
        <v>2.5</v>
      </c>
      <c r="U129" s="27">
        <v>2.5</v>
      </c>
      <c r="V129" s="27">
        <v>2.5</v>
      </c>
      <c r="W129" s="27">
        <v>2.5</v>
      </c>
      <c r="X129" s="27">
        <v>2.5</v>
      </c>
      <c r="Y129" s="27">
        <v>2.5</v>
      </c>
      <c r="Z129" s="27">
        <v>2.5</v>
      </c>
      <c r="AA129" s="27">
        <v>2.5</v>
      </c>
      <c r="AB129">
        <v>0</v>
      </c>
      <c r="AC129" t="s">
        <v>308</v>
      </c>
      <c r="AD129" t="str">
        <f>IFERROR(VLOOKUP($A129,Stock_FRA_FAO!$A$3:$E$183,4,FALSE),"")</f>
        <v/>
      </c>
      <c r="AE129" t="str">
        <f>IFERROR(VLOOKUP($A129,Stock_FRA_FAO!$A$3:$E$183,5,FALSE),"")</f>
        <v/>
      </c>
      <c r="AF129" t="str">
        <f>IFERROR(VLOOKUP($A129,Forest_GFPM!$A$2:$H$181,3,FALSE),"")</f>
        <v/>
      </c>
      <c r="AG129">
        <v>5.4000000000000001E-4</v>
      </c>
      <c r="AH129">
        <v>-8.9800000000000005E-2</v>
      </c>
      <c r="AI129" s="51">
        <v>-0.41</v>
      </c>
    </row>
    <row r="130" spans="1:35">
      <c r="A130" s="47" t="s">
        <v>138</v>
      </c>
      <c r="B130" s="27">
        <v>4954</v>
      </c>
      <c r="C130" s="27">
        <v>4957.8999999999996</v>
      </c>
      <c r="D130" s="27">
        <v>4961.8</v>
      </c>
      <c r="E130" s="27">
        <v>4965.7</v>
      </c>
      <c r="F130" s="27">
        <v>4969.6000000000004</v>
      </c>
      <c r="G130" s="27">
        <v>4973.5</v>
      </c>
      <c r="H130" s="27">
        <v>4977.3999999999996</v>
      </c>
      <c r="I130" s="27">
        <v>4981.3</v>
      </c>
      <c r="J130" s="27">
        <v>4985.2</v>
      </c>
      <c r="K130" s="27">
        <v>4989.1000000000004</v>
      </c>
      <c r="L130" s="27">
        <v>4993</v>
      </c>
      <c r="M130" s="27">
        <v>5074.6000000000004</v>
      </c>
      <c r="N130" s="27">
        <v>5156.2</v>
      </c>
      <c r="O130" s="27">
        <v>5237.8</v>
      </c>
      <c r="P130" s="27">
        <v>5319.4</v>
      </c>
      <c r="Q130" s="27">
        <v>5401</v>
      </c>
      <c r="R130" s="27">
        <v>5455.2</v>
      </c>
      <c r="S130" s="27">
        <v>5509.4</v>
      </c>
      <c r="T130" s="27">
        <v>5563.6</v>
      </c>
      <c r="U130" s="27">
        <v>5617.8</v>
      </c>
      <c r="V130" s="27">
        <v>5672</v>
      </c>
      <c r="W130" s="27">
        <v>5664</v>
      </c>
      <c r="X130" s="27">
        <v>5656</v>
      </c>
      <c r="Y130" s="27">
        <v>5648</v>
      </c>
      <c r="Z130" s="27">
        <v>5640</v>
      </c>
      <c r="AA130" s="27">
        <v>5632</v>
      </c>
      <c r="AB130">
        <v>-1.4154317141985562E-3</v>
      </c>
      <c r="AC130">
        <v>154</v>
      </c>
      <c r="AD130">
        <f>IFERROR(VLOOKUP($A130,Stock_FRA_FAO!$A$3:$E$183,4,FALSE),"")</f>
        <v>52</v>
      </c>
      <c r="AE130">
        <f>IFERROR(VLOOKUP($A130,Stock_FRA_FAO!$A$3:$E$183,5,FALSE),"")</f>
        <v>102</v>
      </c>
      <c r="AF130">
        <f>IFERROR(VLOOKUP($A130,Forest_GFPM!$A$2:$H$181,3,FALSE),"")</f>
        <v>5.6000000000000001E-2</v>
      </c>
      <c r="AG130">
        <v>5.4000000000000001E-4</v>
      </c>
      <c r="AH130">
        <v>-8.9800000000000005E-2</v>
      </c>
      <c r="AI130" s="51">
        <v>-0.41</v>
      </c>
    </row>
    <row r="131" spans="1:35">
      <c r="A131" s="47" t="s">
        <v>139</v>
      </c>
      <c r="B131" s="27">
        <v>43378</v>
      </c>
      <c r="C131" s="27">
        <v>43159</v>
      </c>
      <c r="D131" s="27">
        <v>42940</v>
      </c>
      <c r="E131" s="27">
        <v>42721</v>
      </c>
      <c r="F131" s="27">
        <v>42502</v>
      </c>
      <c r="G131" s="27">
        <v>42283</v>
      </c>
      <c r="H131" s="27">
        <v>42064</v>
      </c>
      <c r="I131" s="27">
        <v>41845</v>
      </c>
      <c r="J131" s="27">
        <v>41626</v>
      </c>
      <c r="K131" s="27">
        <v>41407</v>
      </c>
      <c r="L131" s="27">
        <v>41188</v>
      </c>
      <c r="M131" s="27">
        <v>40966.199999999997</v>
      </c>
      <c r="N131" s="27">
        <v>40744.400000000001</v>
      </c>
      <c r="O131" s="27">
        <v>40522.6</v>
      </c>
      <c r="P131" s="27">
        <v>40300.800000000003</v>
      </c>
      <c r="Q131" s="27">
        <v>40079</v>
      </c>
      <c r="R131" s="27">
        <v>39857.599999999999</v>
      </c>
      <c r="S131" s="27">
        <v>39636.199999999997</v>
      </c>
      <c r="T131" s="27">
        <v>39414.800000000003</v>
      </c>
      <c r="U131" s="27">
        <v>39193.4</v>
      </c>
      <c r="V131" s="27">
        <v>38972</v>
      </c>
      <c r="W131" s="27">
        <v>38765.599999999999</v>
      </c>
      <c r="X131" s="27">
        <v>38559.199999999997</v>
      </c>
      <c r="Y131" s="27">
        <v>38352.800000000003</v>
      </c>
      <c r="Z131" s="27">
        <v>38146.400000000001</v>
      </c>
      <c r="AA131" s="27">
        <v>37940</v>
      </c>
      <c r="AB131">
        <v>-5.3673666679465715E-3</v>
      </c>
      <c r="AC131">
        <v>1377</v>
      </c>
      <c r="AD131">
        <f>IFERROR(VLOOKUP($A131,Stock_FRA_FAO!$A$3:$E$183,4,FALSE),"")</f>
        <v>0</v>
      </c>
      <c r="AE131">
        <f>IFERROR(VLOOKUP($A131,Stock_FRA_FAO!$A$3:$E$183,5,FALSE),"")</f>
        <v>0</v>
      </c>
      <c r="AF131">
        <f>IFERROR(VLOOKUP($A131,Forest_GFPM!$A$2:$H$181,3,FALSE),"")</f>
        <v>1.4999999999999999E-2</v>
      </c>
      <c r="AG131">
        <v>5.4000000000000001E-4</v>
      </c>
      <c r="AH131">
        <v>-8.9800000000000005E-2</v>
      </c>
      <c r="AI131" s="51">
        <v>-0.41</v>
      </c>
    </row>
    <row r="132" spans="1:35">
      <c r="A132" s="47" t="s">
        <v>140</v>
      </c>
      <c r="B132" s="27">
        <v>39218</v>
      </c>
      <c r="C132" s="27">
        <v>38783</v>
      </c>
      <c r="D132" s="27">
        <v>38348</v>
      </c>
      <c r="E132" s="27">
        <v>37913</v>
      </c>
      <c r="F132" s="27">
        <v>37478</v>
      </c>
      <c r="G132" s="27">
        <v>37043</v>
      </c>
      <c r="H132" s="27">
        <v>36608</v>
      </c>
      <c r="I132" s="27">
        <v>36173</v>
      </c>
      <c r="J132" s="27">
        <v>35738</v>
      </c>
      <c r="K132" s="27">
        <v>35303</v>
      </c>
      <c r="L132" s="27">
        <v>34868</v>
      </c>
      <c r="M132" s="27">
        <v>34558.6</v>
      </c>
      <c r="N132" s="27">
        <v>34249.199999999997</v>
      </c>
      <c r="O132" s="27">
        <v>33939.800000000003</v>
      </c>
      <c r="P132" s="27">
        <v>33630.400000000001</v>
      </c>
      <c r="Q132" s="27">
        <v>33321</v>
      </c>
      <c r="R132" s="27">
        <v>33011.4</v>
      </c>
      <c r="S132" s="27">
        <v>32701.8</v>
      </c>
      <c r="T132" s="27">
        <v>32392.2</v>
      </c>
      <c r="U132" s="27">
        <v>32082.6</v>
      </c>
      <c r="V132" s="27">
        <v>31773</v>
      </c>
      <c r="W132" s="27">
        <v>31226.6</v>
      </c>
      <c r="X132" s="27">
        <v>30680.2</v>
      </c>
      <c r="Y132" s="27">
        <v>30133.8</v>
      </c>
      <c r="Z132" s="27">
        <v>29587.4</v>
      </c>
      <c r="AA132" s="27">
        <v>29041</v>
      </c>
      <c r="AB132">
        <v>-1.7976870818010027E-2</v>
      </c>
      <c r="AC132">
        <v>1342</v>
      </c>
      <c r="AD132">
        <f>IFERROR(VLOOKUP($A132,Stock_FRA_FAO!$A$3:$E$183,4,FALSE),"")</f>
        <v>0</v>
      </c>
      <c r="AE132">
        <f>IFERROR(VLOOKUP($A132,Stock_FRA_FAO!$A$3:$E$183,5,FALSE),"")</f>
        <v>0</v>
      </c>
      <c r="AF132">
        <f>IFERROR(VLOOKUP($A132,Forest_GFPM!$A$2:$H$181,3,FALSE),"")</f>
        <v>0.03</v>
      </c>
      <c r="AG132">
        <v>5.4000000000000001E-4</v>
      </c>
      <c r="AH132">
        <v>-8.9800000000000005E-2</v>
      </c>
      <c r="AI132" s="51">
        <v>-0.41</v>
      </c>
    </row>
    <row r="133" spans="1:35">
      <c r="A133" s="47" t="s">
        <v>141</v>
      </c>
      <c r="B133" s="27">
        <v>8762</v>
      </c>
      <c r="C133" s="27">
        <v>8689</v>
      </c>
      <c r="D133" s="27">
        <v>8616</v>
      </c>
      <c r="E133" s="27">
        <v>8543</v>
      </c>
      <c r="F133" s="27">
        <v>8470</v>
      </c>
      <c r="G133" s="27">
        <v>8397</v>
      </c>
      <c r="H133" s="27">
        <v>8324</v>
      </c>
      <c r="I133" s="27">
        <v>8251</v>
      </c>
      <c r="J133" s="27">
        <v>8178</v>
      </c>
      <c r="K133" s="27">
        <v>8105</v>
      </c>
      <c r="L133" s="27">
        <v>8032</v>
      </c>
      <c r="M133" s="27">
        <v>7957.8</v>
      </c>
      <c r="N133" s="27">
        <v>7883.6</v>
      </c>
      <c r="O133" s="27">
        <v>7809.4</v>
      </c>
      <c r="P133" s="27">
        <v>7735.2</v>
      </c>
      <c r="Q133" s="27">
        <v>7661</v>
      </c>
      <c r="R133" s="27">
        <v>7586.8</v>
      </c>
      <c r="S133" s="27">
        <v>7512.6</v>
      </c>
      <c r="T133" s="27">
        <v>7438.4</v>
      </c>
      <c r="U133" s="27">
        <v>7364.2</v>
      </c>
      <c r="V133" s="27">
        <v>7290</v>
      </c>
      <c r="W133" s="27">
        <v>7215.8</v>
      </c>
      <c r="X133" s="27">
        <v>7141.6</v>
      </c>
      <c r="Y133" s="27">
        <v>7067.4</v>
      </c>
      <c r="Z133" s="27">
        <v>6993.2</v>
      </c>
      <c r="AA133" s="27">
        <v>6919</v>
      </c>
      <c r="AB133">
        <v>-1.044551660911508E-2</v>
      </c>
      <c r="AC133">
        <v>166</v>
      </c>
      <c r="AD133">
        <f>IFERROR(VLOOKUP($A133,Stock_FRA_FAO!$A$3:$E$183,4,FALSE),"")</f>
        <v>0</v>
      </c>
      <c r="AE133">
        <f>IFERROR(VLOOKUP($A133,Stock_FRA_FAO!$A$3:$E$183,5,FALSE),"")</f>
        <v>0</v>
      </c>
      <c r="AF133" t="str">
        <f>IFERROR(VLOOKUP($A133,Forest_GFPM!$A$2:$H$181,3,FALSE),"")</f>
        <v/>
      </c>
      <c r="AG133">
        <v>5.4000000000000001E-4</v>
      </c>
      <c r="AH133">
        <v>-8.9800000000000005E-2</v>
      </c>
      <c r="AI133" s="51">
        <v>-0.41</v>
      </c>
    </row>
    <row r="134" spans="1:35">
      <c r="A134" s="47" t="s">
        <v>142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>
        <v>0</v>
      </c>
      <c r="AC134">
        <v>0</v>
      </c>
      <c r="AD134">
        <f>IFERROR(VLOOKUP($A134,Stock_FRA_FAO!$A$3:$E$183,4,FALSE),"")</f>
        <v>0</v>
      </c>
      <c r="AE134">
        <f>IFERROR(VLOOKUP($A134,Stock_FRA_FAO!$A$3:$E$183,5,FALSE),"")</f>
        <v>0</v>
      </c>
      <c r="AF134" t="str">
        <f>IFERROR(VLOOKUP($A134,Forest_GFPM!$A$2:$H$181,3,FALSE),"")</f>
        <v/>
      </c>
      <c r="AG134">
        <v>5.4000000000000001E-4</v>
      </c>
      <c r="AH134">
        <v>-8.9800000000000005E-2</v>
      </c>
      <c r="AI134" s="51">
        <v>-0.41</v>
      </c>
    </row>
    <row r="135" spans="1:35">
      <c r="A135" s="47" t="s">
        <v>143</v>
      </c>
      <c r="B135" s="27">
        <v>4817</v>
      </c>
      <c r="C135" s="27">
        <v>4725.3</v>
      </c>
      <c r="D135" s="27">
        <v>4633.6000000000004</v>
      </c>
      <c r="E135" s="27">
        <v>4541.8999999999996</v>
      </c>
      <c r="F135" s="27">
        <v>4450.2</v>
      </c>
      <c r="G135" s="27">
        <v>4358.5</v>
      </c>
      <c r="H135" s="27">
        <v>4266.8</v>
      </c>
      <c r="I135" s="27">
        <v>4175.1000000000004</v>
      </c>
      <c r="J135" s="27">
        <v>4083.4</v>
      </c>
      <c r="K135" s="27">
        <v>3991.7</v>
      </c>
      <c r="L135" s="27">
        <v>3900</v>
      </c>
      <c r="M135" s="27">
        <v>3847.2</v>
      </c>
      <c r="N135" s="27">
        <v>3794.4</v>
      </c>
      <c r="O135" s="27">
        <v>3741.6</v>
      </c>
      <c r="P135" s="27">
        <v>3688.8</v>
      </c>
      <c r="Q135" s="27">
        <v>3636</v>
      </c>
      <c r="R135" s="27">
        <v>3636</v>
      </c>
      <c r="S135" s="27">
        <v>3636</v>
      </c>
      <c r="T135" s="27">
        <v>3636</v>
      </c>
      <c r="U135" s="27">
        <v>3636</v>
      </c>
      <c r="V135" s="27">
        <v>3636</v>
      </c>
      <c r="W135" s="27">
        <v>3636</v>
      </c>
      <c r="X135" s="27">
        <v>3636</v>
      </c>
      <c r="Y135" s="27">
        <v>3636</v>
      </c>
      <c r="Z135" s="27">
        <v>3636</v>
      </c>
      <c r="AA135" s="27">
        <v>3636</v>
      </c>
      <c r="AB135">
        <v>0</v>
      </c>
      <c r="AC135">
        <v>647</v>
      </c>
      <c r="AD135">
        <f>IFERROR(VLOOKUP($A135,Stock_FRA_FAO!$A$3:$E$183,4,FALSE),"")</f>
        <v>0</v>
      </c>
      <c r="AE135">
        <f>IFERROR(VLOOKUP($A135,Stock_FRA_FAO!$A$3:$E$183,5,FALSE),"")</f>
        <v>0</v>
      </c>
      <c r="AF135">
        <f>IFERROR(VLOOKUP($A135,Forest_GFPM!$A$2:$H$181,3,FALSE),"")</f>
        <v>2.5999999999999999E-2</v>
      </c>
      <c r="AG135">
        <v>5.4000000000000001E-4</v>
      </c>
      <c r="AH135">
        <v>-8.9800000000000005E-2</v>
      </c>
      <c r="AI135" s="51">
        <v>-0.41</v>
      </c>
    </row>
    <row r="136" spans="1:35">
      <c r="A136" s="47" t="s">
        <v>144</v>
      </c>
      <c r="B136" s="27">
        <v>345</v>
      </c>
      <c r="C136" s="27">
        <v>346.5</v>
      </c>
      <c r="D136" s="27">
        <v>348</v>
      </c>
      <c r="E136" s="27">
        <v>349.5</v>
      </c>
      <c r="F136" s="27">
        <v>351</v>
      </c>
      <c r="G136" s="27">
        <v>352.5</v>
      </c>
      <c r="H136" s="27">
        <v>354</v>
      </c>
      <c r="I136" s="27">
        <v>355.5</v>
      </c>
      <c r="J136" s="27">
        <v>357</v>
      </c>
      <c r="K136" s="27">
        <v>358.5</v>
      </c>
      <c r="L136" s="27">
        <v>360</v>
      </c>
      <c r="M136" s="27">
        <v>361</v>
      </c>
      <c r="N136" s="27">
        <v>362</v>
      </c>
      <c r="O136" s="27">
        <v>363</v>
      </c>
      <c r="P136" s="27">
        <v>364</v>
      </c>
      <c r="Q136" s="27">
        <v>365</v>
      </c>
      <c r="R136" s="27">
        <v>366.6</v>
      </c>
      <c r="S136" s="27">
        <v>368.2</v>
      </c>
      <c r="T136" s="27">
        <v>369.8</v>
      </c>
      <c r="U136" s="27">
        <v>371.4</v>
      </c>
      <c r="V136" s="27">
        <v>373</v>
      </c>
      <c r="W136" s="27">
        <v>373.6</v>
      </c>
      <c r="X136" s="27">
        <v>374.2</v>
      </c>
      <c r="Y136" s="27">
        <v>374.8</v>
      </c>
      <c r="Z136" s="27">
        <v>375.4</v>
      </c>
      <c r="AA136" s="27">
        <v>376</v>
      </c>
      <c r="AB136">
        <v>1.6021413180258293E-3</v>
      </c>
      <c r="AC136">
        <v>81</v>
      </c>
      <c r="AD136">
        <f>IFERROR(VLOOKUP($A136,Stock_FRA_FAO!$A$3:$E$183,4,FALSE),"")</f>
        <v>41</v>
      </c>
      <c r="AE136">
        <f>IFERROR(VLOOKUP($A136,Stock_FRA_FAO!$A$3:$E$183,5,FALSE),"")</f>
        <v>41</v>
      </c>
      <c r="AF136">
        <f>IFERROR(VLOOKUP($A136,Forest_GFPM!$A$2:$H$181,3,FALSE),"")</f>
        <v>3.2000000000000001E-2</v>
      </c>
      <c r="AG136">
        <v>5.4000000000000001E-4</v>
      </c>
      <c r="AH136">
        <v>-8.9800000000000005E-2</v>
      </c>
      <c r="AI136" s="51">
        <v>-0.41</v>
      </c>
    </row>
    <row r="137" spans="1:35">
      <c r="A137" s="47" t="s">
        <v>145</v>
      </c>
      <c r="B137" s="27">
        <v>839</v>
      </c>
      <c r="C137" s="27">
        <v>839</v>
      </c>
      <c r="D137" s="27">
        <v>839</v>
      </c>
      <c r="E137" s="27">
        <v>839</v>
      </c>
      <c r="F137" s="27">
        <v>839</v>
      </c>
      <c r="G137" s="27">
        <v>839</v>
      </c>
      <c r="H137" s="27">
        <v>839</v>
      </c>
      <c r="I137" s="27">
        <v>839</v>
      </c>
      <c r="J137" s="27">
        <v>839</v>
      </c>
      <c r="K137" s="27">
        <v>839</v>
      </c>
      <c r="L137" s="27">
        <v>839</v>
      </c>
      <c r="M137" s="27">
        <v>839</v>
      </c>
      <c r="N137" s="27">
        <v>839</v>
      </c>
      <c r="O137" s="27">
        <v>839</v>
      </c>
      <c r="P137" s="27">
        <v>839</v>
      </c>
      <c r="Q137" s="27">
        <v>839</v>
      </c>
      <c r="R137" s="27">
        <v>839</v>
      </c>
      <c r="S137" s="27">
        <v>839</v>
      </c>
      <c r="T137" s="27">
        <v>839</v>
      </c>
      <c r="U137" s="27">
        <v>839</v>
      </c>
      <c r="V137" s="27">
        <v>839</v>
      </c>
      <c r="W137" s="27">
        <v>839</v>
      </c>
      <c r="X137" s="27">
        <v>839</v>
      </c>
      <c r="Y137" s="27">
        <v>839</v>
      </c>
      <c r="Z137" s="27">
        <v>839</v>
      </c>
      <c r="AA137" s="27">
        <v>839</v>
      </c>
      <c r="AB137">
        <v>0</v>
      </c>
      <c r="AC137">
        <v>53</v>
      </c>
      <c r="AD137">
        <f>IFERROR(VLOOKUP($A137,Stock_FRA_FAO!$A$3:$E$183,4,FALSE),"")</f>
        <v>0</v>
      </c>
      <c r="AE137">
        <f>IFERROR(VLOOKUP($A137,Stock_FRA_FAO!$A$3:$E$183,5,FALSE),"")</f>
        <v>0</v>
      </c>
      <c r="AF137">
        <f>IFERROR(VLOOKUP($A137,Forest_GFPM!$A$2:$H$181,3,FALSE),"")</f>
        <v>1E-3</v>
      </c>
      <c r="AG137">
        <v>5.4000000000000001E-4</v>
      </c>
      <c r="AH137">
        <v>-8.9800000000000005E-2</v>
      </c>
      <c r="AI137" s="51">
        <v>-0.41</v>
      </c>
    </row>
    <row r="138" spans="1:35">
      <c r="A138" s="47" t="s">
        <v>146</v>
      </c>
      <c r="B138" s="27">
        <v>9658</v>
      </c>
      <c r="C138" s="27">
        <v>9706.1</v>
      </c>
      <c r="D138" s="27">
        <v>9754.2000000000007</v>
      </c>
      <c r="E138" s="27">
        <v>9802.2999999999993</v>
      </c>
      <c r="F138" s="27">
        <v>9850.4</v>
      </c>
      <c r="G138" s="27">
        <v>9898.5</v>
      </c>
      <c r="H138" s="27">
        <v>9946.6</v>
      </c>
      <c r="I138" s="27">
        <v>9994.7000000000007</v>
      </c>
      <c r="J138" s="27">
        <v>10042.799999999999</v>
      </c>
      <c r="K138" s="27">
        <v>10090.9</v>
      </c>
      <c r="L138" s="27">
        <v>10139</v>
      </c>
      <c r="M138" s="27">
        <v>10147.799999999999</v>
      </c>
      <c r="N138" s="27">
        <v>10156.6</v>
      </c>
      <c r="O138" s="27">
        <v>10165.4</v>
      </c>
      <c r="P138" s="27">
        <v>10174.200000000001</v>
      </c>
      <c r="Q138" s="27">
        <v>10183</v>
      </c>
      <c r="R138" s="27">
        <v>10176.6</v>
      </c>
      <c r="S138" s="27">
        <v>10170.200000000001</v>
      </c>
      <c r="T138" s="27">
        <v>10163.799999999999</v>
      </c>
      <c r="U138" s="27">
        <v>10157.4</v>
      </c>
      <c r="V138" s="27">
        <v>10151</v>
      </c>
      <c r="W138" s="27">
        <v>10151.200000000001</v>
      </c>
      <c r="X138" s="27">
        <v>10151.4</v>
      </c>
      <c r="Y138" s="27">
        <v>10151.6</v>
      </c>
      <c r="Z138" s="27">
        <v>10151.799999999999</v>
      </c>
      <c r="AA138" s="27">
        <v>10152</v>
      </c>
      <c r="AB138">
        <v>1.9701521952075751E-5</v>
      </c>
      <c r="AC138">
        <v>3975</v>
      </c>
      <c r="AD138">
        <f>IFERROR(VLOOKUP($A138,Stock_FRA_FAO!$A$3:$E$183,4,FALSE),"")</f>
        <v>1131</v>
      </c>
      <c r="AE138">
        <f>IFERROR(VLOOKUP($A138,Stock_FRA_FAO!$A$3:$E$183,5,FALSE),"")</f>
        <v>2844</v>
      </c>
      <c r="AF138">
        <f>IFERROR(VLOOKUP($A138,Forest_GFPM!$A$2:$H$181,3,FALSE),"")</f>
        <v>7.0000000000000001E-3</v>
      </c>
      <c r="AG138">
        <v>5.4000000000000001E-4</v>
      </c>
      <c r="AH138">
        <v>-8.9800000000000005E-2</v>
      </c>
      <c r="AI138" s="51">
        <v>-0.41</v>
      </c>
    </row>
    <row r="139" spans="1:35">
      <c r="A139" s="47" t="s">
        <v>147</v>
      </c>
      <c r="B139" s="27">
        <v>4514</v>
      </c>
      <c r="C139" s="27">
        <v>4444</v>
      </c>
      <c r="D139" s="27">
        <v>4374</v>
      </c>
      <c r="E139" s="27">
        <v>4304</v>
      </c>
      <c r="F139" s="27">
        <v>4234</v>
      </c>
      <c r="G139" s="27">
        <v>4164</v>
      </c>
      <c r="H139" s="27">
        <v>4094</v>
      </c>
      <c r="I139" s="27">
        <v>4024</v>
      </c>
      <c r="J139" s="27">
        <v>3954</v>
      </c>
      <c r="K139" s="27">
        <v>3884</v>
      </c>
      <c r="L139" s="27">
        <v>3814</v>
      </c>
      <c r="M139" s="27">
        <v>3744</v>
      </c>
      <c r="N139" s="27">
        <v>3674</v>
      </c>
      <c r="O139" s="27">
        <v>3604</v>
      </c>
      <c r="P139" s="27">
        <v>3534</v>
      </c>
      <c r="Q139" s="27">
        <v>3464</v>
      </c>
      <c r="R139" s="27">
        <v>3394</v>
      </c>
      <c r="S139" s="27">
        <v>3324</v>
      </c>
      <c r="T139" s="27">
        <v>3254</v>
      </c>
      <c r="U139" s="27">
        <v>3184</v>
      </c>
      <c r="V139" s="27">
        <v>3114</v>
      </c>
      <c r="W139" s="27">
        <v>3114</v>
      </c>
      <c r="X139" s="27">
        <v>3114</v>
      </c>
      <c r="Y139" s="27">
        <v>3114</v>
      </c>
      <c r="Z139" s="27">
        <v>3114</v>
      </c>
      <c r="AA139" s="27">
        <v>3114</v>
      </c>
      <c r="AB139">
        <v>0</v>
      </c>
      <c r="AC139">
        <v>482</v>
      </c>
      <c r="AD139">
        <f>IFERROR(VLOOKUP($A139,Stock_FRA_FAO!$A$3:$E$183,4,FALSE),"")</f>
        <v>14</v>
      </c>
      <c r="AE139">
        <f>IFERROR(VLOOKUP($A139,Stock_FRA_FAO!$A$3:$E$183,5,FALSE),"")</f>
        <v>467</v>
      </c>
      <c r="AF139">
        <f>IFERROR(VLOOKUP($A139,Forest_GFPM!$A$2:$H$181,3,FALSE),"")</f>
        <v>1.2999999999999999E-2</v>
      </c>
      <c r="AG139">
        <v>5.4000000000000001E-4</v>
      </c>
      <c r="AH139">
        <v>-8.9800000000000005E-2</v>
      </c>
      <c r="AI139" s="51">
        <v>-0.41</v>
      </c>
    </row>
    <row r="140" spans="1:35">
      <c r="A140" s="47" t="s">
        <v>148</v>
      </c>
      <c r="B140" s="27">
        <v>1945</v>
      </c>
      <c r="C140" s="27">
        <v>1883.3</v>
      </c>
      <c r="D140" s="27">
        <v>1821.6</v>
      </c>
      <c r="E140" s="27">
        <v>1759.9</v>
      </c>
      <c r="F140" s="27">
        <v>1698.2</v>
      </c>
      <c r="G140" s="27">
        <v>1636.5</v>
      </c>
      <c r="H140" s="27">
        <v>1574.8</v>
      </c>
      <c r="I140" s="27">
        <v>1513.1</v>
      </c>
      <c r="J140" s="27">
        <v>1451.4</v>
      </c>
      <c r="K140" s="27">
        <v>1389.7</v>
      </c>
      <c r="L140" s="27">
        <v>1328</v>
      </c>
      <c r="M140" s="27">
        <v>1315.6</v>
      </c>
      <c r="N140" s="27">
        <v>1303.2</v>
      </c>
      <c r="O140" s="27">
        <v>1290.8</v>
      </c>
      <c r="P140" s="27">
        <v>1278.4000000000001</v>
      </c>
      <c r="Q140" s="27">
        <v>1266</v>
      </c>
      <c r="R140" s="27">
        <v>1253.5999999999999</v>
      </c>
      <c r="S140" s="27">
        <v>1241.2</v>
      </c>
      <c r="T140" s="27">
        <v>1228.8</v>
      </c>
      <c r="U140" s="27">
        <v>1216.4000000000001</v>
      </c>
      <c r="V140" s="27">
        <v>1204</v>
      </c>
      <c r="W140" s="27">
        <v>1191.5999999999999</v>
      </c>
      <c r="X140" s="27">
        <v>1179.2</v>
      </c>
      <c r="Y140" s="27">
        <v>1166.8</v>
      </c>
      <c r="Z140" s="27">
        <v>1154.4000000000001</v>
      </c>
      <c r="AA140" s="27">
        <v>1142</v>
      </c>
      <c r="AB140">
        <v>-1.0572669888649355E-2</v>
      </c>
      <c r="AC140">
        <v>11</v>
      </c>
      <c r="AD140">
        <f>IFERROR(VLOOKUP($A140,Stock_FRA_FAO!$A$3:$E$183,4,FALSE),"")</f>
        <v>0</v>
      </c>
      <c r="AE140">
        <f>IFERROR(VLOOKUP($A140,Stock_FRA_FAO!$A$3:$E$183,5,FALSE),"")</f>
        <v>0</v>
      </c>
      <c r="AF140">
        <f>IFERROR(VLOOKUP($A140,Forest_GFPM!$A$2:$H$181,3,FALSE),"")</f>
        <v>4.9000000000000002E-2</v>
      </c>
      <c r="AG140">
        <v>5.4000000000000001E-4</v>
      </c>
      <c r="AH140">
        <v>-8.9800000000000005E-2</v>
      </c>
      <c r="AI140" s="51">
        <v>-0.41</v>
      </c>
    </row>
    <row r="141" spans="1:35">
      <c r="A141" s="47" t="s">
        <v>149</v>
      </c>
      <c r="B141" s="27">
        <v>17234</v>
      </c>
      <c r="C141" s="27">
        <v>16824.3</v>
      </c>
      <c r="D141" s="27">
        <v>16414.599999999999</v>
      </c>
      <c r="E141" s="27">
        <v>16004.9</v>
      </c>
      <c r="F141" s="27">
        <v>15595.2</v>
      </c>
      <c r="G141" s="27">
        <v>15185.5</v>
      </c>
      <c r="H141" s="27">
        <v>14775.8</v>
      </c>
      <c r="I141" s="27">
        <v>14366.1</v>
      </c>
      <c r="J141" s="27">
        <v>13956.4</v>
      </c>
      <c r="K141" s="27">
        <v>13546.7</v>
      </c>
      <c r="L141" s="27">
        <v>13137</v>
      </c>
      <c r="M141" s="27">
        <v>12727.4</v>
      </c>
      <c r="N141" s="27">
        <v>12317.8</v>
      </c>
      <c r="O141" s="27">
        <v>11908.2</v>
      </c>
      <c r="P141" s="27">
        <v>11498.6</v>
      </c>
      <c r="Q141" s="27">
        <v>11089</v>
      </c>
      <c r="R141" s="27">
        <v>10679.4</v>
      </c>
      <c r="S141" s="27">
        <v>10269.799999999999</v>
      </c>
      <c r="T141" s="27">
        <v>9860.2000000000007</v>
      </c>
      <c r="U141" s="27">
        <v>9450.6</v>
      </c>
      <c r="V141" s="27">
        <v>9041</v>
      </c>
      <c r="W141" s="27">
        <v>8631.4</v>
      </c>
      <c r="X141" s="27">
        <v>8221.7999999999993</v>
      </c>
      <c r="Y141" s="27">
        <v>7812.2</v>
      </c>
      <c r="Z141" s="27">
        <v>7402.6</v>
      </c>
      <c r="AA141" s="27">
        <v>6993</v>
      </c>
      <c r="AB141">
        <v>-5.1263582901450944E-2</v>
      </c>
      <c r="AC141">
        <v>936</v>
      </c>
      <c r="AD141">
        <f>IFERROR(VLOOKUP($A141,Stock_FRA_FAO!$A$3:$E$183,4,FALSE),"")</f>
        <v>0</v>
      </c>
      <c r="AE141">
        <f>IFERROR(VLOOKUP($A141,Stock_FRA_FAO!$A$3:$E$183,5,FALSE),"")</f>
        <v>936</v>
      </c>
      <c r="AF141">
        <f>IFERROR(VLOOKUP($A141,Forest_GFPM!$A$2:$H$181,3,FALSE),"")</f>
        <v>5.6000000000000001E-2</v>
      </c>
      <c r="AG141">
        <v>5.4000000000000001E-4</v>
      </c>
      <c r="AH141">
        <v>-8.9800000000000005E-2</v>
      </c>
      <c r="AI141" s="51">
        <v>-0.41</v>
      </c>
    </row>
    <row r="142" spans="1:35">
      <c r="A142" s="47" t="s">
        <v>150</v>
      </c>
      <c r="B142" s="27">
        <v>20.6</v>
      </c>
      <c r="C142" s="27">
        <v>20.5</v>
      </c>
      <c r="D142" s="27">
        <v>20.399999999999999</v>
      </c>
      <c r="E142" s="27">
        <v>20.3</v>
      </c>
      <c r="F142" s="27">
        <v>20.2</v>
      </c>
      <c r="G142" s="27">
        <v>20.100000000000001</v>
      </c>
      <c r="H142" s="27">
        <v>20</v>
      </c>
      <c r="I142" s="27">
        <v>19.899999999999999</v>
      </c>
      <c r="J142" s="27">
        <v>19.8</v>
      </c>
      <c r="K142" s="27">
        <v>19.7</v>
      </c>
      <c r="L142" s="27">
        <v>19.600000000000001</v>
      </c>
      <c r="M142" s="27">
        <v>19.5</v>
      </c>
      <c r="N142" s="27">
        <v>19.399999999999999</v>
      </c>
      <c r="O142" s="27">
        <v>19.3</v>
      </c>
      <c r="P142" s="27">
        <v>19.2</v>
      </c>
      <c r="Q142" s="27">
        <v>19.100000000000001</v>
      </c>
      <c r="R142" s="27">
        <v>19</v>
      </c>
      <c r="S142" s="27">
        <v>18.899999999999999</v>
      </c>
      <c r="T142" s="27">
        <v>18.8</v>
      </c>
      <c r="U142" s="27">
        <v>18.7</v>
      </c>
      <c r="V142" s="27">
        <v>18.600000000000001</v>
      </c>
      <c r="W142" s="27">
        <v>18.5</v>
      </c>
      <c r="X142" s="27">
        <v>18.399999999999999</v>
      </c>
      <c r="Y142" s="27">
        <v>18.3</v>
      </c>
      <c r="Z142" s="27">
        <v>18.2</v>
      </c>
      <c r="AA142" s="27">
        <v>18.100000000000001</v>
      </c>
      <c r="AB142">
        <v>-5.4497941500658564E-3</v>
      </c>
      <c r="AC142" t="s">
        <v>308</v>
      </c>
      <c r="AD142" t="str">
        <f>IFERROR(VLOOKUP($A142,Stock_FRA_FAO!$A$3:$E$183,4,FALSE),"")</f>
        <v/>
      </c>
      <c r="AE142" t="str">
        <f>IFERROR(VLOOKUP($A142,Stock_FRA_FAO!$A$3:$E$183,5,FALSE),"")</f>
        <v/>
      </c>
      <c r="AF142" t="str">
        <f>IFERROR(VLOOKUP($A142,Forest_GFPM!$A$2:$H$181,3,FALSE),"")</f>
        <v/>
      </c>
      <c r="AG142">
        <v>5.4000000000000001E-4</v>
      </c>
      <c r="AH142">
        <v>-8.9800000000000005E-2</v>
      </c>
      <c r="AI142" s="51">
        <v>-0.41</v>
      </c>
    </row>
    <row r="143" spans="1:35">
      <c r="A143" s="47" t="s">
        <v>151</v>
      </c>
      <c r="B143" s="27">
        <v>0.46</v>
      </c>
      <c r="C143" s="27">
        <v>0.46</v>
      </c>
      <c r="D143" s="27">
        <v>0.46</v>
      </c>
      <c r="E143" s="27">
        <v>0.46</v>
      </c>
      <c r="F143" s="27">
        <v>0.46</v>
      </c>
      <c r="G143" s="27">
        <v>0.46</v>
      </c>
      <c r="H143" s="27">
        <v>0.46</v>
      </c>
      <c r="I143" s="27">
        <v>0.46</v>
      </c>
      <c r="J143" s="27">
        <v>0.46</v>
      </c>
      <c r="K143" s="27">
        <v>0.46</v>
      </c>
      <c r="L143" s="27">
        <v>0.46</v>
      </c>
      <c r="M143" s="27">
        <v>0.46</v>
      </c>
      <c r="N143" s="27">
        <v>0.46</v>
      </c>
      <c r="O143" s="27">
        <v>0.46</v>
      </c>
      <c r="P143" s="27">
        <v>0.46</v>
      </c>
      <c r="Q143" s="27">
        <v>0.46</v>
      </c>
      <c r="R143" s="27">
        <v>0.46</v>
      </c>
      <c r="S143" s="27">
        <v>0.46</v>
      </c>
      <c r="T143" s="27">
        <v>0.46</v>
      </c>
      <c r="U143" s="27">
        <v>0.46</v>
      </c>
      <c r="V143" s="27">
        <v>0.46</v>
      </c>
      <c r="W143" s="27">
        <v>0.46</v>
      </c>
      <c r="X143" s="27">
        <v>0.46</v>
      </c>
      <c r="Y143" s="27">
        <v>0.46</v>
      </c>
      <c r="Z143" s="27">
        <v>0.46</v>
      </c>
      <c r="AA143" s="27">
        <v>0.46</v>
      </c>
      <c r="AB143">
        <v>0</v>
      </c>
      <c r="AC143" t="s">
        <v>308</v>
      </c>
      <c r="AD143" t="str">
        <f>IFERROR(VLOOKUP($A143,Stock_FRA_FAO!$A$3:$E$183,4,FALSE),"")</f>
        <v/>
      </c>
      <c r="AE143" t="str">
        <f>IFERROR(VLOOKUP($A143,Stock_FRA_FAO!$A$3:$E$183,5,FALSE),"")</f>
        <v/>
      </c>
      <c r="AF143" t="str">
        <f>IFERROR(VLOOKUP($A143,Forest_GFPM!$A$2:$H$181,3,FALSE),"")</f>
        <v/>
      </c>
      <c r="AG143">
        <v>5.4000000000000001E-4</v>
      </c>
      <c r="AH143">
        <v>-8.9800000000000005E-2</v>
      </c>
      <c r="AI143" s="51">
        <v>-0.41</v>
      </c>
    </row>
    <row r="144" spans="1:35" ht="15.6">
      <c r="A144" s="47" t="s">
        <v>152</v>
      </c>
      <c r="B144" s="48">
        <v>33.608021978022002</v>
      </c>
      <c r="C144" s="27">
        <v>33.44</v>
      </c>
      <c r="D144" s="27">
        <v>33.28</v>
      </c>
      <c r="E144" s="27">
        <v>33.119999999999997</v>
      </c>
      <c r="F144" s="27">
        <v>32.950000000000003</v>
      </c>
      <c r="G144" s="27">
        <v>32.79</v>
      </c>
      <c r="H144" s="27">
        <v>32.619999999999997</v>
      </c>
      <c r="I144" s="27">
        <v>32.46</v>
      </c>
      <c r="J144" s="27">
        <v>32.29</v>
      </c>
      <c r="K144" s="27">
        <v>32.130000000000003</v>
      </c>
      <c r="L144" s="27">
        <v>31.96</v>
      </c>
      <c r="M144" s="27">
        <v>31.8</v>
      </c>
      <c r="N144" s="27">
        <v>31.64</v>
      </c>
      <c r="O144" s="27">
        <v>31.47</v>
      </c>
      <c r="P144" s="27">
        <v>31.31</v>
      </c>
      <c r="Q144" s="27">
        <v>31.14</v>
      </c>
      <c r="R144" s="27">
        <v>30.98</v>
      </c>
      <c r="S144" s="27">
        <v>30.81</v>
      </c>
      <c r="T144" s="27">
        <v>30.65</v>
      </c>
      <c r="U144" s="27">
        <v>30.48</v>
      </c>
      <c r="V144" s="27">
        <v>30.32</v>
      </c>
      <c r="W144" s="27">
        <v>30.15</v>
      </c>
      <c r="X144" s="27">
        <v>29.99</v>
      </c>
      <c r="Y144" s="27">
        <v>29.83</v>
      </c>
      <c r="Z144" s="27">
        <v>29.66</v>
      </c>
      <c r="AA144" s="27">
        <v>29.5</v>
      </c>
      <c r="AB144">
        <v>-5.433847905213729E-3</v>
      </c>
      <c r="AC144">
        <v>1</v>
      </c>
      <c r="AD144">
        <f>IFERROR(VLOOKUP($A144,Stock_FRA_FAO!$A$3:$E$183,4,FALSE),"")</f>
        <v>0</v>
      </c>
      <c r="AE144">
        <f>IFERROR(VLOOKUP($A144,Stock_FRA_FAO!$A$3:$E$183,5,FALSE),"")</f>
        <v>1</v>
      </c>
      <c r="AF144" t="str">
        <f>IFERROR(VLOOKUP($A144,Forest_GFPM!$A$2:$H$181,3,FALSE),"")</f>
        <v/>
      </c>
      <c r="AG144">
        <v>5.4000000000000001E-4</v>
      </c>
      <c r="AH144">
        <v>-8.9800000000000005E-2</v>
      </c>
      <c r="AI144" s="51">
        <v>-0.41</v>
      </c>
    </row>
    <row r="145" spans="1:35">
      <c r="A145" s="47" t="s">
        <v>153</v>
      </c>
      <c r="B145" s="27">
        <v>12132</v>
      </c>
      <c r="C145" s="27">
        <v>12130.1</v>
      </c>
      <c r="D145" s="27">
        <v>12128.2</v>
      </c>
      <c r="E145" s="27">
        <v>12126.3</v>
      </c>
      <c r="F145" s="27">
        <v>12124.4</v>
      </c>
      <c r="G145" s="27">
        <v>12122.5</v>
      </c>
      <c r="H145" s="27">
        <v>12120.6</v>
      </c>
      <c r="I145" s="27">
        <v>12118.7</v>
      </c>
      <c r="J145" s="27">
        <v>12116.8</v>
      </c>
      <c r="K145" s="27">
        <v>12114.9</v>
      </c>
      <c r="L145" s="27">
        <v>12113</v>
      </c>
      <c r="M145" s="27">
        <v>12108.8</v>
      </c>
      <c r="N145" s="27">
        <v>12104.6</v>
      </c>
      <c r="O145" s="27">
        <v>12100.4</v>
      </c>
      <c r="P145" s="27">
        <v>12096.2</v>
      </c>
      <c r="Q145" s="27">
        <v>12092</v>
      </c>
      <c r="R145" s="27">
        <v>12094</v>
      </c>
      <c r="S145" s="27">
        <v>12096</v>
      </c>
      <c r="T145" s="27">
        <v>12098</v>
      </c>
      <c r="U145" s="27">
        <v>12100</v>
      </c>
      <c r="V145" s="27">
        <v>12102</v>
      </c>
      <c r="W145" s="27">
        <v>12104</v>
      </c>
      <c r="X145" s="27">
        <v>12106</v>
      </c>
      <c r="Y145" s="27">
        <v>12108</v>
      </c>
      <c r="Z145" s="27">
        <v>12110</v>
      </c>
      <c r="AA145" s="27">
        <v>12112</v>
      </c>
      <c r="AB145">
        <v>1.6519369523559924E-4</v>
      </c>
      <c r="AC145">
        <v>1157</v>
      </c>
      <c r="AD145">
        <f>IFERROR(VLOOKUP($A145,Stock_FRA_FAO!$A$3:$E$183,4,FALSE),"")</f>
        <v>841</v>
      </c>
      <c r="AE145">
        <f>IFERROR(VLOOKUP($A145,Stock_FRA_FAO!$A$3:$E$183,5,FALSE),"")</f>
        <v>316</v>
      </c>
      <c r="AF145">
        <f>IFERROR(VLOOKUP($A145,Forest_GFPM!$A$2:$H$181,3,FALSE),"")</f>
        <v>2.5000000000000001E-2</v>
      </c>
      <c r="AG145">
        <v>5.4000000000000001E-4</v>
      </c>
      <c r="AH145">
        <v>-8.9800000000000005E-2</v>
      </c>
      <c r="AI145" s="51">
        <v>-0.41</v>
      </c>
    </row>
    <row r="146" spans="1:35">
      <c r="A146" s="47" t="s">
        <v>154</v>
      </c>
      <c r="B146" s="27">
        <v>2</v>
      </c>
      <c r="C146" s="27">
        <v>2</v>
      </c>
      <c r="D146" s="27">
        <v>2</v>
      </c>
      <c r="E146" s="27">
        <v>2</v>
      </c>
      <c r="F146" s="27">
        <v>2</v>
      </c>
      <c r="G146" s="27">
        <v>2</v>
      </c>
      <c r="H146" s="27">
        <v>2</v>
      </c>
      <c r="I146" s="27">
        <v>2</v>
      </c>
      <c r="J146" s="27">
        <v>2</v>
      </c>
      <c r="K146" s="27">
        <v>2</v>
      </c>
      <c r="L146" s="27">
        <v>2</v>
      </c>
      <c r="M146" s="27">
        <v>2</v>
      </c>
      <c r="N146" s="27">
        <v>2</v>
      </c>
      <c r="O146" s="27">
        <v>2</v>
      </c>
      <c r="P146" s="27">
        <v>2</v>
      </c>
      <c r="Q146" s="27">
        <v>2</v>
      </c>
      <c r="R146" s="27">
        <v>2</v>
      </c>
      <c r="S146" s="27">
        <v>2</v>
      </c>
      <c r="T146" s="27">
        <v>2</v>
      </c>
      <c r="U146" s="27">
        <v>2</v>
      </c>
      <c r="V146" s="27">
        <v>2</v>
      </c>
      <c r="W146" s="27">
        <v>2</v>
      </c>
      <c r="X146" s="27">
        <v>2</v>
      </c>
      <c r="Y146" s="27">
        <v>2</v>
      </c>
      <c r="Z146" s="27">
        <v>2</v>
      </c>
      <c r="AA146" s="27">
        <v>2</v>
      </c>
      <c r="AB146">
        <v>0</v>
      </c>
      <c r="AC146">
        <v>1</v>
      </c>
      <c r="AD146" t="str">
        <f>IFERROR(VLOOKUP($A146,Stock_FRA_FAO!$A$3:$E$183,4,FALSE),"")</f>
        <v/>
      </c>
      <c r="AE146" t="str">
        <f>IFERROR(VLOOKUP($A146,Stock_FRA_FAO!$A$3:$E$183,5,FALSE),"")</f>
        <v/>
      </c>
      <c r="AF146">
        <f>IFERROR(VLOOKUP($A146,Forest_GFPM!$A$2:$H$181,3,FALSE),"")</f>
        <v>2.5999999999999999E-2</v>
      </c>
      <c r="AG146">
        <v>5.4000000000000001E-4</v>
      </c>
      <c r="AH146">
        <v>-8.9800000000000005E-2</v>
      </c>
      <c r="AI146" s="51">
        <v>-0.41</v>
      </c>
    </row>
    <row r="147" spans="1:35">
      <c r="A147" s="47" t="s">
        <v>155</v>
      </c>
      <c r="B147" s="27">
        <v>2527</v>
      </c>
      <c r="C147" s="27">
        <v>2485.9</v>
      </c>
      <c r="D147" s="27">
        <v>2444.8000000000002</v>
      </c>
      <c r="E147" s="27">
        <v>2403.6999999999998</v>
      </c>
      <c r="F147" s="27">
        <v>2362.6</v>
      </c>
      <c r="G147" s="27">
        <v>2321.5</v>
      </c>
      <c r="H147" s="27">
        <v>2280.4</v>
      </c>
      <c r="I147" s="27">
        <v>2239.3000000000002</v>
      </c>
      <c r="J147" s="27">
        <v>2198.1999999999998</v>
      </c>
      <c r="K147" s="27">
        <v>2157.1</v>
      </c>
      <c r="L147" s="27">
        <v>2116</v>
      </c>
      <c r="M147" s="27">
        <v>2073.1999999999998</v>
      </c>
      <c r="N147" s="27">
        <v>2030.4</v>
      </c>
      <c r="O147" s="27">
        <v>1987.6</v>
      </c>
      <c r="P147" s="27">
        <v>1944.8</v>
      </c>
      <c r="Q147" s="27">
        <v>1902</v>
      </c>
      <c r="R147" s="27">
        <v>1859</v>
      </c>
      <c r="S147" s="27">
        <v>1816</v>
      </c>
      <c r="T147" s="27">
        <v>1773</v>
      </c>
      <c r="U147" s="27">
        <v>1730</v>
      </c>
      <c r="V147" s="27">
        <v>1687</v>
      </c>
      <c r="W147" s="27">
        <v>1644</v>
      </c>
      <c r="X147" s="27">
        <v>1601</v>
      </c>
      <c r="Y147" s="27">
        <v>1558</v>
      </c>
      <c r="Z147" s="27">
        <v>1515</v>
      </c>
      <c r="AA147" s="27">
        <v>1472</v>
      </c>
      <c r="AB147">
        <v>-2.7249418260649305E-2</v>
      </c>
      <c r="AC147">
        <v>135</v>
      </c>
      <c r="AD147">
        <f>IFERROR(VLOOKUP($A147,Stock_FRA_FAO!$A$3:$E$183,4,FALSE),"")</f>
        <v>113</v>
      </c>
      <c r="AE147">
        <f>IFERROR(VLOOKUP($A147,Stock_FRA_FAO!$A$3:$E$183,5,FALSE),"")</f>
        <v>22</v>
      </c>
      <c r="AF147">
        <f>IFERROR(VLOOKUP($A147,Forest_GFPM!$A$2:$H$181,3,FALSE),"")</f>
        <v>0.01</v>
      </c>
      <c r="AG147">
        <v>5.4000000000000001E-4</v>
      </c>
      <c r="AH147">
        <v>-8.9800000000000005E-2</v>
      </c>
      <c r="AI147" s="51">
        <v>-0.41</v>
      </c>
    </row>
    <row r="148" spans="1:35" ht="15.6">
      <c r="A148" s="47" t="s">
        <v>156</v>
      </c>
      <c r="B148" s="48">
        <v>38.153846153846096</v>
      </c>
      <c r="C148" s="27">
        <v>38.299999999999997</v>
      </c>
      <c r="D148" s="27">
        <v>38.44</v>
      </c>
      <c r="E148" s="27">
        <v>38.58</v>
      </c>
      <c r="F148" s="27">
        <v>38.729999999999997</v>
      </c>
      <c r="G148" s="27">
        <v>38.869999999999997</v>
      </c>
      <c r="H148" s="27">
        <v>39.01</v>
      </c>
      <c r="I148" s="27">
        <v>39.159999999999997</v>
      </c>
      <c r="J148" s="27">
        <v>39.299999999999997</v>
      </c>
      <c r="K148" s="27">
        <v>39.44</v>
      </c>
      <c r="L148" s="27">
        <v>39.590000000000003</v>
      </c>
      <c r="M148" s="27">
        <v>39.729999999999997</v>
      </c>
      <c r="N148" s="27">
        <v>39.869999999999997</v>
      </c>
      <c r="O148" s="27">
        <v>40.020000000000003</v>
      </c>
      <c r="P148" s="27">
        <v>40.159999999999997</v>
      </c>
      <c r="Q148" s="27">
        <v>40.299999999999997</v>
      </c>
      <c r="R148" s="27">
        <v>40.299999999999997</v>
      </c>
      <c r="S148" s="27">
        <v>40.299999999999997</v>
      </c>
      <c r="T148" s="27">
        <v>40.299999999999997</v>
      </c>
      <c r="U148" s="27">
        <v>40.299999999999997</v>
      </c>
      <c r="V148" s="27">
        <v>40.299999999999997</v>
      </c>
      <c r="W148" s="27">
        <v>40.299999999999997</v>
      </c>
      <c r="X148" s="27">
        <v>40.299999999999997</v>
      </c>
      <c r="Y148" s="27">
        <v>40.299999999999997</v>
      </c>
      <c r="Z148" s="27">
        <v>40.299999999999997</v>
      </c>
      <c r="AA148" s="27">
        <v>40.299999999999997</v>
      </c>
      <c r="AB148">
        <v>0</v>
      </c>
      <c r="AC148">
        <v>8</v>
      </c>
      <c r="AD148">
        <f>IFERROR(VLOOKUP($A148,Stock_FRA_FAO!$A$3:$E$183,4,FALSE),"")</f>
        <v>0</v>
      </c>
      <c r="AE148">
        <f>IFERROR(VLOOKUP($A148,Stock_FRA_FAO!$A$3:$E$183,5,FALSE),"")</f>
        <v>8</v>
      </c>
      <c r="AF148" t="str">
        <f>IFERROR(VLOOKUP($A148,Forest_GFPM!$A$2:$H$181,3,FALSE),"")</f>
        <v/>
      </c>
      <c r="AG148">
        <v>5.4000000000000001E-4</v>
      </c>
      <c r="AH148">
        <v>-8.9800000000000005E-2</v>
      </c>
      <c r="AI148" s="51">
        <v>-0.41</v>
      </c>
    </row>
    <row r="149" spans="1:35">
      <c r="A149" s="47" t="s">
        <v>157</v>
      </c>
      <c r="B149" s="27">
        <v>5040</v>
      </c>
      <c r="C149" s="27">
        <v>5022.7</v>
      </c>
      <c r="D149" s="27">
        <v>5005.3999999999996</v>
      </c>
      <c r="E149" s="27">
        <v>4988.1000000000004</v>
      </c>
      <c r="F149" s="27">
        <v>4970.8</v>
      </c>
      <c r="G149" s="27">
        <v>4953.5</v>
      </c>
      <c r="H149" s="27">
        <v>4936.2</v>
      </c>
      <c r="I149" s="27">
        <v>4918.8999999999996</v>
      </c>
      <c r="J149" s="27">
        <v>4901.6000000000004</v>
      </c>
      <c r="K149" s="27">
        <v>4884.3</v>
      </c>
      <c r="L149" s="27">
        <v>4867</v>
      </c>
      <c r="M149" s="27">
        <v>4850</v>
      </c>
      <c r="N149" s="27">
        <v>4833</v>
      </c>
      <c r="O149" s="27">
        <v>4816</v>
      </c>
      <c r="P149" s="27">
        <v>4799</v>
      </c>
      <c r="Q149" s="27">
        <v>4782</v>
      </c>
      <c r="R149" s="27">
        <v>4765.3999999999996</v>
      </c>
      <c r="S149" s="27">
        <v>4748.8</v>
      </c>
      <c r="T149" s="27">
        <v>4732.2</v>
      </c>
      <c r="U149" s="27">
        <v>4715.6000000000004</v>
      </c>
      <c r="V149" s="27">
        <v>4699</v>
      </c>
      <c r="W149" s="27">
        <v>4682.6000000000004</v>
      </c>
      <c r="X149" s="27">
        <v>4666.2</v>
      </c>
      <c r="Y149" s="27">
        <v>4649.8</v>
      </c>
      <c r="Z149" s="27">
        <v>4633.3999999999996</v>
      </c>
      <c r="AA149" s="27">
        <v>4617</v>
      </c>
      <c r="AB149">
        <v>-3.520879041995606E-3</v>
      </c>
      <c r="AC149">
        <v>751</v>
      </c>
      <c r="AE149">
        <f>IFERROR(VLOOKUP($A149,Stock_FRA_FAO!$A$3:$E$183,5,FALSE),"")</f>
        <v>751</v>
      </c>
      <c r="AF149">
        <f>IFERROR(VLOOKUP($A149,Forest_GFPM!$A$2:$H$181,3,FALSE),"")</f>
        <v>2E-3</v>
      </c>
      <c r="AG149">
        <v>5.4000000000000001E-4</v>
      </c>
      <c r="AH149">
        <v>-8.9800000000000005E-2</v>
      </c>
      <c r="AI149" s="51">
        <v>-0.41</v>
      </c>
    </row>
    <row r="150" spans="1:35">
      <c r="A150" s="47" t="s">
        <v>158</v>
      </c>
      <c r="B150" s="27">
        <v>33627</v>
      </c>
      <c r="C150" s="27">
        <v>33624.300000000003</v>
      </c>
      <c r="D150" s="27">
        <v>33621.599999999999</v>
      </c>
      <c r="E150" s="27">
        <v>33618.9</v>
      </c>
      <c r="F150" s="27">
        <v>33616.199999999997</v>
      </c>
      <c r="G150" s="27">
        <v>33613.5</v>
      </c>
      <c r="H150" s="27">
        <v>33610.800000000003</v>
      </c>
      <c r="I150" s="27">
        <v>33608.1</v>
      </c>
      <c r="J150" s="27">
        <v>33605.4</v>
      </c>
      <c r="K150" s="27">
        <v>33602.699999999997</v>
      </c>
      <c r="L150" s="27">
        <v>33600</v>
      </c>
      <c r="M150" s="27">
        <v>33597.199999999997</v>
      </c>
      <c r="N150" s="27">
        <v>33594.400000000001</v>
      </c>
      <c r="O150" s="27">
        <v>33591.599999999999</v>
      </c>
      <c r="P150" s="27">
        <v>33588.800000000003</v>
      </c>
      <c r="Q150" s="27">
        <v>33586</v>
      </c>
      <c r="R150" s="27">
        <v>33583.4</v>
      </c>
      <c r="S150" s="27">
        <v>33580.800000000003</v>
      </c>
      <c r="T150" s="27">
        <v>33578.199999999997</v>
      </c>
      <c r="U150" s="27">
        <v>33575.599999999999</v>
      </c>
      <c r="V150" s="27">
        <v>33573</v>
      </c>
      <c r="W150" s="27">
        <v>33570.199999999997</v>
      </c>
      <c r="X150" s="27">
        <v>33567.4</v>
      </c>
      <c r="Y150" s="27">
        <v>33564.6</v>
      </c>
      <c r="Z150" s="27">
        <v>33561.800000000003</v>
      </c>
      <c r="AA150" s="27">
        <v>33559</v>
      </c>
      <c r="AB150">
        <v>-8.3417744871416843E-5</v>
      </c>
      <c r="AC150">
        <v>5195</v>
      </c>
      <c r="AD150">
        <f>IFERROR(VLOOKUP($A150,Stock_FRA_FAO!$A$3:$E$183,4,FALSE),"")</f>
        <v>0</v>
      </c>
      <c r="AE150">
        <f>IFERROR(VLOOKUP($A150,Stock_FRA_FAO!$A$3:$E$183,5,FALSE),"")</f>
        <v>5195</v>
      </c>
      <c r="AF150">
        <f>IFERROR(VLOOKUP($A150,Forest_GFPM!$A$2:$H$181,3,FALSE),"")</f>
        <v>3.0000000000000001E-3</v>
      </c>
      <c r="AG150">
        <v>5.4000000000000001E-4</v>
      </c>
      <c r="AH150">
        <v>-8.9800000000000005E-2</v>
      </c>
      <c r="AI150" s="51">
        <v>-0.41</v>
      </c>
    </row>
    <row r="151" spans="1:35">
      <c r="A151" s="47" t="s">
        <v>159</v>
      </c>
      <c r="B151" s="27">
        <v>21157</v>
      </c>
      <c r="C151" s="27">
        <v>20978.1</v>
      </c>
      <c r="D151" s="27">
        <v>20799.2</v>
      </c>
      <c r="E151" s="27">
        <v>20620.3</v>
      </c>
      <c r="F151" s="27">
        <v>20441.400000000001</v>
      </c>
      <c r="G151" s="27">
        <v>20262.5</v>
      </c>
      <c r="H151" s="27">
        <v>20083.599999999999</v>
      </c>
      <c r="I151" s="27">
        <v>19904.7</v>
      </c>
      <c r="J151" s="27">
        <v>19725.8</v>
      </c>
      <c r="K151" s="27">
        <v>19546.900000000001</v>
      </c>
      <c r="L151" s="27">
        <v>19368</v>
      </c>
      <c r="M151" s="27">
        <v>19189.400000000001</v>
      </c>
      <c r="N151" s="27">
        <v>19010.8</v>
      </c>
      <c r="O151" s="27">
        <v>18832.2</v>
      </c>
      <c r="P151" s="27">
        <v>18653.599999999999</v>
      </c>
      <c r="Q151" s="27">
        <v>18475</v>
      </c>
      <c r="R151" s="27">
        <v>18170</v>
      </c>
      <c r="S151" s="27">
        <v>17865</v>
      </c>
      <c r="T151" s="27">
        <v>17560</v>
      </c>
      <c r="U151" s="27">
        <v>17255</v>
      </c>
      <c r="V151" s="27">
        <v>16950</v>
      </c>
      <c r="W151" s="27">
        <v>16624.599999999999</v>
      </c>
      <c r="X151" s="27">
        <v>16299.2</v>
      </c>
      <c r="Y151" s="27">
        <v>15973.8</v>
      </c>
      <c r="Z151" s="27">
        <v>15648.4</v>
      </c>
      <c r="AA151" s="27">
        <v>15323</v>
      </c>
      <c r="AB151">
        <v>-2.0175827887740194E-2</v>
      </c>
      <c r="AC151">
        <v>1682</v>
      </c>
      <c r="AD151" t="str">
        <f>IFERROR(VLOOKUP($A151,Stock_FRA_FAO!$A$3:$E$183,4,FALSE),"")</f>
        <v/>
      </c>
      <c r="AE151" t="str">
        <f>IFERROR(VLOOKUP($A151,Stock_FRA_FAO!$A$3:$E$183,5,FALSE),"")</f>
        <v/>
      </c>
      <c r="AF151">
        <f>IFERROR(VLOOKUP($A151,Forest_GFPM!$A$2:$H$181,3,FALSE),"")</f>
        <v>6.0000000000000001E-3</v>
      </c>
      <c r="AG151">
        <v>5.4000000000000001E-4</v>
      </c>
      <c r="AH151">
        <v>-8.9800000000000005E-2</v>
      </c>
      <c r="AI151" s="51">
        <v>-0.41</v>
      </c>
    </row>
    <row r="152" spans="1:35">
      <c r="A152" s="47" t="s">
        <v>160</v>
      </c>
      <c r="B152" s="27">
        <v>77921</v>
      </c>
      <c r="C152" s="27">
        <v>77743.600000000006</v>
      </c>
      <c r="D152" s="27">
        <v>77566.2</v>
      </c>
      <c r="E152" s="27">
        <v>77388.800000000003</v>
      </c>
      <c r="F152" s="27">
        <v>77211.399999999994</v>
      </c>
      <c r="G152" s="27">
        <v>77034</v>
      </c>
      <c r="H152" s="27">
        <v>76856.600000000006</v>
      </c>
      <c r="I152" s="27">
        <v>76679.199999999997</v>
      </c>
      <c r="J152" s="27">
        <v>76501.8</v>
      </c>
      <c r="K152" s="27">
        <v>76324.399999999994</v>
      </c>
      <c r="L152" s="27">
        <v>76147</v>
      </c>
      <c r="M152" s="27">
        <v>76023.199999999997</v>
      </c>
      <c r="N152" s="27">
        <v>75899.399999999994</v>
      </c>
      <c r="O152" s="27">
        <v>75775.600000000006</v>
      </c>
      <c r="P152" s="27">
        <v>75651.8</v>
      </c>
      <c r="Q152" s="27">
        <v>75528</v>
      </c>
      <c r="R152" s="27">
        <v>75384.600000000006</v>
      </c>
      <c r="S152" s="27">
        <v>75241.2</v>
      </c>
      <c r="T152" s="27">
        <v>75097.8</v>
      </c>
      <c r="U152" s="27">
        <v>74954.399999999994</v>
      </c>
      <c r="V152" s="27">
        <v>74811</v>
      </c>
      <c r="W152" s="27">
        <v>74643.399999999994</v>
      </c>
      <c r="X152" s="27">
        <v>74475.8</v>
      </c>
      <c r="Y152" s="27">
        <v>74308.2</v>
      </c>
      <c r="Z152" s="27">
        <v>74140.600000000006</v>
      </c>
      <c r="AA152" s="27">
        <v>73973</v>
      </c>
      <c r="AB152">
        <v>-2.2529447328992758E-3</v>
      </c>
      <c r="AC152">
        <v>8891</v>
      </c>
      <c r="AD152">
        <f>IFERROR(VLOOKUP($A152,Stock_FRA_FAO!$A$3:$E$183,4,FALSE),"")</f>
        <v>0</v>
      </c>
      <c r="AE152">
        <f>IFERROR(VLOOKUP($A152,Stock_FRA_FAO!$A$3:$E$183,5,FALSE),"")</f>
        <v>0</v>
      </c>
      <c r="AF152">
        <f>IFERROR(VLOOKUP($A152,Forest_GFPM!$A$2:$H$181,3,FALSE),"")</f>
        <v>1E-3</v>
      </c>
      <c r="AG152">
        <v>5.4000000000000001E-4</v>
      </c>
      <c r="AH152">
        <v>-8.9800000000000005E-2</v>
      </c>
      <c r="AI152" s="51">
        <v>-0.41</v>
      </c>
    </row>
    <row r="153" spans="1:35">
      <c r="A153" s="47" t="s">
        <v>161</v>
      </c>
      <c r="B153" s="27">
        <v>6555</v>
      </c>
      <c r="C153" s="27">
        <v>6602.2</v>
      </c>
      <c r="D153" s="27">
        <v>6649.4</v>
      </c>
      <c r="E153" s="27">
        <v>6696.6</v>
      </c>
      <c r="F153" s="27">
        <v>6743.8</v>
      </c>
      <c r="G153" s="27">
        <v>6791</v>
      </c>
      <c r="H153" s="27">
        <v>6838.2</v>
      </c>
      <c r="I153" s="27">
        <v>6885.4</v>
      </c>
      <c r="J153" s="27">
        <v>6932.6</v>
      </c>
      <c r="K153" s="27">
        <v>6979.8</v>
      </c>
      <c r="L153" s="27">
        <v>7027</v>
      </c>
      <c r="M153" s="27">
        <v>7036.4</v>
      </c>
      <c r="N153" s="27">
        <v>7045.8</v>
      </c>
      <c r="O153" s="27">
        <v>7055.2</v>
      </c>
      <c r="P153" s="27">
        <v>7064.6</v>
      </c>
      <c r="Q153" s="27">
        <v>7074</v>
      </c>
      <c r="R153" s="27">
        <v>7027.2</v>
      </c>
      <c r="S153" s="27">
        <v>6980.4</v>
      </c>
      <c r="T153" s="27">
        <v>6933.6</v>
      </c>
      <c r="U153" s="27">
        <v>6886.8</v>
      </c>
      <c r="V153" s="27">
        <v>6840</v>
      </c>
      <c r="W153" s="27">
        <v>7080</v>
      </c>
      <c r="X153" s="27">
        <v>7320</v>
      </c>
      <c r="Y153" s="27">
        <v>7560</v>
      </c>
      <c r="Z153" s="27">
        <v>7800</v>
      </c>
      <c r="AA153" s="27">
        <v>8040</v>
      </c>
      <c r="AB153">
        <v>3.2299454307683995E-2</v>
      </c>
      <c r="AC153">
        <v>1298</v>
      </c>
      <c r="AD153">
        <f>IFERROR(VLOOKUP($A153,Stock_FRA_FAO!$A$3:$E$183,4,FALSE),"")</f>
        <v>28</v>
      </c>
      <c r="AE153">
        <f>IFERROR(VLOOKUP($A153,Stock_FRA_FAO!$A$3:$E$183,5,FALSE),"")</f>
        <v>1270</v>
      </c>
      <c r="AF153">
        <f>IFERROR(VLOOKUP($A153,Forest_GFPM!$A$2:$H$181,3,FALSE),"")</f>
        <v>0.01</v>
      </c>
      <c r="AG153">
        <v>5.4000000000000001E-4</v>
      </c>
      <c r="AH153">
        <v>-8.9800000000000005E-2</v>
      </c>
      <c r="AI153" s="51">
        <v>-0.41</v>
      </c>
    </row>
    <row r="154" spans="1:35">
      <c r="A154" s="47" t="s">
        <v>162</v>
      </c>
      <c r="B154" s="27">
        <v>3.5</v>
      </c>
      <c r="C154" s="27">
        <v>3.5</v>
      </c>
      <c r="D154" s="27">
        <v>3.5</v>
      </c>
      <c r="E154" s="27">
        <v>3.5</v>
      </c>
      <c r="F154" s="27">
        <v>3.5</v>
      </c>
      <c r="G154" s="27">
        <v>3.5</v>
      </c>
      <c r="H154" s="27">
        <v>3.5</v>
      </c>
      <c r="I154" s="27">
        <v>3.5</v>
      </c>
      <c r="J154" s="27">
        <v>3.5</v>
      </c>
      <c r="K154" s="27">
        <v>3.5</v>
      </c>
      <c r="L154" s="27">
        <v>3.5</v>
      </c>
      <c r="M154" s="27">
        <v>3.5</v>
      </c>
      <c r="N154" s="27">
        <v>3.5</v>
      </c>
      <c r="O154" s="27">
        <v>3.5</v>
      </c>
      <c r="P154" s="27">
        <v>3.5</v>
      </c>
      <c r="Q154" s="27">
        <v>3.5</v>
      </c>
      <c r="R154" s="27">
        <v>3.5</v>
      </c>
      <c r="S154" s="27">
        <v>3.5</v>
      </c>
      <c r="T154" s="27">
        <v>3.5</v>
      </c>
      <c r="U154" s="27">
        <v>3.5</v>
      </c>
      <c r="V154" s="27">
        <v>3.5</v>
      </c>
      <c r="W154" s="27">
        <v>3.5</v>
      </c>
      <c r="X154" s="27">
        <v>3.5</v>
      </c>
      <c r="Y154" s="27">
        <v>3.5</v>
      </c>
      <c r="Z154" s="27">
        <v>3.5</v>
      </c>
      <c r="AA154" s="27">
        <v>3.5</v>
      </c>
      <c r="AB154">
        <v>0</v>
      </c>
      <c r="AC154" t="s">
        <v>308</v>
      </c>
      <c r="AD154" t="str">
        <f>IFERROR(VLOOKUP($A154,Stock_FRA_FAO!$A$3:$E$183,4,FALSE),"")</f>
        <v/>
      </c>
      <c r="AE154" t="str">
        <f>IFERROR(VLOOKUP($A154,Stock_FRA_FAO!$A$3:$E$183,5,FALSE),"")</f>
        <v/>
      </c>
      <c r="AF154" t="str">
        <f>IFERROR(VLOOKUP($A154,Forest_GFPM!$A$2:$H$181,3,FALSE),"")</f>
        <v/>
      </c>
      <c r="AG154">
        <v>5.4000000000000001E-4</v>
      </c>
      <c r="AH154">
        <v>-8.9800000000000005E-2</v>
      </c>
      <c r="AI154" s="51">
        <v>-0.41</v>
      </c>
    </row>
    <row r="155" spans="1:35">
      <c r="A155" s="47" t="s">
        <v>163</v>
      </c>
      <c r="B155" s="27">
        <v>8881</v>
      </c>
      <c r="C155" s="27">
        <v>8898.7999999999993</v>
      </c>
      <c r="D155" s="27">
        <v>8916.6</v>
      </c>
      <c r="E155" s="27">
        <v>8934.4</v>
      </c>
      <c r="F155" s="27">
        <v>8952.2000000000007</v>
      </c>
      <c r="G155" s="27">
        <v>8970</v>
      </c>
      <c r="H155" s="27">
        <v>8987.7999999999993</v>
      </c>
      <c r="I155" s="27">
        <v>9005.6</v>
      </c>
      <c r="J155" s="27">
        <v>9023.4</v>
      </c>
      <c r="K155" s="27">
        <v>9041.2000000000007</v>
      </c>
      <c r="L155" s="27">
        <v>9059</v>
      </c>
      <c r="M155" s="27">
        <v>9087.2000000000007</v>
      </c>
      <c r="N155" s="27">
        <v>9115.4</v>
      </c>
      <c r="O155" s="27">
        <v>9143.6</v>
      </c>
      <c r="P155" s="27">
        <v>9171.7999999999993</v>
      </c>
      <c r="Q155" s="27">
        <v>9200</v>
      </c>
      <c r="R155" s="27">
        <v>9225.7999999999993</v>
      </c>
      <c r="S155" s="27">
        <v>9251.6</v>
      </c>
      <c r="T155" s="27">
        <v>9277.4</v>
      </c>
      <c r="U155" s="27">
        <v>9303.2000000000007</v>
      </c>
      <c r="V155" s="27">
        <v>9329</v>
      </c>
      <c r="W155" s="27">
        <v>9350.2000000000007</v>
      </c>
      <c r="X155" s="27">
        <v>9371.4</v>
      </c>
      <c r="Y155" s="27">
        <v>9392.6</v>
      </c>
      <c r="Z155" s="27">
        <v>9413.7999999999993</v>
      </c>
      <c r="AA155" s="27">
        <v>9435</v>
      </c>
      <c r="AB155">
        <v>2.2596605369749057E-3</v>
      </c>
      <c r="AC155">
        <v>2540</v>
      </c>
      <c r="AD155">
        <f>IFERROR(VLOOKUP($A155,Stock_FRA_FAO!$A$3:$E$183,4,FALSE),"")</f>
        <v>1751</v>
      </c>
      <c r="AE155">
        <f>IFERROR(VLOOKUP($A155,Stock_FRA_FAO!$A$3:$E$183,5,FALSE),"")</f>
        <v>789</v>
      </c>
      <c r="AF155">
        <f>IFERROR(VLOOKUP($A155,Forest_GFPM!$A$2:$H$181,3,FALSE),"")</f>
        <v>3.3000000000000002E-2</v>
      </c>
      <c r="AG155">
        <v>5.4000000000000001E-4</v>
      </c>
      <c r="AH155">
        <v>-8.9800000000000005E-2</v>
      </c>
      <c r="AI155" s="51">
        <v>-0.41</v>
      </c>
    </row>
    <row r="156" spans="1:35">
      <c r="A156" s="47" t="s">
        <v>164</v>
      </c>
      <c r="B156" s="27">
        <v>3436</v>
      </c>
      <c r="C156" s="27">
        <v>3426.7</v>
      </c>
      <c r="D156" s="27">
        <v>3417.4</v>
      </c>
      <c r="E156" s="27">
        <v>3408.1</v>
      </c>
      <c r="F156" s="27">
        <v>3398.8</v>
      </c>
      <c r="G156" s="27">
        <v>3389.5</v>
      </c>
      <c r="H156" s="27">
        <v>3380.2</v>
      </c>
      <c r="I156" s="27">
        <v>3370.9</v>
      </c>
      <c r="J156" s="27">
        <v>3361.6</v>
      </c>
      <c r="K156" s="27">
        <v>3352.3</v>
      </c>
      <c r="L156" s="27">
        <v>3343</v>
      </c>
      <c r="M156" s="27">
        <v>3333.6</v>
      </c>
      <c r="N156" s="27">
        <v>3324.2</v>
      </c>
      <c r="O156" s="27">
        <v>3314.8</v>
      </c>
      <c r="P156" s="27">
        <v>3305.4</v>
      </c>
      <c r="Q156" s="27">
        <v>3296</v>
      </c>
      <c r="R156" s="27">
        <v>3284.6</v>
      </c>
      <c r="S156" s="27">
        <v>3273.2</v>
      </c>
      <c r="T156" s="27">
        <v>3261.8</v>
      </c>
      <c r="U156" s="27">
        <v>3250.4</v>
      </c>
      <c r="V156" s="27">
        <v>3239</v>
      </c>
      <c r="W156" s="27">
        <v>3227.6</v>
      </c>
      <c r="X156" s="27">
        <v>3216.2</v>
      </c>
      <c r="Y156" s="27">
        <v>3204.8</v>
      </c>
      <c r="Z156" s="27">
        <v>3193.4</v>
      </c>
      <c r="AA156" s="27">
        <v>3182</v>
      </c>
      <c r="AB156">
        <v>-3.5509048423312262E-3</v>
      </c>
      <c r="AC156">
        <v>186</v>
      </c>
      <c r="AD156" t="str">
        <f>IFERROR(VLOOKUP($A156,Stock_FRA_FAO!$A$3:$E$183,4,FALSE),"")</f>
        <v/>
      </c>
      <c r="AE156" t="str">
        <f>IFERROR(VLOOKUP($A156,Stock_FRA_FAO!$A$3:$E$183,5,FALSE),"")</f>
        <v/>
      </c>
      <c r="AF156">
        <f>IFERROR(VLOOKUP($A156,Forest_GFPM!$A$2:$H$181,3,FALSE),"")</f>
        <v>6.4000000000000001E-2</v>
      </c>
      <c r="AG156">
        <v>5.4000000000000001E-4</v>
      </c>
      <c r="AH156">
        <v>-8.9800000000000005E-2</v>
      </c>
      <c r="AI156" s="51">
        <v>-0.41</v>
      </c>
    </row>
    <row r="157" spans="1:35">
      <c r="A157" s="47" t="s">
        <v>165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>
        <v>0</v>
      </c>
      <c r="AC157">
        <v>0</v>
      </c>
      <c r="AD157">
        <f>IFERROR(VLOOKUP($A157,Stock_FRA_FAO!$A$3:$E$183,4,FALSE),"")</f>
        <v>0</v>
      </c>
      <c r="AE157">
        <f>IFERROR(VLOOKUP($A157,Stock_FRA_FAO!$A$3:$E$183,5,FALSE),"")</f>
        <v>0</v>
      </c>
      <c r="AF157">
        <f>IFERROR(VLOOKUP($A157,Forest_GFPM!$A$2:$H$181,3,FALSE),"")</f>
        <v>3.1E-2</v>
      </c>
      <c r="AG157">
        <v>5.4000000000000001E-4</v>
      </c>
      <c r="AH157">
        <v>-8.9800000000000005E-2</v>
      </c>
      <c r="AI157" s="51">
        <v>-0.41</v>
      </c>
    </row>
    <row r="158" spans="1:35">
      <c r="A158" s="47" t="s">
        <v>166</v>
      </c>
      <c r="B158" s="27">
        <v>6370</v>
      </c>
      <c r="C158" s="27">
        <v>6361.8</v>
      </c>
      <c r="D158" s="27">
        <v>6353.6</v>
      </c>
      <c r="E158" s="27">
        <v>6345.4</v>
      </c>
      <c r="F158" s="27">
        <v>6337.2</v>
      </c>
      <c r="G158" s="27">
        <v>6329</v>
      </c>
      <c r="H158" s="27">
        <v>6320.8</v>
      </c>
      <c r="I158" s="27">
        <v>6312.6</v>
      </c>
      <c r="J158" s="27">
        <v>6304.4</v>
      </c>
      <c r="K158" s="27">
        <v>6296.2</v>
      </c>
      <c r="L158" s="27">
        <v>6288</v>
      </c>
      <c r="M158" s="27">
        <v>6281.4</v>
      </c>
      <c r="N158" s="27">
        <v>6274.8</v>
      </c>
      <c r="O158" s="27">
        <v>6268.2</v>
      </c>
      <c r="P158" s="27">
        <v>6261.6</v>
      </c>
      <c r="Q158" s="27">
        <v>6255</v>
      </c>
      <c r="R158" s="27">
        <v>6248.4</v>
      </c>
      <c r="S158" s="27">
        <v>6241.8</v>
      </c>
      <c r="T158" s="27">
        <v>6235.2</v>
      </c>
      <c r="U158" s="27">
        <v>6228.6</v>
      </c>
      <c r="V158" s="27">
        <v>6222</v>
      </c>
      <c r="W158" s="27">
        <v>6214.4</v>
      </c>
      <c r="X158" s="27">
        <v>6206.8</v>
      </c>
      <c r="Y158" s="27">
        <v>6199.2</v>
      </c>
      <c r="Z158" s="27">
        <v>6191.6</v>
      </c>
      <c r="AA158" s="27">
        <v>6184</v>
      </c>
      <c r="AB158">
        <v>-1.2252159067709378E-3</v>
      </c>
      <c r="AC158">
        <v>918</v>
      </c>
      <c r="AD158">
        <f>IFERROR(VLOOKUP($A158,Stock_FRA_FAO!$A$3:$E$183,4,FALSE),"")</f>
        <v>552</v>
      </c>
      <c r="AE158">
        <f>IFERROR(VLOOKUP($A158,Stock_FRA_FAO!$A$3:$E$183,5,FALSE),"")</f>
        <v>366</v>
      </c>
      <c r="AF158">
        <f>IFERROR(VLOOKUP($A158,Forest_GFPM!$A$2:$H$181,3,FALSE),"")</f>
        <v>5.8000000000000003E-2</v>
      </c>
      <c r="AG158">
        <v>5.4000000000000001E-4</v>
      </c>
      <c r="AH158">
        <v>-8.9800000000000005E-2</v>
      </c>
      <c r="AI158" s="51">
        <v>-0.41</v>
      </c>
    </row>
    <row r="159" spans="1:35" ht="15.6">
      <c r="A159" s="47" t="s">
        <v>167</v>
      </c>
      <c r="B159" s="48">
        <v>308.57142857142901</v>
      </c>
      <c r="C159" s="48">
        <v>311.07692307692298</v>
      </c>
      <c r="D159" s="27">
        <v>320</v>
      </c>
      <c r="E159" s="27">
        <v>320.5</v>
      </c>
      <c r="F159" s="27">
        <v>321</v>
      </c>
      <c r="G159" s="27">
        <v>321.5</v>
      </c>
      <c r="H159" s="27">
        <v>322</v>
      </c>
      <c r="I159" s="27">
        <v>322.5</v>
      </c>
      <c r="J159" s="27">
        <v>323</v>
      </c>
      <c r="K159" s="27">
        <v>323.5</v>
      </c>
      <c r="L159" s="27">
        <v>324</v>
      </c>
      <c r="M159" s="27">
        <v>331.8</v>
      </c>
      <c r="N159" s="27">
        <v>339.6</v>
      </c>
      <c r="O159" s="27">
        <v>347.4</v>
      </c>
      <c r="P159" s="27">
        <v>355.2</v>
      </c>
      <c r="Q159" s="27">
        <v>363</v>
      </c>
      <c r="R159" s="27">
        <v>367.6</v>
      </c>
      <c r="S159" s="27">
        <v>372.2</v>
      </c>
      <c r="T159" s="27">
        <v>376.8</v>
      </c>
      <c r="U159" s="27">
        <v>381.4</v>
      </c>
      <c r="V159" s="27">
        <v>386</v>
      </c>
      <c r="W159" s="27">
        <v>390.6</v>
      </c>
      <c r="X159" s="27">
        <v>395.2</v>
      </c>
      <c r="Y159" s="27">
        <v>399.8</v>
      </c>
      <c r="Z159" s="27">
        <v>404.4</v>
      </c>
      <c r="AA159" s="27">
        <v>409</v>
      </c>
      <c r="AB159">
        <v>1.1574253677626434E-2</v>
      </c>
      <c r="AC159">
        <v>50</v>
      </c>
      <c r="AD159">
        <f>IFERROR(VLOOKUP($A159,Stock_FRA_FAO!$A$3:$E$183,4,FALSE),"")</f>
        <v>1</v>
      </c>
      <c r="AE159">
        <f>IFERROR(VLOOKUP($A159,Stock_FRA_FAO!$A$3:$E$183,5,FALSE),"")</f>
        <v>49</v>
      </c>
      <c r="AF159" t="str">
        <f>IFERROR(VLOOKUP($A159,Forest_GFPM!$A$2:$H$181,3,FALSE),"")</f>
        <v/>
      </c>
      <c r="AG159">
        <v>5.4000000000000001E-4</v>
      </c>
      <c r="AH159">
        <v>-8.9800000000000005E-2</v>
      </c>
      <c r="AI159" s="51">
        <v>-0.41</v>
      </c>
    </row>
    <row r="160" spans="1:35">
      <c r="A160" s="47" t="s">
        <v>168</v>
      </c>
      <c r="B160" s="27">
        <v>6371</v>
      </c>
      <c r="C160" s="27">
        <v>6370.5</v>
      </c>
      <c r="D160" s="27">
        <v>6370</v>
      </c>
      <c r="E160" s="27">
        <v>6369.5</v>
      </c>
      <c r="F160" s="27">
        <v>6369</v>
      </c>
      <c r="G160" s="27">
        <v>6368.5</v>
      </c>
      <c r="H160" s="27">
        <v>6368</v>
      </c>
      <c r="I160" s="27">
        <v>6367.5</v>
      </c>
      <c r="J160" s="27">
        <v>6367</v>
      </c>
      <c r="K160" s="27">
        <v>6366.5</v>
      </c>
      <c r="L160" s="27">
        <v>6366</v>
      </c>
      <c r="M160" s="27">
        <v>6371</v>
      </c>
      <c r="N160" s="27">
        <v>6376</v>
      </c>
      <c r="O160" s="27">
        <v>6381</v>
      </c>
      <c r="P160" s="27">
        <v>6386</v>
      </c>
      <c r="Q160" s="27">
        <v>6391</v>
      </c>
      <c r="R160" s="27">
        <v>6415.8</v>
      </c>
      <c r="S160" s="27">
        <v>6440.6</v>
      </c>
      <c r="T160" s="27">
        <v>6465.4</v>
      </c>
      <c r="U160" s="27">
        <v>6490.2</v>
      </c>
      <c r="V160" s="27">
        <v>6515</v>
      </c>
      <c r="W160" s="27">
        <v>6584.2</v>
      </c>
      <c r="X160" s="27">
        <v>6653.4</v>
      </c>
      <c r="Y160" s="27">
        <v>6722.6</v>
      </c>
      <c r="Z160" s="27">
        <v>6791.8</v>
      </c>
      <c r="AA160" s="27">
        <v>6861</v>
      </c>
      <c r="AB160">
        <v>1.0348267810755818E-2</v>
      </c>
      <c r="AC160">
        <v>1930</v>
      </c>
      <c r="AD160">
        <f>IFERROR(VLOOKUP($A160,Stock_FRA_FAO!$A$3:$E$183,4,FALSE),"")</f>
        <v>609</v>
      </c>
      <c r="AE160">
        <f>IFERROR(VLOOKUP($A160,Stock_FRA_FAO!$A$3:$E$183,5,FALSE),"")</f>
        <v>1321</v>
      </c>
      <c r="AF160">
        <f>IFERROR(VLOOKUP($A160,Forest_GFPM!$A$2:$H$181,3,FALSE),"")</f>
        <v>1.2E-2</v>
      </c>
      <c r="AG160">
        <v>5.4000000000000001E-4</v>
      </c>
      <c r="AH160">
        <v>-8.9800000000000005E-2</v>
      </c>
      <c r="AI160" s="51">
        <v>-0.41</v>
      </c>
    </row>
    <row r="161" spans="1:35" ht="15.6">
      <c r="A161" s="47" t="s">
        <v>169</v>
      </c>
      <c r="B161" s="48">
        <v>809014.43550000002</v>
      </c>
      <c r="C161" s="48">
        <v>809029.39199999999</v>
      </c>
      <c r="D161" s="27">
        <v>809013.62</v>
      </c>
      <c r="E161" s="27">
        <v>809045.48</v>
      </c>
      <c r="F161" s="27">
        <v>809077.34</v>
      </c>
      <c r="G161" s="27">
        <v>809109.2</v>
      </c>
      <c r="H161" s="27">
        <v>809141.06</v>
      </c>
      <c r="I161" s="27">
        <v>809172.92</v>
      </c>
      <c r="J161" s="27">
        <v>809204.78</v>
      </c>
      <c r="K161" s="27">
        <v>809236.64</v>
      </c>
      <c r="L161" s="27">
        <v>809268.5</v>
      </c>
      <c r="M161" s="27">
        <v>809172.8</v>
      </c>
      <c r="N161" s="27">
        <v>809077.1</v>
      </c>
      <c r="O161" s="27">
        <v>808981.4</v>
      </c>
      <c r="P161" s="27">
        <v>808885.7</v>
      </c>
      <c r="Q161" s="27">
        <v>808790</v>
      </c>
      <c r="R161" s="27">
        <v>810059.12</v>
      </c>
      <c r="S161" s="27">
        <v>811328.24</v>
      </c>
      <c r="T161" s="27">
        <v>812597.36</v>
      </c>
      <c r="U161" s="27">
        <v>813866.48</v>
      </c>
      <c r="V161" s="27">
        <v>815135.6</v>
      </c>
      <c r="W161" s="27">
        <v>815094.58</v>
      </c>
      <c r="X161" s="27">
        <v>815053.56</v>
      </c>
      <c r="Y161" s="27">
        <v>815012.54</v>
      </c>
      <c r="Z161" s="27">
        <v>814971.52</v>
      </c>
      <c r="AA161" s="27">
        <v>814930.5</v>
      </c>
      <c r="AB161">
        <v>-5.0329247543889899E-5</v>
      </c>
      <c r="AC161">
        <v>81488</v>
      </c>
      <c r="AD161">
        <f>IFERROR(VLOOKUP($A161,Stock_FRA_FAO!$A$3:$E$183,4,FALSE),"")</f>
        <v>57536</v>
      </c>
      <c r="AE161">
        <f>IFERROR(VLOOKUP($A161,Stock_FRA_FAO!$A$3:$E$183,5,FALSE),"")</f>
        <v>23952</v>
      </c>
      <c r="AF161">
        <f>IFERROR(VLOOKUP($A161,Forest_GFPM!$A$2:$H$181,3,FALSE),"")</f>
        <v>3.0000000000000001E-3</v>
      </c>
      <c r="AG161">
        <v>5.4000000000000001E-4</v>
      </c>
      <c r="AH161">
        <v>-8.9800000000000005E-2</v>
      </c>
      <c r="AI161" s="51">
        <v>-0.41</v>
      </c>
    </row>
    <row r="162" spans="1:35">
      <c r="A162" s="47" t="s">
        <v>170</v>
      </c>
      <c r="B162" s="27">
        <v>318</v>
      </c>
      <c r="C162" s="27">
        <v>320.60000000000002</v>
      </c>
      <c r="D162" s="27">
        <v>323.2</v>
      </c>
      <c r="E162" s="27">
        <v>325.8</v>
      </c>
      <c r="F162" s="27">
        <v>328.4</v>
      </c>
      <c r="G162" s="27">
        <v>331</v>
      </c>
      <c r="H162" s="27">
        <v>333.6</v>
      </c>
      <c r="I162" s="27">
        <v>336.2</v>
      </c>
      <c r="J162" s="27">
        <v>338.8</v>
      </c>
      <c r="K162" s="27">
        <v>341.4</v>
      </c>
      <c r="L162" s="27">
        <v>344</v>
      </c>
      <c r="M162" s="27">
        <v>352.2</v>
      </c>
      <c r="N162" s="27">
        <v>360.4</v>
      </c>
      <c r="O162" s="27">
        <v>368.6</v>
      </c>
      <c r="P162" s="27">
        <v>376.8</v>
      </c>
      <c r="Q162" s="27">
        <v>385</v>
      </c>
      <c r="R162" s="27">
        <v>397.2</v>
      </c>
      <c r="S162" s="27">
        <v>409.4</v>
      </c>
      <c r="T162" s="27">
        <v>421.6</v>
      </c>
      <c r="U162" s="27">
        <v>433.8</v>
      </c>
      <c r="V162" s="27">
        <v>446</v>
      </c>
      <c r="W162" s="27">
        <v>452.8</v>
      </c>
      <c r="X162" s="27">
        <v>459.6</v>
      </c>
      <c r="Y162" s="27">
        <v>466.4</v>
      </c>
      <c r="Z162" s="27">
        <v>473.2</v>
      </c>
      <c r="AA162" s="27">
        <v>480</v>
      </c>
      <c r="AB162">
        <v>1.46907581040987E-2</v>
      </c>
      <c r="AC162">
        <v>85</v>
      </c>
      <c r="AD162">
        <f>IFERROR(VLOOKUP($A162,Stock_FRA_FAO!$A$3:$E$183,4,FALSE),"")</f>
        <v>0</v>
      </c>
      <c r="AE162">
        <f>IFERROR(VLOOKUP($A162,Stock_FRA_FAO!$A$3:$E$183,5,FALSE),"")</f>
        <v>0</v>
      </c>
      <c r="AF162">
        <f>IFERROR(VLOOKUP($A162,Forest_GFPM!$A$2:$H$181,3,FALSE),"")</f>
        <v>0.01</v>
      </c>
      <c r="AG162">
        <v>5.4000000000000001E-4</v>
      </c>
      <c r="AH162">
        <v>-8.9800000000000005E-2</v>
      </c>
      <c r="AI162" s="51">
        <v>-0.41</v>
      </c>
    </row>
    <row r="163" spans="1:35">
      <c r="A163" s="47" t="s">
        <v>171</v>
      </c>
      <c r="B163" s="27">
        <v>2</v>
      </c>
      <c r="C163" s="27">
        <v>2</v>
      </c>
      <c r="D163" s="27">
        <v>2</v>
      </c>
      <c r="E163" s="27">
        <v>2</v>
      </c>
      <c r="F163" s="27">
        <v>2</v>
      </c>
      <c r="G163" s="27">
        <v>2</v>
      </c>
      <c r="H163" s="27">
        <v>2</v>
      </c>
      <c r="I163" s="27">
        <v>2</v>
      </c>
      <c r="J163" s="27">
        <v>2</v>
      </c>
      <c r="K163" s="27">
        <v>2</v>
      </c>
      <c r="L163" s="27">
        <v>2</v>
      </c>
      <c r="M163" s="27">
        <v>2</v>
      </c>
      <c r="N163" s="27">
        <v>2</v>
      </c>
      <c r="O163" s="27">
        <v>2</v>
      </c>
      <c r="P163" s="27">
        <v>2</v>
      </c>
      <c r="Q163" s="27">
        <v>2</v>
      </c>
      <c r="R163" s="27">
        <v>2</v>
      </c>
      <c r="S163" s="27">
        <v>2</v>
      </c>
      <c r="T163" s="27">
        <v>2</v>
      </c>
      <c r="U163" s="27">
        <v>2</v>
      </c>
      <c r="V163" s="27">
        <v>2</v>
      </c>
      <c r="W163" s="27">
        <v>2</v>
      </c>
      <c r="X163" s="27">
        <v>2</v>
      </c>
      <c r="Y163" s="27">
        <v>2</v>
      </c>
      <c r="Z163" s="27">
        <v>2</v>
      </c>
      <c r="AA163" s="27">
        <v>2</v>
      </c>
      <c r="AB163">
        <v>0</v>
      </c>
      <c r="AC163" t="s">
        <v>308</v>
      </c>
      <c r="AD163" t="str">
        <f>IFERROR(VLOOKUP($A163,Stock_FRA_FAO!$A$3:$E$183,4,FALSE),"")</f>
        <v/>
      </c>
      <c r="AE163" t="str">
        <f>IFERROR(VLOOKUP($A163,Stock_FRA_FAO!$A$3:$E$183,5,FALSE),"")</f>
        <v/>
      </c>
      <c r="AF163" t="str">
        <f>IFERROR(VLOOKUP($A163,Forest_GFPM!$A$2:$H$181,3,FALSE),"")</f>
        <v/>
      </c>
      <c r="AG163">
        <v>5.4000000000000001E-4</v>
      </c>
      <c r="AH163">
        <v>-8.9800000000000005E-2</v>
      </c>
      <c r="AI163" s="51">
        <v>-0.41</v>
      </c>
    </row>
    <row r="164" spans="1:35">
      <c r="A164" s="47" t="s">
        <v>172</v>
      </c>
      <c r="B164" s="27">
        <v>11</v>
      </c>
      <c r="C164" s="27">
        <v>11</v>
      </c>
      <c r="D164" s="27">
        <v>11</v>
      </c>
      <c r="E164" s="27">
        <v>11</v>
      </c>
      <c r="F164" s="27">
        <v>11</v>
      </c>
      <c r="G164" s="27">
        <v>11</v>
      </c>
      <c r="H164" s="27">
        <v>11</v>
      </c>
      <c r="I164" s="27">
        <v>11</v>
      </c>
      <c r="J164" s="27">
        <v>11</v>
      </c>
      <c r="K164" s="27">
        <v>11</v>
      </c>
      <c r="L164" s="27">
        <v>11</v>
      </c>
      <c r="M164" s="27">
        <v>11</v>
      </c>
      <c r="N164" s="27">
        <v>11</v>
      </c>
      <c r="O164" s="27">
        <v>11</v>
      </c>
      <c r="P164" s="27">
        <v>11</v>
      </c>
      <c r="Q164" s="27">
        <v>11</v>
      </c>
      <c r="R164" s="27">
        <v>11</v>
      </c>
      <c r="S164" s="27">
        <v>11</v>
      </c>
      <c r="T164" s="27">
        <v>11</v>
      </c>
      <c r="U164" s="27">
        <v>11</v>
      </c>
      <c r="V164" s="27">
        <v>11</v>
      </c>
      <c r="W164" s="27">
        <v>11</v>
      </c>
      <c r="X164" s="27">
        <v>11</v>
      </c>
      <c r="Y164" s="27">
        <v>11</v>
      </c>
      <c r="Z164" s="27">
        <v>11</v>
      </c>
      <c r="AA164" s="27">
        <v>11</v>
      </c>
      <c r="AB164">
        <v>0</v>
      </c>
      <c r="AC164" t="s">
        <v>308</v>
      </c>
      <c r="AD164" t="str">
        <f>IFERROR(VLOOKUP($A164,Stock_FRA_FAO!$A$3:$E$183,4,FALSE),"")</f>
        <v/>
      </c>
      <c r="AE164" t="str">
        <f>IFERROR(VLOOKUP($A164,Stock_FRA_FAO!$A$3:$E$183,5,FALSE),"")</f>
        <v/>
      </c>
      <c r="AF164" t="str">
        <f>IFERROR(VLOOKUP($A164,Forest_GFPM!$A$2:$H$181,3,FALSE),"")</f>
        <v/>
      </c>
      <c r="AG164">
        <v>5.4000000000000001E-4</v>
      </c>
      <c r="AH164">
        <v>-8.9800000000000005E-2</v>
      </c>
      <c r="AI164" s="51">
        <v>-0.41</v>
      </c>
    </row>
    <row r="165" spans="1:35">
      <c r="A165" s="47" t="s">
        <v>173</v>
      </c>
      <c r="B165" s="27">
        <v>21.8</v>
      </c>
      <c r="C165" s="27">
        <v>21.74</v>
      </c>
      <c r="D165" s="27">
        <v>21.68</v>
      </c>
      <c r="E165" s="27">
        <v>21.62</v>
      </c>
      <c r="F165" s="27">
        <v>21.56</v>
      </c>
      <c r="G165" s="27">
        <v>21.5</v>
      </c>
      <c r="H165" s="27">
        <v>21.44</v>
      </c>
      <c r="I165" s="27">
        <v>21.38</v>
      </c>
      <c r="J165" s="27">
        <v>21.32</v>
      </c>
      <c r="K165" s="27">
        <v>21.26</v>
      </c>
      <c r="L165" s="27">
        <v>21.2</v>
      </c>
      <c r="M165" s="27">
        <v>21.14</v>
      </c>
      <c r="N165" s="27">
        <v>21.08</v>
      </c>
      <c r="O165" s="27">
        <v>21.02</v>
      </c>
      <c r="P165" s="27">
        <v>20.96</v>
      </c>
      <c r="Q165" s="27">
        <v>20.9</v>
      </c>
      <c r="R165" s="27">
        <v>20.84</v>
      </c>
      <c r="S165" s="27">
        <v>20.78</v>
      </c>
      <c r="T165" s="27">
        <v>20.72</v>
      </c>
      <c r="U165" s="27">
        <v>20.66</v>
      </c>
      <c r="V165" s="27">
        <v>20.6</v>
      </c>
      <c r="W165" s="27">
        <v>20.54</v>
      </c>
      <c r="X165" s="27">
        <v>20.48</v>
      </c>
      <c r="Y165" s="27">
        <v>20.420000000000002</v>
      </c>
      <c r="Z165" s="27">
        <v>20.36</v>
      </c>
      <c r="AA165" s="27">
        <v>20.3</v>
      </c>
      <c r="AB165">
        <v>-2.9340169477547473E-3</v>
      </c>
      <c r="AC165">
        <v>7</v>
      </c>
      <c r="AD165">
        <f>IFERROR(VLOOKUP($A165,Stock_FRA_FAO!$A$3:$E$183,4,FALSE),"")</f>
        <v>0</v>
      </c>
      <c r="AE165">
        <f>IFERROR(VLOOKUP($A165,Stock_FRA_FAO!$A$3:$E$183,5,FALSE),"")</f>
        <v>7</v>
      </c>
      <c r="AF165">
        <f>IFERROR(VLOOKUP($A165,Forest_GFPM!$A$2:$H$181,3,FALSE),"")</f>
        <v>6.5000000000000002E-2</v>
      </c>
      <c r="AG165">
        <v>5.4000000000000001E-4</v>
      </c>
      <c r="AH165">
        <v>-8.9800000000000005E-2</v>
      </c>
      <c r="AI165" s="51">
        <v>-0.41</v>
      </c>
    </row>
    <row r="166" spans="1:35">
      <c r="A166" s="47" t="s">
        <v>174</v>
      </c>
      <c r="B166" s="27">
        <v>3.4</v>
      </c>
      <c r="C166" s="27">
        <v>3.38</v>
      </c>
      <c r="D166" s="27">
        <v>3.36</v>
      </c>
      <c r="E166" s="27">
        <v>3.34</v>
      </c>
      <c r="F166" s="27">
        <v>3.32</v>
      </c>
      <c r="G166" s="27">
        <v>3.3</v>
      </c>
      <c r="H166" s="27">
        <v>3.28</v>
      </c>
      <c r="I166" s="27">
        <v>3.26</v>
      </c>
      <c r="J166" s="27">
        <v>3.24</v>
      </c>
      <c r="K166" s="27">
        <v>3.22</v>
      </c>
      <c r="L166" s="27">
        <v>3.2</v>
      </c>
      <c r="M166" s="27">
        <v>3.16</v>
      </c>
      <c r="N166" s="27">
        <v>3.12</v>
      </c>
      <c r="O166" s="27">
        <v>3.08</v>
      </c>
      <c r="P166" s="27">
        <v>3.04</v>
      </c>
      <c r="Q166" s="27">
        <v>3</v>
      </c>
      <c r="R166" s="27">
        <v>2.98</v>
      </c>
      <c r="S166" s="27">
        <v>2.96</v>
      </c>
      <c r="T166" s="27">
        <v>2.94</v>
      </c>
      <c r="U166" s="27">
        <v>2.92</v>
      </c>
      <c r="V166" s="27">
        <v>2.9</v>
      </c>
      <c r="W166" s="27">
        <v>2.88</v>
      </c>
      <c r="X166" s="27">
        <v>2.86</v>
      </c>
      <c r="Y166" s="27">
        <v>2.84</v>
      </c>
      <c r="Z166" s="27">
        <v>2.82</v>
      </c>
      <c r="AA166" s="27">
        <v>2.8</v>
      </c>
      <c r="AB166">
        <v>-7.017977411841847E-3</v>
      </c>
      <c r="AC166" t="s">
        <v>308</v>
      </c>
      <c r="AD166" t="str">
        <f>IFERROR(VLOOKUP($A166,Stock_FRA_FAO!$A$3:$E$183,4,FALSE),"")</f>
        <v/>
      </c>
      <c r="AE166" t="str">
        <f>IFERROR(VLOOKUP($A166,Stock_FRA_FAO!$A$3:$E$183,5,FALSE),"")</f>
        <v/>
      </c>
      <c r="AF166" t="str">
        <f>IFERROR(VLOOKUP($A166,Forest_GFPM!$A$2:$H$181,3,FALSE),"")</f>
        <v/>
      </c>
      <c r="AG166">
        <v>5.4000000000000001E-4</v>
      </c>
      <c r="AH166">
        <v>-8.9800000000000005E-2</v>
      </c>
      <c r="AI166" s="51">
        <v>-0.41</v>
      </c>
    </row>
    <row r="167" spans="1:35">
      <c r="A167" s="47" t="s">
        <v>175</v>
      </c>
      <c r="B167" s="27">
        <v>25</v>
      </c>
      <c r="C167" s="27">
        <v>25.1</v>
      </c>
      <c r="D167" s="27">
        <v>25.2</v>
      </c>
      <c r="E167" s="27">
        <v>25.3</v>
      </c>
      <c r="F167" s="27">
        <v>25.4</v>
      </c>
      <c r="G167" s="27">
        <v>25.5</v>
      </c>
      <c r="H167" s="27">
        <v>25.6</v>
      </c>
      <c r="I167" s="27">
        <v>25.7</v>
      </c>
      <c r="J167" s="27">
        <v>25.8</v>
      </c>
      <c r="K167" s="27">
        <v>25.9</v>
      </c>
      <c r="L167" s="27">
        <v>26</v>
      </c>
      <c r="M167" s="27">
        <v>26</v>
      </c>
      <c r="N167" s="27">
        <v>26</v>
      </c>
      <c r="O167" s="27">
        <v>26</v>
      </c>
      <c r="P167" s="27">
        <v>26</v>
      </c>
      <c r="Q167" s="27">
        <v>26</v>
      </c>
      <c r="R167" s="27">
        <v>26.2</v>
      </c>
      <c r="S167" s="27">
        <v>26.4</v>
      </c>
      <c r="T167" s="27">
        <v>26.6</v>
      </c>
      <c r="U167" s="27">
        <v>26.8</v>
      </c>
      <c r="V167" s="27">
        <v>27</v>
      </c>
      <c r="W167" s="27">
        <v>27</v>
      </c>
      <c r="X167" s="27">
        <v>27</v>
      </c>
      <c r="Y167" s="27">
        <v>27</v>
      </c>
      <c r="Z167" s="27">
        <v>27</v>
      </c>
      <c r="AA167" s="27">
        <v>27</v>
      </c>
      <c r="AB167">
        <v>0</v>
      </c>
      <c r="AC167" t="s">
        <v>308</v>
      </c>
      <c r="AD167" t="str">
        <f>IFERROR(VLOOKUP($A167,Stock_FRA_FAO!$A$3:$E$183,4,FALSE),"")</f>
        <v/>
      </c>
      <c r="AE167" t="str">
        <f>IFERROR(VLOOKUP($A167,Stock_FRA_FAO!$A$3:$E$183,5,FALSE),"")</f>
        <v/>
      </c>
      <c r="AF167" t="str">
        <f>IFERROR(VLOOKUP($A167,Forest_GFPM!$A$2:$H$181,3,FALSE),"")</f>
        <v/>
      </c>
      <c r="AG167">
        <v>5.4000000000000001E-4</v>
      </c>
      <c r="AH167">
        <v>-8.9800000000000005E-2</v>
      </c>
      <c r="AI167" s="51">
        <v>-0.41</v>
      </c>
    </row>
    <row r="168" spans="1:35">
      <c r="A168" s="47" t="s">
        <v>177</v>
      </c>
      <c r="B168" s="27">
        <v>130</v>
      </c>
      <c r="C168" s="27">
        <v>134.1</v>
      </c>
      <c r="D168" s="27">
        <v>138.19999999999999</v>
      </c>
      <c r="E168" s="27">
        <v>142.30000000000001</v>
      </c>
      <c r="F168" s="27">
        <v>146.4</v>
      </c>
      <c r="G168" s="27">
        <v>150.5</v>
      </c>
      <c r="H168" s="27">
        <v>154.6</v>
      </c>
      <c r="I168" s="27">
        <v>158.69999999999999</v>
      </c>
      <c r="J168" s="27">
        <v>162.80000000000001</v>
      </c>
      <c r="K168" s="27">
        <v>166.9</v>
      </c>
      <c r="L168" s="27">
        <v>171</v>
      </c>
      <c r="M168" s="27">
        <v>171</v>
      </c>
      <c r="N168" s="27">
        <v>171</v>
      </c>
      <c r="O168" s="27">
        <v>171</v>
      </c>
      <c r="P168" s="27">
        <v>171</v>
      </c>
      <c r="Q168" s="27">
        <v>171</v>
      </c>
      <c r="R168" s="27">
        <v>171</v>
      </c>
      <c r="S168" s="27">
        <v>171</v>
      </c>
      <c r="T168" s="27">
        <v>171</v>
      </c>
      <c r="U168" s="27">
        <v>171</v>
      </c>
      <c r="V168" s="27">
        <v>171</v>
      </c>
      <c r="W168" s="27">
        <v>171</v>
      </c>
      <c r="X168" s="27">
        <v>171</v>
      </c>
      <c r="Y168" s="27">
        <v>171</v>
      </c>
      <c r="Z168" s="27">
        <v>171</v>
      </c>
      <c r="AA168" s="27">
        <v>171</v>
      </c>
      <c r="AB168">
        <v>0</v>
      </c>
      <c r="AC168">
        <v>16</v>
      </c>
      <c r="AD168" t="str">
        <f>IFERROR(VLOOKUP($A168,Stock_FRA_FAO!$A$3:$E$183,4,FALSE),"")</f>
        <v/>
      </c>
      <c r="AE168" t="str">
        <f>IFERROR(VLOOKUP($A168,Stock_FRA_FAO!$A$3:$E$183,5,FALSE),"")</f>
        <v/>
      </c>
      <c r="AF168">
        <f>IFERROR(VLOOKUP($A168,Forest_GFPM!$A$2:$H$181,3,FALSE),"")</f>
        <v>8.0000000000000002E-3</v>
      </c>
      <c r="AG168">
        <v>5.4000000000000001E-4</v>
      </c>
      <c r="AH168">
        <v>-8.9800000000000005E-2</v>
      </c>
      <c r="AI168" s="51">
        <v>-0.41</v>
      </c>
    </row>
    <row r="169" spans="1:35">
      <c r="A169" s="47" t="s">
        <v>178</v>
      </c>
      <c r="B169" s="27">
        <v>56</v>
      </c>
      <c r="C169" s="27">
        <v>56</v>
      </c>
      <c r="D169" s="27">
        <v>56</v>
      </c>
      <c r="E169" s="27">
        <v>56</v>
      </c>
      <c r="F169" s="27">
        <v>56</v>
      </c>
      <c r="G169" s="27">
        <v>56</v>
      </c>
      <c r="H169" s="27">
        <v>56</v>
      </c>
      <c r="I169" s="27">
        <v>56</v>
      </c>
      <c r="J169" s="27">
        <v>56</v>
      </c>
      <c r="K169" s="27">
        <v>56</v>
      </c>
      <c r="L169" s="27">
        <v>56</v>
      </c>
      <c r="M169" s="27">
        <v>56</v>
      </c>
      <c r="N169" s="27">
        <v>56</v>
      </c>
      <c r="O169" s="27">
        <v>56</v>
      </c>
      <c r="P169" s="27">
        <v>56</v>
      </c>
      <c r="Q169" s="27">
        <v>56</v>
      </c>
      <c r="R169" s="27">
        <v>55.52</v>
      </c>
      <c r="S169" s="27">
        <v>55.04</v>
      </c>
      <c r="T169" s="27">
        <v>54.56</v>
      </c>
      <c r="U169" s="27">
        <v>54.08</v>
      </c>
      <c r="V169" s="27">
        <v>53.6</v>
      </c>
      <c r="W169" s="27">
        <v>53.6</v>
      </c>
      <c r="X169" s="27">
        <v>53.6</v>
      </c>
      <c r="Y169" s="27">
        <v>53.6</v>
      </c>
      <c r="Z169" s="27">
        <v>53.6</v>
      </c>
      <c r="AA169" s="27">
        <v>53.6</v>
      </c>
      <c r="AB169">
        <v>0</v>
      </c>
      <c r="AC169">
        <v>7</v>
      </c>
      <c r="AD169">
        <f>IFERROR(VLOOKUP($A169,Stock_FRA_FAO!$A$3:$E$183,4,FALSE),"")</f>
        <v>0</v>
      </c>
      <c r="AE169">
        <f>IFERROR(VLOOKUP($A169,Stock_FRA_FAO!$A$3:$E$183,5,FALSE),"")</f>
        <v>7</v>
      </c>
      <c r="AF169">
        <f>IFERROR(VLOOKUP($A169,Forest_GFPM!$A$2:$H$181,3,FALSE),"")</f>
        <v>2.5999999999999999E-2</v>
      </c>
      <c r="AG169">
        <v>5.4000000000000001E-4</v>
      </c>
      <c r="AH169">
        <v>-8.9800000000000005E-2</v>
      </c>
      <c r="AI169" s="51">
        <v>-0.41</v>
      </c>
    </row>
    <row r="170" spans="1:35">
      <c r="A170" s="47" t="s">
        <v>179</v>
      </c>
      <c r="B170" s="27">
        <v>977</v>
      </c>
      <c r="C170" s="27">
        <v>977</v>
      </c>
      <c r="D170" s="27">
        <v>977</v>
      </c>
      <c r="E170" s="27">
        <v>977</v>
      </c>
      <c r="F170" s="27">
        <v>977</v>
      </c>
      <c r="G170" s="27">
        <v>977</v>
      </c>
      <c r="H170" s="27">
        <v>977</v>
      </c>
      <c r="I170" s="27">
        <v>977</v>
      </c>
      <c r="J170" s="27">
        <v>977</v>
      </c>
      <c r="K170" s="27">
        <v>977</v>
      </c>
      <c r="L170" s="27">
        <v>977</v>
      </c>
      <c r="M170" s="27">
        <v>977</v>
      </c>
      <c r="N170" s="27">
        <v>977</v>
      </c>
      <c r="O170" s="27">
        <v>977</v>
      </c>
      <c r="P170" s="27">
        <v>977</v>
      </c>
      <c r="Q170" s="27">
        <v>977</v>
      </c>
      <c r="R170" s="27">
        <v>977</v>
      </c>
      <c r="S170" s="27">
        <v>977</v>
      </c>
      <c r="T170" s="27">
        <v>977</v>
      </c>
      <c r="U170" s="27">
        <v>977</v>
      </c>
      <c r="V170" s="27">
        <v>977</v>
      </c>
      <c r="W170" s="27">
        <v>977</v>
      </c>
      <c r="X170" s="27">
        <v>977</v>
      </c>
      <c r="Y170" s="27">
        <v>977</v>
      </c>
      <c r="Z170" s="27">
        <v>977</v>
      </c>
      <c r="AA170" s="27">
        <v>977</v>
      </c>
      <c r="AB170">
        <v>0</v>
      </c>
      <c r="AC170">
        <v>8</v>
      </c>
      <c r="AD170">
        <f>IFERROR(VLOOKUP($A170,Stock_FRA_FAO!$A$3:$E$183,4,FALSE),"")</f>
        <v>3</v>
      </c>
      <c r="AE170">
        <f>IFERROR(VLOOKUP($A170,Stock_FRA_FAO!$A$3:$E$183,5,FALSE),"")</f>
        <v>5</v>
      </c>
      <c r="AF170">
        <f>IFERROR(VLOOKUP($A170,Forest_GFPM!$A$2:$H$181,3,FALSE),"")</f>
        <v>3.2000000000000001E-2</v>
      </c>
      <c r="AG170">
        <v>5.4000000000000001E-4</v>
      </c>
      <c r="AH170">
        <v>-8.9800000000000005E-2</v>
      </c>
      <c r="AI170" s="51">
        <v>-0.41</v>
      </c>
    </row>
    <row r="171" spans="1:35">
      <c r="A171" s="47" t="s">
        <v>180</v>
      </c>
      <c r="B171" s="27">
        <v>9348</v>
      </c>
      <c r="C171" s="27">
        <v>9303</v>
      </c>
      <c r="D171" s="27">
        <v>9258</v>
      </c>
      <c r="E171" s="27">
        <v>9213</v>
      </c>
      <c r="F171" s="27">
        <v>9168</v>
      </c>
      <c r="G171" s="27">
        <v>9123</v>
      </c>
      <c r="H171" s="27">
        <v>9078</v>
      </c>
      <c r="I171" s="27">
        <v>9033</v>
      </c>
      <c r="J171" s="27">
        <v>8988</v>
      </c>
      <c r="K171" s="27">
        <v>8943</v>
      </c>
      <c r="L171" s="27">
        <v>8898</v>
      </c>
      <c r="M171" s="27">
        <v>8853</v>
      </c>
      <c r="N171" s="27">
        <v>8808</v>
      </c>
      <c r="O171" s="27">
        <v>8763</v>
      </c>
      <c r="P171" s="27">
        <v>8718</v>
      </c>
      <c r="Q171" s="27">
        <v>8673</v>
      </c>
      <c r="R171" s="27">
        <v>8633</v>
      </c>
      <c r="S171" s="27">
        <v>8593</v>
      </c>
      <c r="T171" s="27">
        <v>8553</v>
      </c>
      <c r="U171" s="27">
        <v>8513</v>
      </c>
      <c r="V171" s="27">
        <v>8473</v>
      </c>
      <c r="W171" s="27">
        <v>8433</v>
      </c>
      <c r="X171" s="27">
        <v>8393</v>
      </c>
      <c r="Y171" s="27">
        <v>8353</v>
      </c>
      <c r="Z171" s="27">
        <v>8313</v>
      </c>
      <c r="AA171" s="27">
        <v>8273</v>
      </c>
      <c r="AB171">
        <v>-4.7773968593387561E-3</v>
      </c>
      <c r="AC171">
        <v>308</v>
      </c>
      <c r="AD171">
        <f>IFERROR(VLOOKUP($A171,Stock_FRA_FAO!$A$3:$E$183,4,FALSE),"")</f>
        <v>0</v>
      </c>
      <c r="AE171">
        <f>IFERROR(VLOOKUP($A171,Stock_FRA_FAO!$A$3:$E$183,5,FALSE),"")</f>
        <v>308</v>
      </c>
      <c r="AF171">
        <f>IFERROR(VLOOKUP($A171,Forest_GFPM!$A$2:$H$181,3,FALSE),"")</f>
        <v>1.4999999999999999E-2</v>
      </c>
      <c r="AG171">
        <v>5.4000000000000001E-4</v>
      </c>
      <c r="AH171">
        <v>-8.9800000000000005E-2</v>
      </c>
      <c r="AI171" s="51">
        <v>-0.41</v>
      </c>
    </row>
    <row r="172" spans="1:35" ht="15.6">
      <c r="A172" s="47" t="s">
        <v>181</v>
      </c>
      <c r="B172" s="48">
        <v>2325.1418986706799</v>
      </c>
      <c r="C172" s="48">
        <v>2336.7715638324598</v>
      </c>
      <c r="D172" s="27">
        <v>2348.4012289942316</v>
      </c>
      <c r="E172" s="27">
        <v>2360.0308941560074</v>
      </c>
      <c r="F172" s="27">
        <v>2371.6605593177833</v>
      </c>
      <c r="G172" s="27">
        <v>2383.2902244795587</v>
      </c>
      <c r="H172" s="27">
        <v>2394.9198896413341</v>
      </c>
      <c r="I172" s="27">
        <v>2406.5495548031099</v>
      </c>
      <c r="J172" s="27">
        <v>2418.1792199648862</v>
      </c>
      <c r="K172" s="27">
        <v>2429.8088851266616</v>
      </c>
      <c r="L172" s="27">
        <v>2441.4385502884375</v>
      </c>
      <c r="M172" s="27">
        <v>2443.9701780787559</v>
      </c>
      <c r="N172" s="27">
        <v>2446.5018058690748</v>
      </c>
      <c r="O172" s="27">
        <v>2449.0334336593928</v>
      </c>
      <c r="P172" s="27">
        <v>2451.5650614497117</v>
      </c>
      <c r="Q172" s="27">
        <v>2454.0966892400302</v>
      </c>
      <c r="R172" s="27">
        <v>2523.4</v>
      </c>
      <c r="S172" s="27">
        <v>2570.8000000000002</v>
      </c>
      <c r="T172" s="27">
        <v>2618.1999999999998</v>
      </c>
      <c r="U172" s="27">
        <v>2665.6</v>
      </c>
      <c r="V172" s="27">
        <v>2713</v>
      </c>
      <c r="W172" s="27">
        <v>2714.4</v>
      </c>
      <c r="X172" s="27">
        <v>2715.8</v>
      </c>
      <c r="Y172" s="27">
        <v>2717.2</v>
      </c>
      <c r="Z172" s="27">
        <v>2718.6</v>
      </c>
      <c r="AA172" s="27">
        <v>2720</v>
      </c>
      <c r="AB172">
        <v>5.1536921210737496E-4</v>
      </c>
      <c r="AC172">
        <v>418</v>
      </c>
      <c r="AD172">
        <f>IFERROR(VLOOKUP($A172,Stock_FRA_FAO!$A$3:$E$183,4,FALSE),"")</f>
        <v>48</v>
      </c>
      <c r="AE172">
        <f>IFERROR(VLOOKUP($A172,Stock_FRA_FAO!$A$3:$E$183,5,FALSE),"")</f>
        <v>370</v>
      </c>
      <c r="AF172">
        <f>IFERROR(VLOOKUP($A172,Forest_GFPM!$A$2:$H$181,3,FALSE),"")</f>
        <v>3.6999999999999998E-2</v>
      </c>
      <c r="AG172">
        <v>5.4000000000000001E-4</v>
      </c>
      <c r="AH172">
        <v>-8.9800000000000005E-2</v>
      </c>
      <c r="AI172" s="51">
        <v>-0.41</v>
      </c>
    </row>
    <row r="173" spans="1:35">
      <c r="A173" s="47" t="s">
        <v>182</v>
      </c>
      <c r="B173" s="27">
        <v>40.67</v>
      </c>
      <c r="C173" s="27">
        <v>40.67</v>
      </c>
      <c r="D173" s="27">
        <v>40.67</v>
      </c>
      <c r="E173" s="27">
        <v>40.67</v>
      </c>
      <c r="F173" s="27">
        <v>40.67</v>
      </c>
      <c r="G173" s="27">
        <v>40.67</v>
      </c>
      <c r="H173" s="27">
        <v>40.67</v>
      </c>
      <c r="I173" s="27">
        <v>40.67</v>
      </c>
      <c r="J173" s="27">
        <v>40.67</v>
      </c>
      <c r="K173" s="27">
        <v>40.67</v>
      </c>
      <c r="L173" s="27">
        <v>40.67</v>
      </c>
      <c r="M173" s="27">
        <v>40.67</v>
      </c>
      <c r="N173" s="27">
        <v>40.67</v>
      </c>
      <c r="O173" s="27">
        <v>40.67</v>
      </c>
      <c r="P173" s="27">
        <v>40.67</v>
      </c>
      <c r="Q173" s="27">
        <v>40.67</v>
      </c>
      <c r="R173" s="27">
        <v>40.67</v>
      </c>
      <c r="S173" s="27">
        <v>40.67</v>
      </c>
      <c r="T173" s="27">
        <v>40.67</v>
      </c>
      <c r="U173" s="27">
        <v>40.67</v>
      </c>
      <c r="V173" s="27">
        <v>40.67</v>
      </c>
      <c r="W173" s="27">
        <v>40.67</v>
      </c>
      <c r="X173" s="27">
        <v>40.67</v>
      </c>
      <c r="Y173" s="27">
        <v>40.67</v>
      </c>
      <c r="Z173" s="27">
        <v>40.67</v>
      </c>
      <c r="AA173" s="27">
        <v>40.67</v>
      </c>
      <c r="AB173">
        <v>0</v>
      </c>
      <c r="AC173">
        <v>3</v>
      </c>
      <c r="AD173">
        <f>IFERROR(VLOOKUP($A173,Stock_FRA_FAO!$A$3:$E$183,4,FALSE),"")</f>
        <v>0</v>
      </c>
      <c r="AE173">
        <f>IFERROR(VLOOKUP($A173,Stock_FRA_FAO!$A$3:$E$183,5,FALSE),"")</f>
        <v>0</v>
      </c>
      <c r="AF173" t="str">
        <f>IFERROR(VLOOKUP($A173,Forest_GFPM!$A$2:$H$181,3,FALSE),"")</f>
        <v/>
      </c>
      <c r="AG173">
        <v>5.4000000000000001E-4</v>
      </c>
      <c r="AH173">
        <v>-8.9800000000000005E-2</v>
      </c>
      <c r="AI173" s="51">
        <v>-0.41</v>
      </c>
    </row>
    <row r="174" spans="1:35">
      <c r="A174" s="47" t="s">
        <v>183</v>
      </c>
      <c r="B174" s="27">
        <v>3118</v>
      </c>
      <c r="C174" s="27">
        <v>3098.4</v>
      </c>
      <c r="D174" s="27">
        <v>3078.8</v>
      </c>
      <c r="E174" s="27">
        <v>3059.2</v>
      </c>
      <c r="F174" s="27">
        <v>3039.6</v>
      </c>
      <c r="G174" s="27">
        <v>3020</v>
      </c>
      <c r="H174" s="27">
        <v>3000.4</v>
      </c>
      <c r="I174" s="27">
        <v>2980.8</v>
      </c>
      <c r="J174" s="27">
        <v>2961.2</v>
      </c>
      <c r="K174" s="27">
        <v>2941.6</v>
      </c>
      <c r="L174" s="27">
        <v>2922</v>
      </c>
      <c r="M174" s="27">
        <v>2902.4</v>
      </c>
      <c r="N174" s="27">
        <v>2882.8</v>
      </c>
      <c r="O174" s="27">
        <v>2863.2</v>
      </c>
      <c r="P174" s="27">
        <v>2843.6</v>
      </c>
      <c r="Q174" s="27">
        <v>2824</v>
      </c>
      <c r="R174" s="27">
        <v>2804.4</v>
      </c>
      <c r="S174" s="27">
        <v>2784.8</v>
      </c>
      <c r="T174" s="27">
        <v>2765.2</v>
      </c>
      <c r="U174" s="27">
        <v>2745.6</v>
      </c>
      <c r="V174" s="27">
        <v>2726</v>
      </c>
      <c r="W174" s="27">
        <v>2789.6</v>
      </c>
      <c r="X174" s="27">
        <v>2853.2</v>
      </c>
      <c r="Y174" s="27">
        <v>2916.8</v>
      </c>
      <c r="Z174" s="27">
        <v>2980.4</v>
      </c>
      <c r="AA174" s="27">
        <v>3044</v>
      </c>
      <c r="AB174">
        <v>2.20583211982468E-2</v>
      </c>
      <c r="AC174">
        <v>121</v>
      </c>
      <c r="AD174">
        <f>IFERROR(VLOOKUP($A174,Stock_FRA_FAO!$A$3:$E$183,4,FALSE),"")</f>
        <v>0</v>
      </c>
      <c r="AE174">
        <f>IFERROR(VLOOKUP($A174,Stock_FRA_FAO!$A$3:$E$183,5,FALSE),"")</f>
        <v>0</v>
      </c>
      <c r="AF174">
        <f>IFERROR(VLOOKUP($A174,Forest_GFPM!$A$2:$H$181,3,FALSE),"")</f>
        <v>5.5E-2</v>
      </c>
      <c r="AG174">
        <v>5.4000000000000001E-4</v>
      </c>
      <c r="AH174">
        <v>-8.9800000000000005E-2</v>
      </c>
      <c r="AI174" s="51">
        <v>-0.41</v>
      </c>
    </row>
    <row r="175" spans="1:35">
      <c r="A175" s="47" t="s">
        <v>184</v>
      </c>
      <c r="B175" s="27">
        <v>16.350000000000001</v>
      </c>
      <c r="C175" s="27">
        <v>16.350000000000001</v>
      </c>
      <c r="D175" s="27">
        <v>16.350000000000001</v>
      </c>
      <c r="E175" s="27">
        <v>16.350000000000001</v>
      </c>
      <c r="F175" s="27">
        <v>16.350000000000001</v>
      </c>
      <c r="G175" s="27">
        <v>16.350000000000001</v>
      </c>
      <c r="H175" s="27">
        <v>16.350000000000001</v>
      </c>
      <c r="I175" s="27">
        <v>16.350000000000001</v>
      </c>
      <c r="J175" s="27">
        <v>16.350000000000001</v>
      </c>
      <c r="K175" s="27">
        <v>16.350000000000001</v>
      </c>
      <c r="L175" s="27">
        <v>16.350000000000001</v>
      </c>
      <c r="M175" s="27">
        <v>16.350000000000001</v>
      </c>
      <c r="N175" s="27">
        <v>16.350000000000001</v>
      </c>
      <c r="O175" s="27">
        <v>16.350000000000001</v>
      </c>
      <c r="P175" s="27">
        <v>16.350000000000001</v>
      </c>
      <c r="Q175" s="27">
        <v>16.350000000000001</v>
      </c>
      <c r="R175" s="27">
        <v>16.350000000000001</v>
      </c>
      <c r="S175" s="27">
        <v>16.350000000000001</v>
      </c>
      <c r="T175" s="27">
        <v>16.350000000000001</v>
      </c>
      <c r="U175" s="27">
        <v>16.350000000000001</v>
      </c>
      <c r="V175" s="27">
        <v>16.350000000000001</v>
      </c>
      <c r="W175" s="27">
        <v>16.350000000000001</v>
      </c>
      <c r="X175" s="27">
        <v>16.350000000000001</v>
      </c>
      <c r="Y175" s="27">
        <v>16.350000000000001</v>
      </c>
      <c r="Z175" s="27">
        <v>16.350000000000001</v>
      </c>
      <c r="AA175" s="27">
        <v>16.350000000000001</v>
      </c>
      <c r="AB175">
        <v>0</v>
      </c>
      <c r="AC175">
        <v>1</v>
      </c>
      <c r="AD175" t="str">
        <f>IFERROR(VLOOKUP($A175,Stock_FRA_FAO!$A$3:$E$183,4,FALSE),"")</f>
        <v/>
      </c>
      <c r="AE175" t="str">
        <f>IFERROR(VLOOKUP($A175,Stock_FRA_FAO!$A$3:$E$183,5,FALSE),"")</f>
        <v/>
      </c>
      <c r="AF175">
        <f>IFERROR(VLOOKUP($A175,Forest_GFPM!$A$2:$H$181,3,FALSE),"")</f>
        <v>7.0000000000000001E-3</v>
      </c>
      <c r="AG175">
        <v>5.4000000000000001E-4</v>
      </c>
      <c r="AH175">
        <v>-8.9800000000000005E-2</v>
      </c>
      <c r="AI175" s="51">
        <v>-0.41</v>
      </c>
    </row>
    <row r="176" spans="1:35" ht="15.6">
      <c r="A176" s="47" t="s">
        <v>185</v>
      </c>
      <c r="B176" s="48">
        <v>1915.86153846154</v>
      </c>
      <c r="C176" s="48">
        <v>1916.76483516484</v>
      </c>
      <c r="D176" s="48">
        <v>1917.6681318681301</v>
      </c>
      <c r="E176" s="27">
        <v>1921.7</v>
      </c>
      <c r="F176" s="27">
        <v>1921.6</v>
      </c>
      <c r="G176" s="27">
        <v>1921.5</v>
      </c>
      <c r="H176" s="27">
        <v>1921.4</v>
      </c>
      <c r="I176" s="27">
        <v>1921.3</v>
      </c>
      <c r="J176" s="27">
        <v>1921.2</v>
      </c>
      <c r="K176" s="27">
        <v>1921.1</v>
      </c>
      <c r="L176" s="27">
        <v>1921</v>
      </c>
      <c r="M176" s="27">
        <v>1923.2</v>
      </c>
      <c r="N176" s="27">
        <v>1925.4</v>
      </c>
      <c r="O176" s="27">
        <v>1927.6</v>
      </c>
      <c r="P176" s="27">
        <v>1929.8</v>
      </c>
      <c r="Q176" s="27">
        <v>1932</v>
      </c>
      <c r="R176" s="27">
        <v>1933.4</v>
      </c>
      <c r="S176" s="27">
        <v>1934.8</v>
      </c>
      <c r="T176" s="27">
        <v>1936.2</v>
      </c>
      <c r="U176" s="27">
        <v>1937.6</v>
      </c>
      <c r="V176" s="27">
        <v>1939</v>
      </c>
      <c r="W176" s="27">
        <v>1939.2</v>
      </c>
      <c r="X176" s="27">
        <v>1939.4</v>
      </c>
      <c r="Y176" s="27">
        <v>1939.6</v>
      </c>
      <c r="Z176" s="27">
        <v>1939.8</v>
      </c>
      <c r="AA176" s="27">
        <v>1940</v>
      </c>
      <c r="AB176">
        <v>1.0311936203044603E-4</v>
      </c>
      <c r="AC176">
        <v>532</v>
      </c>
      <c r="AD176">
        <f>IFERROR(VLOOKUP($A176,Stock_FRA_FAO!$A$3:$E$183,4,FALSE),"")</f>
        <v>240</v>
      </c>
      <c r="AE176">
        <f>IFERROR(VLOOKUP($A176,Stock_FRA_FAO!$A$3:$E$183,5,FALSE),"")</f>
        <v>292</v>
      </c>
      <c r="AF176">
        <f>IFERROR(VLOOKUP($A176,Forest_GFPM!$A$2:$H$181,3,FALSE),"")</f>
        <v>2.9000000000000001E-2</v>
      </c>
      <c r="AG176">
        <v>5.4000000000000001E-4</v>
      </c>
      <c r="AH176">
        <v>-8.9800000000000005E-2</v>
      </c>
      <c r="AI176" s="51">
        <v>-0.41</v>
      </c>
    </row>
    <row r="177" spans="1:35" ht="15.6">
      <c r="A177" s="47" t="s">
        <v>186</v>
      </c>
      <c r="B177" s="48">
        <v>1193.69</v>
      </c>
      <c r="C177" s="48">
        <v>1197.1600000000001</v>
      </c>
      <c r="D177" s="27">
        <v>1197</v>
      </c>
      <c r="E177" s="27">
        <v>1201.5</v>
      </c>
      <c r="F177" s="27">
        <v>1206</v>
      </c>
      <c r="G177" s="27">
        <v>1210.5</v>
      </c>
      <c r="H177" s="27">
        <v>1215</v>
      </c>
      <c r="I177" s="27">
        <v>1219.5</v>
      </c>
      <c r="J177" s="27">
        <v>1224</v>
      </c>
      <c r="K177" s="27">
        <v>1228.5</v>
      </c>
      <c r="L177" s="27">
        <v>1233</v>
      </c>
      <c r="M177" s="27">
        <v>1235</v>
      </c>
      <c r="N177" s="27">
        <v>1237</v>
      </c>
      <c r="O177" s="27">
        <v>1239</v>
      </c>
      <c r="P177" s="27">
        <v>1241</v>
      </c>
      <c r="Q177" s="27">
        <v>1243</v>
      </c>
      <c r="R177" s="27">
        <v>1243.8</v>
      </c>
      <c r="S177" s="27">
        <v>1244.5999999999999</v>
      </c>
      <c r="T177" s="27">
        <v>1245.4000000000001</v>
      </c>
      <c r="U177" s="27">
        <v>1246.2</v>
      </c>
      <c r="V177" s="27">
        <v>1247</v>
      </c>
      <c r="W177" s="27">
        <v>1247.2</v>
      </c>
      <c r="X177" s="27">
        <v>1247.4000000000001</v>
      </c>
      <c r="Y177" s="27">
        <v>1247.5999999999999</v>
      </c>
      <c r="Z177" s="27">
        <v>1247.8</v>
      </c>
      <c r="AA177" s="27">
        <v>1248</v>
      </c>
      <c r="AB177">
        <v>1.6032064643289878E-4</v>
      </c>
      <c r="AC177">
        <v>432</v>
      </c>
      <c r="AD177">
        <f>IFERROR(VLOOKUP($A177,Stock_FRA_FAO!$A$3:$E$183,4,FALSE),"")</f>
        <v>197</v>
      </c>
      <c r="AE177">
        <f>IFERROR(VLOOKUP($A177,Stock_FRA_FAO!$A$3:$E$183,5,FALSE),"")</f>
        <v>234</v>
      </c>
      <c r="AF177">
        <f>IFERROR(VLOOKUP($A177,Forest_GFPM!$A$2:$H$181,3,FALSE),"")</f>
        <v>2.7E-2</v>
      </c>
      <c r="AG177">
        <v>5.4000000000000001E-4</v>
      </c>
      <c r="AH177">
        <v>-8.9800000000000005E-2</v>
      </c>
      <c r="AI177" s="51">
        <v>-0.41</v>
      </c>
    </row>
    <row r="178" spans="1:35">
      <c r="A178" s="47" t="s">
        <v>187</v>
      </c>
      <c r="B178" s="27">
        <v>2324</v>
      </c>
      <c r="C178" s="27">
        <v>2318.4</v>
      </c>
      <c r="D178" s="27">
        <v>2312.8000000000002</v>
      </c>
      <c r="E178" s="27">
        <v>2307.1999999999998</v>
      </c>
      <c r="F178" s="27">
        <v>2301.6</v>
      </c>
      <c r="G178" s="27">
        <v>2296</v>
      </c>
      <c r="H178" s="27">
        <v>2290.4</v>
      </c>
      <c r="I178" s="27">
        <v>2284.8000000000002</v>
      </c>
      <c r="J178" s="27">
        <v>2279.1999999999998</v>
      </c>
      <c r="K178" s="27">
        <v>2273.6</v>
      </c>
      <c r="L178" s="27">
        <v>2268</v>
      </c>
      <c r="M178" s="27">
        <v>2262.6</v>
      </c>
      <c r="N178" s="27">
        <v>2257.1999999999998</v>
      </c>
      <c r="O178" s="27">
        <v>2251.8000000000002</v>
      </c>
      <c r="P178" s="27">
        <v>2246.4</v>
      </c>
      <c r="Q178" s="27">
        <v>2241</v>
      </c>
      <c r="R178" s="27">
        <v>2235.4</v>
      </c>
      <c r="S178" s="27">
        <v>2229.8000000000002</v>
      </c>
      <c r="T178" s="27">
        <v>2224.1999999999998</v>
      </c>
      <c r="U178" s="27">
        <v>2218.6</v>
      </c>
      <c r="V178" s="27">
        <v>2213</v>
      </c>
      <c r="W178" s="27">
        <v>2207.4</v>
      </c>
      <c r="X178" s="27">
        <v>2201.8000000000002</v>
      </c>
      <c r="Y178" s="27">
        <v>2196.1999999999998</v>
      </c>
      <c r="Z178" s="27">
        <v>2190.6</v>
      </c>
      <c r="AA178" s="27">
        <v>2185</v>
      </c>
      <c r="AB178">
        <v>-2.5466327672528655E-3</v>
      </c>
      <c r="AC178">
        <v>208</v>
      </c>
      <c r="AD178">
        <f>IFERROR(VLOOKUP($A178,Stock_FRA_FAO!$A$3:$E$183,4,FALSE),"")</f>
        <v>0</v>
      </c>
      <c r="AE178">
        <f>IFERROR(VLOOKUP($A178,Stock_FRA_FAO!$A$3:$E$183,5,FALSE),"")</f>
        <v>0</v>
      </c>
      <c r="AF178">
        <f>IFERROR(VLOOKUP($A178,Forest_GFPM!$A$2:$H$181,3,FALSE),"")</f>
        <v>6.0000000000000001E-3</v>
      </c>
      <c r="AG178">
        <v>5.4000000000000001E-4</v>
      </c>
      <c r="AH178">
        <v>-8.9800000000000005E-2</v>
      </c>
      <c r="AI178" s="51">
        <v>-0.41</v>
      </c>
    </row>
    <row r="179" spans="1:35">
      <c r="A179" s="47" t="s">
        <v>188</v>
      </c>
      <c r="B179" s="27">
        <v>8282</v>
      </c>
      <c r="C179" s="27">
        <v>8205.2999999999993</v>
      </c>
      <c r="D179" s="27">
        <v>8128.6</v>
      </c>
      <c r="E179" s="27">
        <v>8051.9</v>
      </c>
      <c r="F179" s="27">
        <v>7975.2</v>
      </c>
      <c r="G179" s="27">
        <v>7898.5</v>
      </c>
      <c r="H179" s="27">
        <v>7821.8</v>
      </c>
      <c r="I179" s="27">
        <v>7745.1</v>
      </c>
      <c r="J179" s="27">
        <v>7668.4</v>
      </c>
      <c r="K179" s="27">
        <v>7591.7</v>
      </c>
      <c r="L179" s="27">
        <v>7515</v>
      </c>
      <c r="M179" s="27">
        <v>7438.2</v>
      </c>
      <c r="N179" s="27">
        <v>7361.4</v>
      </c>
      <c r="O179" s="27">
        <v>7284.6</v>
      </c>
      <c r="P179" s="27">
        <v>7207.8</v>
      </c>
      <c r="Q179" s="27">
        <v>7131</v>
      </c>
      <c r="R179" s="27">
        <v>7054.2</v>
      </c>
      <c r="S179" s="27">
        <v>6977.4</v>
      </c>
      <c r="T179" s="27">
        <v>6900.6</v>
      </c>
      <c r="U179" s="27">
        <v>6823.8</v>
      </c>
      <c r="V179" s="27">
        <v>6747</v>
      </c>
      <c r="W179" s="27">
        <v>6670.2</v>
      </c>
      <c r="X179" s="27">
        <v>6593.4</v>
      </c>
      <c r="Y179" s="27">
        <v>6516.6</v>
      </c>
      <c r="Z179" s="27">
        <v>6439.8</v>
      </c>
      <c r="AA179" s="27">
        <v>6363</v>
      </c>
      <c r="AB179">
        <v>-1.1718269998267972E-2</v>
      </c>
      <c r="AC179">
        <v>159</v>
      </c>
      <c r="AD179">
        <f>IFERROR(VLOOKUP($A179,Stock_FRA_FAO!$A$3:$E$183,4,FALSE),"")</f>
        <v>109</v>
      </c>
      <c r="AE179">
        <f>IFERROR(VLOOKUP($A179,Stock_FRA_FAO!$A$3:$E$183,5,FALSE),"")</f>
        <v>50</v>
      </c>
      <c r="AF179">
        <f>IFERROR(VLOOKUP($A179,Forest_GFPM!$A$2:$H$181,3,FALSE),"")</f>
        <v>1E-3</v>
      </c>
      <c r="AG179">
        <v>5.4000000000000001E-4</v>
      </c>
      <c r="AH179">
        <v>-8.9800000000000005E-2</v>
      </c>
      <c r="AI179" s="51">
        <v>-0.41</v>
      </c>
    </row>
    <row r="180" spans="1:35">
      <c r="A180" s="47" t="s">
        <v>189</v>
      </c>
      <c r="B180" s="27">
        <v>9241</v>
      </c>
      <c r="C180" s="27">
        <v>9241</v>
      </c>
      <c r="D180" s="27">
        <v>9241</v>
      </c>
      <c r="E180" s="27">
        <v>9241</v>
      </c>
      <c r="F180" s="27">
        <v>9241</v>
      </c>
      <c r="G180" s="27">
        <v>9241</v>
      </c>
      <c r="H180" s="27">
        <v>9241</v>
      </c>
      <c r="I180" s="27">
        <v>9241</v>
      </c>
      <c r="J180" s="27">
        <v>9241</v>
      </c>
      <c r="K180" s="27">
        <v>9241</v>
      </c>
      <c r="L180" s="27">
        <v>9241</v>
      </c>
      <c r="M180" s="27">
        <v>9241</v>
      </c>
      <c r="N180" s="27">
        <v>9241</v>
      </c>
      <c r="O180" s="27">
        <v>9241</v>
      </c>
      <c r="P180" s="27">
        <v>9241</v>
      </c>
      <c r="Q180" s="27">
        <v>9241</v>
      </c>
      <c r="R180" s="27">
        <v>9241</v>
      </c>
      <c r="S180" s="27">
        <v>9241</v>
      </c>
      <c r="T180" s="27">
        <v>9241</v>
      </c>
      <c r="U180" s="27">
        <v>9241</v>
      </c>
      <c r="V180" s="27">
        <v>9241</v>
      </c>
      <c r="W180" s="27">
        <v>9241</v>
      </c>
      <c r="X180" s="27">
        <v>9241</v>
      </c>
      <c r="Y180" s="27">
        <v>9241</v>
      </c>
      <c r="Z180" s="27">
        <v>9241</v>
      </c>
      <c r="AA180" s="27">
        <v>9241</v>
      </c>
      <c r="AB180">
        <v>0</v>
      </c>
      <c r="AC180">
        <v>670</v>
      </c>
      <c r="AD180">
        <f>IFERROR(VLOOKUP($A180,Stock_FRA_FAO!$A$3:$E$183,4,FALSE),"")</f>
        <v>0</v>
      </c>
      <c r="AE180">
        <f>IFERROR(VLOOKUP($A180,Stock_FRA_FAO!$A$3:$E$183,5,FALSE),"")</f>
        <v>0</v>
      </c>
      <c r="AF180">
        <f>IFERROR(VLOOKUP($A180,Forest_GFPM!$A$2:$H$181,3,FALSE),"")</f>
        <v>5.6000000000000001E-2</v>
      </c>
      <c r="AG180">
        <v>5.4000000000000001E-4</v>
      </c>
      <c r="AH180">
        <v>-8.9800000000000005E-2</v>
      </c>
      <c r="AI180" s="51">
        <v>-0.41</v>
      </c>
    </row>
    <row r="181" spans="1:35">
      <c r="A181" s="47" t="s">
        <v>191</v>
      </c>
      <c r="B181" s="27">
        <v>13809.49</v>
      </c>
      <c r="C181" s="27">
        <v>14126.24</v>
      </c>
      <c r="D181" s="27">
        <v>14442.98</v>
      </c>
      <c r="E181" s="27">
        <v>14759.73</v>
      </c>
      <c r="F181" s="27">
        <v>15076.47</v>
      </c>
      <c r="G181" s="27">
        <v>15393.22</v>
      </c>
      <c r="H181" s="27">
        <v>15709.96</v>
      </c>
      <c r="I181" s="27">
        <v>16026.71</v>
      </c>
      <c r="J181" s="27">
        <v>16343.45</v>
      </c>
      <c r="K181" s="27">
        <v>16660.2</v>
      </c>
      <c r="L181" s="27">
        <v>16976.939999999999</v>
      </c>
      <c r="M181" s="27">
        <v>17037.97</v>
      </c>
      <c r="N181" s="27">
        <v>17099</v>
      </c>
      <c r="O181" s="27">
        <v>17160.03</v>
      </c>
      <c r="P181" s="27">
        <v>17221.060000000001</v>
      </c>
      <c r="Q181" s="27">
        <v>17282.09</v>
      </c>
      <c r="R181" s="27">
        <v>17475.11</v>
      </c>
      <c r="S181" s="27">
        <v>17668.13</v>
      </c>
      <c r="T181" s="27">
        <v>17861.16</v>
      </c>
      <c r="U181" s="27">
        <v>18054.18</v>
      </c>
      <c r="V181" s="27">
        <v>18247.2</v>
      </c>
      <c r="W181" s="27">
        <v>18281.330000000002</v>
      </c>
      <c r="X181" s="27">
        <v>18315.47</v>
      </c>
      <c r="Y181" s="27">
        <v>18349.599999999999</v>
      </c>
      <c r="Z181" s="27">
        <v>18383.740000000002</v>
      </c>
      <c r="AA181" s="27">
        <v>18417.87</v>
      </c>
      <c r="AB181">
        <v>1.8619984880152707E-3</v>
      </c>
      <c r="AC181">
        <v>1212</v>
      </c>
      <c r="AD181">
        <f>IFERROR(VLOOKUP($A181,Stock_FRA_FAO!$A$3:$E$183,4,FALSE),"")</f>
        <v>635</v>
      </c>
      <c r="AE181">
        <f>IFERROR(VLOOKUP($A181,Stock_FRA_FAO!$A$3:$E$183,5,FALSE),"")</f>
        <v>577</v>
      </c>
      <c r="AF181">
        <f>IFERROR(VLOOKUP($A181,Forest_GFPM!$A$2:$H$181,3,FALSE),"")</f>
        <v>2.7E-2</v>
      </c>
      <c r="AG181">
        <v>5.4000000000000001E-4</v>
      </c>
      <c r="AH181">
        <v>-8.9800000000000005E-2</v>
      </c>
      <c r="AI181" s="51">
        <v>-0.41</v>
      </c>
    </row>
    <row r="182" spans="1:35">
      <c r="A182" s="47" t="s">
        <v>192</v>
      </c>
      <c r="B182" s="27">
        <v>2284</v>
      </c>
      <c r="C182" s="27">
        <v>2274.8000000000002</v>
      </c>
      <c r="D182" s="27">
        <v>2265.6</v>
      </c>
      <c r="E182" s="27">
        <v>2256.4</v>
      </c>
      <c r="F182" s="27">
        <v>2247.1999999999998</v>
      </c>
      <c r="G182" s="27">
        <v>2238</v>
      </c>
      <c r="H182" s="27">
        <v>2228.8000000000002</v>
      </c>
      <c r="I182" s="27">
        <v>2219.6</v>
      </c>
      <c r="J182" s="27">
        <v>2210.4</v>
      </c>
      <c r="K182" s="27">
        <v>2201.1999999999998</v>
      </c>
      <c r="L182" s="27">
        <v>2192</v>
      </c>
      <c r="M182" s="27">
        <v>2177.1999999999998</v>
      </c>
      <c r="N182" s="27">
        <v>2162.4</v>
      </c>
      <c r="O182" s="27">
        <v>2147.6</v>
      </c>
      <c r="P182" s="27">
        <v>2132.8000000000002</v>
      </c>
      <c r="Q182" s="27">
        <v>2118</v>
      </c>
      <c r="R182" s="27">
        <v>2115</v>
      </c>
      <c r="S182" s="27">
        <v>2112</v>
      </c>
      <c r="T182" s="27">
        <v>2109</v>
      </c>
      <c r="U182" s="27">
        <v>2106</v>
      </c>
      <c r="V182" s="27">
        <v>2103</v>
      </c>
      <c r="W182" s="27">
        <v>2096.4</v>
      </c>
      <c r="X182" s="27">
        <v>2089.8000000000002</v>
      </c>
      <c r="Y182" s="27">
        <v>2083.1999999999998</v>
      </c>
      <c r="Z182" s="27">
        <v>2076.6</v>
      </c>
      <c r="AA182" s="27">
        <v>2070</v>
      </c>
      <c r="AB182">
        <v>-3.1632315745906414E-3</v>
      </c>
      <c r="AC182">
        <v>46</v>
      </c>
      <c r="AD182">
        <f>IFERROR(VLOOKUP($A182,Stock_FRA_FAO!$A$3:$E$183,4,FALSE),"")</f>
        <v>0</v>
      </c>
      <c r="AE182">
        <f>IFERROR(VLOOKUP($A182,Stock_FRA_FAO!$A$3:$E$183,5,FALSE),"")</f>
        <v>0</v>
      </c>
      <c r="AF182">
        <f>IFERROR(VLOOKUP($A182,Forest_GFPM!$A$2:$H$181,3,FALSE),"")</f>
        <v>0.01</v>
      </c>
      <c r="AG182">
        <v>5.4000000000000001E-4</v>
      </c>
      <c r="AH182">
        <v>-8.9800000000000005E-2</v>
      </c>
      <c r="AI182" s="51">
        <v>-0.41</v>
      </c>
    </row>
    <row r="183" spans="1:35">
      <c r="A183" s="47" t="s">
        <v>193</v>
      </c>
      <c r="B183" s="27">
        <v>30727.31</v>
      </c>
      <c r="C183" s="27">
        <v>30552.9</v>
      </c>
      <c r="D183" s="27">
        <v>30378.48</v>
      </c>
      <c r="E183" s="27">
        <v>30204.07</v>
      </c>
      <c r="F183" s="27">
        <v>30029.65</v>
      </c>
      <c r="G183" s="27">
        <v>29855.24</v>
      </c>
      <c r="H183" s="27">
        <v>29680.82</v>
      </c>
      <c r="I183" s="27">
        <v>29506.41</v>
      </c>
      <c r="J183" s="27">
        <v>29331.99</v>
      </c>
      <c r="K183" s="27">
        <v>29157.58</v>
      </c>
      <c r="L183" s="27">
        <v>28983.16</v>
      </c>
      <c r="M183" s="27">
        <v>28808.75</v>
      </c>
      <c r="N183" s="27">
        <v>28634.33</v>
      </c>
      <c r="O183" s="27">
        <v>28459.919999999998</v>
      </c>
      <c r="P183" s="27">
        <v>28285.5</v>
      </c>
      <c r="Q183" s="27">
        <v>28111.09</v>
      </c>
      <c r="R183" s="27">
        <v>27936.67</v>
      </c>
      <c r="S183" s="27">
        <v>27762.26</v>
      </c>
      <c r="T183" s="27">
        <v>27587.84</v>
      </c>
      <c r="U183" s="27">
        <v>27413.43</v>
      </c>
      <c r="V183" s="27">
        <v>27239.01</v>
      </c>
      <c r="W183" s="27">
        <v>27064.6</v>
      </c>
      <c r="X183" s="27">
        <v>26890.18</v>
      </c>
      <c r="Y183" s="27">
        <v>26715.77</v>
      </c>
      <c r="Z183" s="27">
        <v>26541.35</v>
      </c>
      <c r="AA183" s="27">
        <v>26366.94</v>
      </c>
      <c r="AB183">
        <v>-6.5076450194511137E-3</v>
      </c>
      <c r="AC183">
        <v>1378</v>
      </c>
      <c r="AD183">
        <f>IFERROR(VLOOKUP($A183,Stock_FRA_FAO!$A$3:$E$183,4,FALSE),"")</f>
        <v>0</v>
      </c>
      <c r="AE183">
        <f>IFERROR(VLOOKUP($A183,Stock_FRA_FAO!$A$3:$E$183,5,FALSE),"")</f>
        <v>1378</v>
      </c>
      <c r="AF183">
        <f>IFERROR(VLOOKUP($A183,Forest_GFPM!$A$2:$H$181,3,FALSE),"")</f>
        <v>2.1999999999999999E-2</v>
      </c>
      <c r="AG183">
        <v>5.4000000000000001E-4</v>
      </c>
      <c r="AH183">
        <v>-8.9800000000000005E-2</v>
      </c>
      <c r="AI183" s="51">
        <v>-0.41</v>
      </c>
    </row>
    <row r="184" spans="1:35">
      <c r="A184" s="47" t="s">
        <v>194</v>
      </c>
      <c r="B184" s="27">
        <v>15430</v>
      </c>
      <c r="C184" s="27">
        <v>15426.1</v>
      </c>
      <c r="D184" s="27">
        <v>15422.2</v>
      </c>
      <c r="E184" s="27">
        <v>15418.3</v>
      </c>
      <c r="F184" s="27">
        <v>15414.4</v>
      </c>
      <c r="G184" s="27">
        <v>15410.5</v>
      </c>
      <c r="H184" s="27">
        <v>15406.6</v>
      </c>
      <c r="I184" s="27">
        <v>15402.7</v>
      </c>
      <c r="J184" s="27">
        <v>15398.8</v>
      </c>
      <c r="K184" s="27">
        <v>15394.9</v>
      </c>
      <c r="L184" s="27">
        <v>15391</v>
      </c>
      <c r="M184" s="27">
        <v>15387</v>
      </c>
      <c r="N184" s="27">
        <v>15383</v>
      </c>
      <c r="O184" s="27">
        <v>15379</v>
      </c>
      <c r="P184" s="27">
        <v>15375</v>
      </c>
      <c r="Q184" s="27">
        <v>15371</v>
      </c>
      <c r="R184" s="27">
        <v>15367</v>
      </c>
      <c r="S184" s="27">
        <v>15363</v>
      </c>
      <c r="T184" s="27">
        <v>15359</v>
      </c>
      <c r="U184" s="27">
        <v>15355</v>
      </c>
      <c r="V184" s="27">
        <v>15351</v>
      </c>
      <c r="W184" s="27">
        <v>15347.2</v>
      </c>
      <c r="X184" s="27">
        <v>15343.4</v>
      </c>
      <c r="Y184" s="27">
        <v>15339.6</v>
      </c>
      <c r="Z184" s="27">
        <v>15335.8</v>
      </c>
      <c r="AA184" s="27">
        <v>15332</v>
      </c>
      <c r="AB184">
        <v>-2.4769418188963499E-4</v>
      </c>
      <c r="AC184">
        <v>3816</v>
      </c>
      <c r="AD184">
        <f>IFERROR(VLOOKUP($A184,Stock_FRA_FAO!$A$3:$E$183,4,FALSE),"")</f>
        <v>0</v>
      </c>
      <c r="AE184">
        <f>IFERROR(VLOOKUP($A184,Stock_FRA_FAO!$A$3:$E$183,5,FALSE),"")</f>
        <v>3816</v>
      </c>
      <c r="AF184">
        <f>IFERROR(VLOOKUP($A184,Forest_GFPM!$A$2:$H$181,3,FALSE),"")</f>
        <v>0</v>
      </c>
      <c r="AG184">
        <v>5.4000000000000001E-4</v>
      </c>
      <c r="AH184">
        <v>-8.9800000000000005E-2</v>
      </c>
      <c r="AI184" s="51">
        <v>-0.41</v>
      </c>
    </row>
    <row r="185" spans="1:35">
      <c r="A185" s="47" t="s">
        <v>195</v>
      </c>
      <c r="B185" s="27">
        <v>472</v>
      </c>
      <c r="C185" s="27">
        <v>476.6</v>
      </c>
      <c r="D185" s="27">
        <v>481.2</v>
      </c>
      <c r="E185" s="27">
        <v>485.8</v>
      </c>
      <c r="F185" s="27">
        <v>490.4</v>
      </c>
      <c r="G185" s="27">
        <v>495</v>
      </c>
      <c r="H185" s="27">
        <v>499.6</v>
      </c>
      <c r="I185" s="27">
        <v>504.2</v>
      </c>
      <c r="J185" s="27">
        <v>508.8</v>
      </c>
      <c r="K185" s="27">
        <v>513.4</v>
      </c>
      <c r="L185" s="27">
        <v>518</v>
      </c>
      <c r="M185" s="27">
        <v>522.6</v>
      </c>
      <c r="N185" s="27">
        <v>527.20000000000005</v>
      </c>
      <c r="O185" s="27">
        <v>531.79999999999995</v>
      </c>
      <c r="P185" s="27">
        <v>536.4</v>
      </c>
      <c r="Q185" s="27">
        <v>541</v>
      </c>
      <c r="R185" s="27">
        <v>545.4</v>
      </c>
      <c r="S185" s="27">
        <v>549.79999999999995</v>
      </c>
      <c r="T185" s="27">
        <v>554.20000000000005</v>
      </c>
      <c r="U185" s="27">
        <v>558.6</v>
      </c>
      <c r="V185" s="27">
        <v>563</v>
      </c>
      <c r="W185" s="27">
        <v>567.6</v>
      </c>
      <c r="X185" s="27">
        <v>572.20000000000005</v>
      </c>
      <c r="Y185" s="27">
        <v>576.79999999999995</v>
      </c>
      <c r="Z185" s="27">
        <v>581.4</v>
      </c>
      <c r="AA185" s="27">
        <v>586</v>
      </c>
      <c r="AB185">
        <v>8.0076017836572255E-3</v>
      </c>
      <c r="AC185">
        <v>19</v>
      </c>
      <c r="AD185">
        <f>IFERROR(VLOOKUP($A185,Stock_FRA_FAO!$A$3:$E$183,4,FALSE),"")</f>
        <v>8</v>
      </c>
      <c r="AE185">
        <f>IFERROR(VLOOKUP($A185,Stock_FRA_FAO!$A$3:$E$183,5,FALSE),"")</f>
        <v>11</v>
      </c>
      <c r="AF185">
        <f>IFERROR(VLOOKUP($A185,Forest_GFPM!$A$2:$H$181,3,FALSE),"")</f>
        <v>7.9000000000000001E-2</v>
      </c>
      <c r="AG185">
        <v>5.4000000000000001E-4</v>
      </c>
      <c r="AH185">
        <v>-8.9800000000000005E-2</v>
      </c>
      <c r="AI185" s="51">
        <v>-0.41</v>
      </c>
    </row>
    <row r="186" spans="1:35">
      <c r="A186" s="47" t="s">
        <v>196</v>
      </c>
      <c r="B186" s="27">
        <v>28063</v>
      </c>
      <c r="C186" s="27">
        <v>28073</v>
      </c>
      <c r="D186" s="27">
        <v>28083</v>
      </c>
      <c r="E186" s="27">
        <v>28093</v>
      </c>
      <c r="F186" s="27">
        <v>28103</v>
      </c>
      <c r="G186" s="27">
        <v>28113</v>
      </c>
      <c r="H186" s="27">
        <v>28123</v>
      </c>
      <c r="I186" s="27">
        <v>28133</v>
      </c>
      <c r="J186" s="27">
        <v>28143</v>
      </c>
      <c r="K186" s="27">
        <v>28153</v>
      </c>
      <c r="L186" s="27">
        <v>28163</v>
      </c>
      <c r="M186" s="27">
        <v>28174</v>
      </c>
      <c r="N186" s="27">
        <v>28185</v>
      </c>
      <c r="O186" s="27">
        <v>28196</v>
      </c>
      <c r="P186" s="27">
        <v>28207</v>
      </c>
      <c r="Q186" s="27">
        <v>28218</v>
      </c>
      <c r="R186" s="27">
        <v>28189</v>
      </c>
      <c r="S186" s="27">
        <v>28160</v>
      </c>
      <c r="T186" s="27">
        <v>28131</v>
      </c>
      <c r="U186" s="27">
        <v>28102</v>
      </c>
      <c r="V186" s="27">
        <v>28073</v>
      </c>
      <c r="W186" s="27">
        <v>28073</v>
      </c>
      <c r="X186" s="27">
        <v>28073</v>
      </c>
      <c r="Y186" s="27">
        <v>28073</v>
      </c>
      <c r="Z186" s="27">
        <v>28073</v>
      </c>
      <c r="AA186" s="27">
        <v>28073</v>
      </c>
      <c r="AB186">
        <v>0</v>
      </c>
      <c r="AC186">
        <v>2989</v>
      </c>
      <c r="AD186">
        <f>IFERROR(VLOOKUP($A186,Stock_FRA_FAO!$A$3:$E$183,4,FALSE),"")</f>
        <v>2481</v>
      </c>
      <c r="AE186">
        <f>IFERROR(VLOOKUP($A186,Stock_FRA_FAO!$A$3:$E$183,5,FALSE),"")</f>
        <v>507</v>
      </c>
      <c r="AF186">
        <f>IFERROR(VLOOKUP($A186,Forest_GFPM!$A$2:$H$181,3,FALSE),"")</f>
        <v>2.5999999999999999E-2</v>
      </c>
      <c r="AG186">
        <v>5.4000000000000001E-4</v>
      </c>
      <c r="AH186">
        <v>-8.9800000000000005E-2</v>
      </c>
      <c r="AI186" s="51">
        <v>-0.41</v>
      </c>
    </row>
    <row r="187" spans="1:35">
      <c r="A187" s="47" t="s">
        <v>197</v>
      </c>
      <c r="B187" s="27">
        <v>1151</v>
      </c>
      <c r="C187" s="27">
        <v>1155.3</v>
      </c>
      <c r="D187" s="27">
        <v>1159.5999999999999</v>
      </c>
      <c r="E187" s="27">
        <v>1163.9000000000001</v>
      </c>
      <c r="F187" s="27">
        <v>1168.2</v>
      </c>
      <c r="G187" s="27">
        <v>1172.5</v>
      </c>
      <c r="H187" s="27">
        <v>1176.8</v>
      </c>
      <c r="I187" s="27">
        <v>1181.0999999999999</v>
      </c>
      <c r="J187" s="27">
        <v>1185.4000000000001</v>
      </c>
      <c r="K187" s="27">
        <v>1189.7</v>
      </c>
      <c r="L187" s="27">
        <v>1194</v>
      </c>
      <c r="M187" s="27">
        <v>1198.5999999999999</v>
      </c>
      <c r="N187" s="27">
        <v>1203.2</v>
      </c>
      <c r="O187" s="27">
        <v>1207.8</v>
      </c>
      <c r="P187" s="27">
        <v>1212.4000000000001</v>
      </c>
      <c r="Q187" s="27">
        <v>1217</v>
      </c>
      <c r="R187" s="27">
        <v>1220.5999999999999</v>
      </c>
      <c r="S187" s="27">
        <v>1224.2</v>
      </c>
      <c r="T187" s="27">
        <v>1227.8</v>
      </c>
      <c r="U187" s="27">
        <v>1231.4000000000001</v>
      </c>
      <c r="V187" s="27">
        <v>1235</v>
      </c>
      <c r="W187" s="27">
        <v>1238.8</v>
      </c>
      <c r="X187" s="27">
        <v>1242.5999999999999</v>
      </c>
      <c r="Y187" s="27">
        <v>1246.4000000000001</v>
      </c>
      <c r="Z187" s="27">
        <v>1250.2</v>
      </c>
      <c r="AA187" s="27">
        <v>1254</v>
      </c>
      <c r="AB187">
        <v>3.0534706467655326E-3</v>
      </c>
      <c r="AC187">
        <v>442</v>
      </c>
      <c r="AD187">
        <f>IFERROR(VLOOKUP($A187,Stock_FRA_FAO!$A$3:$E$183,4,FALSE),"")</f>
        <v>298</v>
      </c>
      <c r="AE187">
        <f>IFERROR(VLOOKUP($A187,Stock_FRA_FAO!$A$3:$E$183,5,FALSE),"")</f>
        <v>144</v>
      </c>
      <c r="AF187">
        <f>IFERROR(VLOOKUP($A187,Forest_GFPM!$A$2:$H$181,3,FALSE),"")</f>
        <v>1.7000000000000001E-2</v>
      </c>
      <c r="AG187">
        <v>5.4000000000000001E-4</v>
      </c>
      <c r="AH187">
        <v>-8.9800000000000005E-2</v>
      </c>
      <c r="AI187" s="51">
        <v>-0.41</v>
      </c>
    </row>
    <row r="188" spans="1:35">
      <c r="A188" s="47" t="s">
        <v>198</v>
      </c>
      <c r="B188" s="27">
        <v>372</v>
      </c>
      <c r="C188" s="27">
        <v>378</v>
      </c>
      <c r="D188" s="27">
        <v>384</v>
      </c>
      <c r="E188" s="27">
        <v>390</v>
      </c>
      <c r="F188" s="27">
        <v>396</v>
      </c>
      <c r="G188" s="27">
        <v>402</v>
      </c>
      <c r="H188" s="27">
        <v>408</v>
      </c>
      <c r="I188" s="27">
        <v>414</v>
      </c>
      <c r="J188" s="27">
        <v>420</v>
      </c>
      <c r="K188" s="27">
        <v>426</v>
      </c>
      <c r="L188" s="27">
        <v>432</v>
      </c>
      <c r="M188" s="27">
        <v>437.8</v>
      </c>
      <c r="N188" s="27">
        <v>443.6</v>
      </c>
      <c r="O188" s="27">
        <v>449.4</v>
      </c>
      <c r="P188" s="27">
        <v>455.2</v>
      </c>
      <c r="Q188" s="27">
        <v>461</v>
      </c>
      <c r="R188" s="27">
        <v>467</v>
      </c>
      <c r="S188" s="27">
        <v>473</v>
      </c>
      <c r="T188" s="27">
        <v>479</v>
      </c>
      <c r="U188" s="27">
        <v>485</v>
      </c>
      <c r="V188" s="27">
        <v>491</v>
      </c>
      <c r="W188" s="27">
        <v>491</v>
      </c>
      <c r="X188" s="27">
        <v>491</v>
      </c>
      <c r="Y188" s="27">
        <v>491</v>
      </c>
      <c r="Z188" s="27">
        <v>491</v>
      </c>
      <c r="AA188" s="27">
        <v>491</v>
      </c>
      <c r="AB188">
        <v>0</v>
      </c>
      <c r="AC188">
        <v>16</v>
      </c>
      <c r="AD188" t="str">
        <f>IFERROR(VLOOKUP($A188,Stock_FRA_FAO!$A$3:$E$183,4,FALSE),"")</f>
        <v/>
      </c>
      <c r="AE188" t="str">
        <f>IFERROR(VLOOKUP($A188,Stock_FRA_FAO!$A$3:$E$183,5,FALSE),"")</f>
        <v/>
      </c>
      <c r="AF188">
        <f>IFERROR(VLOOKUP($A188,Forest_GFPM!$A$2:$H$181,3,FALSE),"")</f>
        <v>5.0000000000000001E-3</v>
      </c>
      <c r="AG188">
        <v>5.4000000000000001E-4</v>
      </c>
      <c r="AH188">
        <v>-8.9800000000000005E-2</v>
      </c>
      <c r="AI188" s="51">
        <v>-0.41</v>
      </c>
    </row>
    <row r="189" spans="1:35" ht="15.6">
      <c r="A189" s="47" t="s">
        <v>199</v>
      </c>
      <c r="B189" s="48">
        <v>408.20419580419599</v>
      </c>
      <c r="C189" s="48">
        <v>408.36363636363598</v>
      </c>
      <c r="D189" s="27">
        <v>408.4</v>
      </c>
      <c r="E189" s="27">
        <v>408.6</v>
      </c>
      <c r="F189" s="27">
        <v>408.8</v>
      </c>
      <c r="G189" s="27">
        <v>409</v>
      </c>
      <c r="H189" s="27">
        <v>409.2</v>
      </c>
      <c r="I189" s="27">
        <v>409.4</v>
      </c>
      <c r="J189" s="27">
        <v>409.6</v>
      </c>
      <c r="K189" s="27">
        <v>409.8</v>
      </c>
      <c r="L189" s="27">
        <v>410</v>
      </c>
      <c r="M189" s="27">
        <v>410</v>
      </c>
      <c r="N189" s="27">
        <v>410</v>
      </c>
      <c r="O189" s="27">
        <v>410</v>
      </c>
      <c r="P189" s="27">
        <v>410</v>
      </c>
      <c r="Q189" s="27">
        <v>410</v>
      </c>
      <c r="R189" s="27">
        <v>410</v>
      </c>
      <c r="S189" s="27">
        <v>410</v>
      </c>
      <c r="T189" s="27">
        <v>410</v>
      </c>
      <c r="U189" s="27">
        <v>410</v>
      </c>
      <c r="V189" s="27">
        <v>410</v>
      </c>
      <c r="W189" s="27">
        <v>410.4</v>
      </c>
      <c r="X189" s="27">
        <v>410.8</v>
      </c>
      <c r="Y189" s="27">
        <v>411.2</v>
      </c>
      <c r="Z189" s="27">
        <v>411.6</v>
      </c>
      <c r="AA189" s="27">
        <v>412</v>
      </c>
      <c r="AB189">
        <v>9.7323716147168504E-4</v>
      </c>
      <c r="AC189">
        <v>5</v>
      </c>
      <c r="AD189">
        <f>IFERROR(VLOOKUP($A189,Stock_FRA_FAO!$A$3:$E$183,4,FALSE),"")</f>
        <v>0</v>
      </c>
      <c r="AE189">
        <f>IFERROR(VLOOKUP($A189,Stock_FRA_FAO!$A$3:$E$183,5,FALSE),"")</f>
        <v>0</v>
      </c>
      <c r="AF189">
        <f>IFERROR(VLOOKUP($A189,Forest_GFPM!$A$2:$H$181,3,FALSE),"")</f>
        <v>8.0000000000000002E-3</v>
      </c>
      <c r="AG189">
        <v>5.4000000000000001E-4</v>
      </c>
      <c r="AH189">
        <v>-8.9800000000000005E-2</v>
      </c>
      <c r="AI189" s="51">
        <v>-0.41</v>
      </c>
    </row>
    <row r="190" spans="1:35">
      <c r="A190" s="47" t="s">
        <v>200</v>
      </c>
      <c r="B190" s="27">
        <v>14005</v>
      </c>
      <c r="C190" s="27">
        <v>14305.6</v>
      </c>
      <c r="D190" s="27">
        <v>14606.2</v>
      </c>
      <c r="E190" s="27">
        <v>14906.8</v>
      </c>
      <c r="F190" s="27">
        <v>15207.4</v>
      </c>
      <c r="G190" s="27">
        <v>15508</v>
      </c>
      <c r="H190" s="27">
        <v>15808.6</v>
      </c>
      <c r="I190" s="27">
        <v>16109.2</v>
      </c>
      <c r="J190" s="27">
        <v>16409.8</v>
      </c>
      <c r="K190" s="27">
        <v>16710.400000000001</v>
      </c>
      <c r="L190" s="27">
        <v>17011</v>
      </c>
      <c r="M190" s="27">
        <v>16828.8</v>
      </c>
      <c r="N190" s="27">
        <v>16646.599999999999</v>
      </c>
      <c r="O190" s="27">
        <v>16464.400000000001</v>
      </c>
      <c r="P190" s="27">
        <v>16282.2</v>
      </c>
      <c r="Q190" s="27">
        <v>16100</v>
      </c>
      <c r="R190" s="27">
        <v>16129.8</v>
      </c>
      <c r="S190" s="27">
        <v>16159.6</v>
      </c>
      <c r="T190" s="27">
        <v>16189.4</v>
      </c>
      <c r="U190" s="27">
        <v>16219.2</v>
      </c>
      <c r="V190" s="27">
        <v>16249</v>
      </c>
      <c r="W190" s="27">
        <v>16279</v>
      </c>
      <c r="X190" s="27">
        <v>16309</v>
      </c>
      <c r="Y190" s="27">
        <v>16339</v>
      </c>
      <c r="Z190" s="27">
        <v>16369</v>
      </c>
      <c r="AA190" s="27">
        <v>16399</v>
      </c>
      <c r="AB190">
        <v>1.8377926083803509E-3</v>
      </c>
      <c r="AC190">
        <v>1506</v>
      </c>
      <c r="AD190">
        <f>IFERROR(VLOOKUP($A190,Stock_FRA_FAO!$A$3:$E$183,4,FALSE),"")</f>
        <v>0</v>
      </c>
      <c r="AE190">
        <f>IFERROR(VLOOKUP($A190,Stock_FRA_FAO!$A$3:$E$183,5,FALSE),"")</f>
        <v>0</v>
      </c>
      <c r="AF190">
        <f>IFERROR(VLOOKUP($A190,Forest_GFPM!$A$2:$H$181,3,FALSE),"")</f>
        <v>4.3999999999999997E-2</v>
      </c>
      <c r="AG190">
        <v>5.4000000000000001E-4</v>
      </c>
      <c r="AH190">
        <v>-8.9800000000000005E-2</v>
      </c>
      <c r="AI190" s="51">
        <v>-0.41</v>
      </c>
    </row>
    <row r="191" spans="1:35" ht="15.6">
      <c r="A191" s="47" t="s">
        <v>201</v>
      </c>
      <c r="B191" s="48">
        <v>914.45</v>
      </c>
      <c r="C191" s="48">
        <v>918.6</v>
      </c>
      <c r="D191" s="27">
        <v>921.2</v>
      </c>
      <c r="E191" s="27">
        <v>925.8</v>
      </c>
      <c r="F191" s="27">
        <v>930.4</v>
      </c>
      <c r="G191" s="27">
        <v>935</v>
      </c>
      <c r="H191" s="27">
        <v>939.6</v>
      </c>
      <c r="I191" s="27">
        <v>944.2</v>
      </c>
      <c r="J191" s="27">
        <v>948.8</v>
      </c>
      <c r="K191" s="27">
        <v>953.4</v>
      </c>
      <c r="L191" s="27">
        <v>958</v>
      </c>
      <c r="M191" s="27">
        <v>961.4</v>
      </c>
      <c r="N191" s="27">
        <v>964.8</v>
      </c>
      <c r="O191" s="27">
        <v>968.2</v>
      </c>
      <c r="P191" s="27">
        <v>971.6</v>
      </c>
      <c r="Q191" s="27">
        <v>975</v>
      </c>
      <c r="R191" s="27">
        <v>979.6</v>
      </c>
      <c r="S191" s="27">
        <v>984.2</v>
      </c>
      <c r="T191" s="27">
        <v>988.8</v>
      </c>
      <c r="U191" s="27">
        <v>993.4</v>
      </c>
      <c r="V191" s="27">
        <v>998</v>
      </c>
      <c r="W191" s="27">
        <v>998</v>
      </c>
      <c r="X191" s="27">
        <v>998</v>
      </c>
      <c r="Y191" s="27">
        <v>998</v>
      </c>
      <c r="Z191" s="27">
        <v>998</v>
      </c>
      <c r="AA191" s="27">
        <v>998</v>
      </c>
      <c r="AB191">
        <v>0</v>
      </c>
      <c r="AC191" t="s">
        <v>308</v>
      </c>
      <c r="AD191" t="str">
        <f>IFERROR(VLOOKUP($A191,Stock_FRA_FAO!$A$3:$E$183,4,FALSE),"")</f>
        <v/>
      </c>
      <c r="AE191" t="str">
        <f>IFERROR(VLOOKUP($A191,Stock_FRA_FAO!$A$3:$E$183,5,FALSE),"")</f>
        <v/>
      </c>
      <c r="AF191" t="str">
        <f>IFERROR(VLOOKUP($A191,Forest_GFPM!$A$2:$H$181,3,FALSE),"")</f>
        <v/>
      </c>
      <c r="AG191">
        <v>5.4000000000000001E-4</v>
      </c>
      <c r="AH191">
        <v>-8.9800000000000005E-2</v>
      </c>
      <c r="AI191" s="51">
        <v>-0.41</v>
      </c>
    </row>
    <row r="192" spans="1:35">
      <c r="A192" s="47" t="s">
        <v>202</v>
      </c>
      <c r="B192" s="27">
        <v>966</v>
      </c>
      <c r="C192" s="27">
        <v>954.8</v>
      </c>
      <c r="D192" s="27">
        <v>943.6</v>
      </c>
      <c r="E192" s="27">
        <v>932.4</v>
      </c>
      <c r="F192" s="27">
        <v>921.2</v>
      </c>
      <c r="G192" s="27">
        <v>910</v>
      </c>
      <c r="H192" s="27">
        <v>898.8</v>
      </c>
      <c r="I192" s="27">
        <v>887.6</v>
      </c>
      <c r="J192" s="27">
        <v>876.4</v>
      </c>
      <c r="K192" s="27">
        <v>865.2</v>
      </c>
      <c r="L192" s="27">
        <v>854</v>
      </c>
      <c r="M192" s="27">
        <v>842.8</v>
      </c>
      <c r="N192" s="27">
        <v>831.6</v>
      </c>
      <c r="O192" s="27">
        <v>820.4</v>
      </c>
      <c r="P192" s="27">
        <v>809.2</v>
      </c>
      <c r="Q192" s="27">
        <v>798</v>
      </c>
      <c r="R192" s="27">
        <v>786.8</v>
      </c>
      <c r="S192" s="27">
        <v>775.6</v>
      </c>
      <c r="T192" s="27">
        <v>764.4</v>
      </c>
      <c r="U192" s="27">
        <v>753.2</v>
      </c>
      <c r="V192" s="27">
        <v>742</v>
      </c>
      <c r="W192" s="27">
        <v>730.8</v>
      </c>
      <c r="X192" s="27">
        <v>719.6</v>
      </c>
      <c r="Y192" s="27">
        <v>708.4</v>
      </c>
      <c r="Z192" s="27">
        <v>697.2</v>
      </c>
      <c r="AA192" s="27">
        <v>686</v>
      </c>
      <c r="AB192">
        <v>-1.5691140125739689E-2</v>
      </c>
      <c r="AC192">
        <v>84</v>
      </c>
      <c r="AD192" t="str">
        <f>IFERROR(VLOOKUP($A192,Stock_FRA_FAO!$A$3:$E$183,4,FALSE),"")</f>
        <v/>
      </c>
      <c r="AE192" t="str">
        <f>IFERROR(VLOOKUP($A192,Stock_FRA_FAO!$A$3:$E$183,5,FALSE),"")</f>
        <v/>
      </c>
      <c r="AF192">
        <f>IFERROR(VLOOKUP($A192,Forest_GFPM!$A$2:$H$181,3,FALSE),"")</f>
        <v>2E-3</v>
      </c>
      <c r="AG192">
        <v>5.4000000000000001E-4</v>
      </c>
      <c r="AH192">
        <v>-8.9800000000000005E-2</v>
      </c>
      <c r="AI192" s="51">
        <v>-0.41</v>
      </c>
    </row>
    <row r="193" spans="1:35">
      <c r="A193" s="47" t="s">
        <v>203</v>
      </c>
      <c r="B193" s="27">
        <v>685</v>
      </c>
      <c r="C193" s="27">
        <v>665.1</v>
      </c>
      <c r="D193" s="27">
        <v>645.20000000000005</v>
      </c>
      <c r="E193" s="27">
        <v>625.29999999999995</v>
      </c>
      <c r="F193" s="27">
        <v>605.4</v>
      </c>
      <c r="G193" s="27">
        <v>585.5</v>
      </c>
      <c r="H193" s="27">
        <v>565.6</v>
      </c>
      <c r="I193" s="27">
        <v>545.70000000000005</v>
      </c>
      <c r="J193" s="27">
        <v>525.79999999999995</v>
      </c>
      <c r="K193" s="27">
        <v>505.9</v>
      </c>
      <c r="L193" s="27">
        <v>486</v>
      </c>
      <c r="M193" s="27">
        <v>466</v>
      </c>
      <c r="N193" s="27">
        <v>446</v>
      </c>
      <c r="O193" s="27">
        <v>426</v>
      </c>
      <c r="P193" s="27">
        <v>406</v>
      </c>
      <c r="Q193" s="27">
        <v>386</v>
      </c>
      <c r="R193" s="27">
        <v>366.2</v>
      </c>
      <c r="S193" s="27">
        <v>346.4</v>
      </c>
      <c r="T193" s="27">
        <v>326.60000000000002</v>
      </c>
      <c r="U193" s="27">
        <v>306.8</v>
      </c>
      <c r="V193" s="27">
        <v>287</v>
      </c>
      <c r="W193" s="27">
        <v>267.2</v>
      </c>
      <c r="X193" s="27">
        <v>247.4</v>
      </c>
      <c r="Y193" s="27">
        <v>227.6</v>
      </c>
      <c r="Z193" s="27">
        <v>207.8</v>
      </c>
      <c r="AA193" s="27">
        <v>188</v>
      </c>
      <c r="AB193">
        <v>-8.4137348848159599E-2</v>
      </c>
      <c r="AC193">
        <v>7</v>
      </c>
      <c r="AD193" t="str">
        <f>IFERROR(VLOOKUP($A193,Stock_FRA_FAO!$A$3:$E$183,4,FALSE),"")</f>
        <v/>
      </c>
      <c r="AE193" t="str">
        <f>IFERROR(VLOOKUP($A193,Stock_FRA_FAO!$A$3:$E$183,5,FALSE),"")</f>
        <v/>
      </c>
      <c r="AF193">
        <f>IFERROR(VLOOKUP($A193,Forest_GFPM!$A$2:$H$181,3,FALSE),"")</f>
        <v>1.7000000000000001E-2</v>
      </c>
      <c r="AG193">
        <v>5.4000000000000001E-4</v>
      </c>
      <c r="AH193">
        <v>-8.9800000000000005E-2</v>
      </c>
      <c r="AI193" s="51">
        <v>-0.41</v>
      </c>
    </row>
    <row r="194" spans="1:35">
      <c r="A194" s="47" t="s">
        <v>204</v>
      </c>
      <c r="B194" s="27">
        <v>0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>
        <v>0</v>
      </c>
      <c r="AC194">
        <v>0</v>
      </c>
      <c r="AD194">
        <f>IFERROR(VLOOKUP($A194,Stock_FRA_FAO!$A$3:$E$183,4,FALSE),"")</f>
        <v>0</v>
      </c>
      <c r="AE194">
        <f>IFERROR(VLOOKUP($A194,Stock_FRA_FAO!$A$3:$E$183,5,FALSE),"")</f>
        <v>0</v>
      </c>
      <c r="AF194" t="str">
        <f>IFERROR(VLOOKUP($A194,Forest_GFPM!$A$2:$H$181,3,FALSE),"")</f>
        <v/>
      </c>
      <c r="AG194">
        <v>5.4000000000000001E-4</v>
      </c>
      <c r="AH194">
        <v>-8.9800000000000005E-2</v>
      </c>
      <c r="AI194" s="51">
        <v>-0.41</v>
      </c>
    </row>
    <row r="195" spans="1:35">
      <c r="A195" s="47" t="s">
        <v>205</v>
      </c>
      <c r="B195" s="27">
        <v>9</v>
      </c>
      <c r="C195" s="27">
        <v>9</v>
      </c>
      <c r="D195" s="27">
        <v>9</v>
      </c>
      <c r="E195" s="27">
        <v>9</v>
      </c>
      <c r="F195" s="27">
        <v>9</v>
      </c>
      <c r="G195" s="27">
        <v>9</v>
      </c>
      <c r="H195" s="27">
        <v>9</v>
      </c>
      <c r="I195" s="27">
        <v>9</v>
      </c>
      <c r="J195" s="27">
        <v>9</v>
      </c>
      <c r="K195" s="27">
        <v>9</v>
      </c>
      <c r="L195" s="27">
        <v>9</v>
      </c>
      <c r="M195" s="27">
        <v>9</v>
      </c>
      <c r="N195" s="27">
        <v>9</v>
      </c>
      <c r="O195" s="27">
        <v>9</v>
      </c>
      <c r="P195" s="27">
        <v>9</v>
      </c>
      <c r="Q195" s="27">
        <v>9</v>
      </c>
      <c r="R195" s="27">
        <v>9</v>
      </c>
      <c r="S195" s="27">
        <v>9</v>
      </c>
      <c r="T195" s="27">
        <v>9</v>
      </c>
      <c r="U195" s="27">
        <v>9</v>
      </c>
      <c r="V195" s="27">
        <v>9</v>
      </c>
      <c r="W195" s="27">
        <v>9</v>
      </c>
      <c r="X195" s="27">
        <v>9</v>
      </c>
      <c r="Y195" s="27">
        <v>9</v>
      </c>
      <c r="Z195" s="27">
        <v>9</v>
      </c>
      <c r="AA195" s="27">
        <v>9</v>
      </c>
      <c r="AB195">
        <v>0</v>
      </c>
      <c r="AC195">
        <v>1</v>
      </c>
      <c r="AD195">
        <f>IFERROR(VLOOKUP($A195,Stock_FRA_FAO!$A$3:$E$183,4,FALSE),"")</f>
        <v>0</v>
      </c>
      <c r="AE195">
        <f>IFERROR(VLOOKUP($A195,Stock_FRA_FAO!$A$3:$E$183,5,FALSE),"")</f>
        <v>0</v>
      </c>
      <c r="AF195">
        <f>IFERROR(VLOOKUP($A195,Forest_GFPM!$A$2:$H$181,3,FALSE),"")</f>
        <v>4.0000000000000001E-3</v>
      </c>
      <c r="AG195">
        <v>5.4000000000000001E-4</v>
      </c>
      <c r="AH195">
        <v>-8.9800000000000005E-2</v>
      </c>
      <c r="AI195" s="51">
        <v>-0.41</v>
      </c>
    </row>
    <row r="196" spans="1:35">
      <c r="A196" s="47" t="s">
        <v>206</v>
      </c>
      <c r="B196" s="27">
        <v>240.7</v>
      </c>
      <c r="C196" s="27">
        <v>239.99</v>
      </c>
      <c r="D196" s="27">
        <v>239.28</v>
      </c>
      <c r="E196" s="27">
        <v>238.57</v>
      </c>
      <c r="F196" s="27">
        <v>237.86</v>
      </c>
      <c r="G196" s="27">
        <v>237.15</v>
      </c>
      <c r="H196" s="27">
        <v>236.44</v>
      </c>
      <c r="I196" s="27">
        <v>235.73</v>
      </c>
      <c r="J196" s="27">
        <v>235.02</v>
      </c>
      <c r="K196" s="27">
        <v>234.31</v>
      </c>
      <c r="L196" s="27">
        <v>233.6</v>
      </c>
      <c r="M196" s="27">
        <v>232.88</v>
      </c>
      <c r="N196" s="27">
        <v>232.16</v>
      </c>
      <c r="O196" s="27">
        <v>231.44</v>
      </c>
      <c r="P196" s="27">
        <v>230.72</v>
      </c>
      <c r="Q196" s="27">
        <v>230</v>
      </c>
      <c r="R196" s="27">
        <v>229.28</v>
      </c>
      <c r="S196" s="27">
        <v>228.56</v>
      </c>
      <c r="T196" s="27">
        <v>227.84</v>
      </c>
      <c r="U196" s="27">
        <v>227.12</v>
      </c>
      <c r="V196" s="27">
        <v>226.4</v>
      </c>
      <c r="W196" s="27">
        <v>228.02</v>
      </c>
      <c r="X196" s="27">
        <v>229.63</v>
      </c>
      <c r="Y196" s="27">
        <v>231.25</v>
      </c>
      <c r="Z196" s="27">
        <v>232.86</v>
      </c>
      <c r="AA196" s="27">
        <v>234.48</v>
      </c>
      <c r="AB196">
        <v>7.0086846701298278E-3</v>
      </c>
      <c r="AC196">
        <v>23</v>
      </c>
      <c r="AD196" t="str">
        <f>IFERROR(VLOOKUP($A196,Stock_FRA_FAO!$A$3:$E$183,4,FALSE),"")</f>
        <v/>
      </c>
      <c r="AE196" t="str">
        <f>IFERROR(VLOOKUP($A196,Stock_FRA_FAO!$A$3:$E$183,5,FALSE),"")</f>
        <v/>
      </c>
      <c r="AF196">
        <f>IFERROR(VLOOKUP($A196,Forest_GFPM!$A$2:$H$181,3,FALSE),"")</f>
        <v>2E-3</v>
      </c>
      <c r="AG196">
        <v>5.4000000000000001E-4</v>
      </c>
      <c r="AH196">
        <v>-8.9800000000000005E-2</v>
      </c>
      <c r="AI196" s="51">
        <v>-0.41</v>
      </c>
    </row>
    <row r="197" spans="1:35">
      <c r="A197" s="47" t="s">
        <v>207</v>
      </c>
      <c r="B197" s="27">
        <v>643</v>
      </c>
      <c r="C197" s="27">
        <v>662.4</v>
      </c>
      <c r="D197" s="27">
        <v>681.8</v>
      </c>
      <c r="E197" s="27">
        <v>701.2</v>
      </c>
      <c r="F197" s="27">
        <v>720.6</v>
      </c>
      <c r="G197" s="27">
        <v>740</v>
      </c>
      <c r="H197" s="27">
        <v>759.4</v>
      </c>
      <c r="I197" s="27">
        <v>778.8</v>
      </c>
      <c r="J197" s="27">
        <v>798.2</v>
      </c>
      <c r="K197" s="27">
        <v>817.6</v>
      </c>
      <c r="L197" s="27">
        <v>837</v>
      </c>
      <c r="M197" s="27">
        <v>852.6</v>
      </c>
      <c r="N197" s="27">
        <v>868.2</v>
      </c>
      <c r="O197" s="27">
        <v>883.8</v>
      </c>
      <c r="P197" s="27">
        <v>899.4</v>
      </c>
      <c r="Q197" s="27">
        <v>915</v>
      </c>
      <c r="R197" s="27">
        <v>930</v>
      </c>
      <c r="S197" s="27">
        <v>945</v>
      </c>
      <c r="T197" s="27">
        <v>960</v>
      </c>
      <c r="U197" s="27">
        <v>975</v>
      </c>
      <c r="V197" s="27">
        <v>990</v>
      </c>
      <c r="W197" s="27">
        <v>1000.2</v>
      </c>
      <c r="X197" s="27">
        <v>1010.4</v>
      </c>
      <c r="Y197" s="27">
        <v>1020.6</v>
      </c>
      <c r="Z197" s="27">
        <v>1030.8</v>
      </c>
      <c r="AA197" s="27">
        <v>1041</v>
      </c>
      <c r="AB197">
        <v>1.0045573798089569E-2</v>
      </c>
      <c r="AC197">
        <v>27</v>
      </c>
      <c r="AD197">
        <f>IFERROR(VLOOKUP($A197,Stock_FRA_FAO!$A$3:$E$183,4,FALSE),"")</f>
        <v>17</v>
      </c>
      <c r="AE197">
        <f>IFERROR(VLOOKUP($A197,Stock_FRA_FAO!$A$3:$E$183,5,FALSE),"")</f>
        <v>11</v>
      </c>
      <c r="AF197">
        <f>IFERROR(VLOOKUP($A197,Forest_GFPM!$A$2:$H$181,3,FALSE),"")</f>
        <v>8.9999999999999993E-3</v>
      </c>
      <c r="AG197">
        <v>5.4000000000000001E-4</v>
      </c>
      <c r="AH197">
        <v>-8.9800000000000005E-2</v>
      </c>
      <c r="AI197" s="51">
        <v>-0.41</v>
      </c>
    </row>
    <row r="198" spans="1:35">
      <c r="A198" s="47" t="s">
        <v>208</v>
      </c>
      <c r="B198" s="27">
        <v>9622</v>
      </c>
      <c r="C198" s="27">
        <v>9678.1</v>
      </c>
      <c r="D198" s="27">
        <v>9734.2000000000007</v>
      </c>
      <c r="E198" s="27">
        <v>9790.2999999999993</v>
      </c>
      <c r="F198" s="27">
        <v>9846.4</v>
      </c>
      <c r="G198" s="27">
        <v>9902.5</v>
      </c>
      <c r="H198" s="27">
        <v>9958.6</v>
      </c>
      <c r="I198" s="27">
        <v>10014.700000000001</v>
      </c>
      <c r="J198" s="27">
        <v>10070.799999999999</v>
      </c>
      <c r="K198" s="27">
        <v>10126.9</v>
      </c>
      <c r="L198" s="27">
        <v>10183</v>
      </c>
      <c r="M198" s="27">
        <v>10278.799999999999</v>
      </c>
      <c r="N198" s="27">
        <v>10374.6</v>
      </c>
      <c r="O198" s="27">
        <v>10470.4</v>
      </c>
      <c r="P198" s="27">
        <v>10566.2</v>
      </c>
      <c r="Q198" s="27">
        <v>10662</v>
      </c>
      <c r="R198" s="27">
        <v>10770.2</v>
      </c>
      <c r="S198" s="27">
        <v>10878.4</v>
      </c>
      <c r="T198" s="27">
        <v>10986.6</v>
      </c>
      <c r="U198" s="27">
        <v>11094.8</v>
      </c>
      <c r="V198" s="27">
        <v>11203</v>
      </c>
      <c r="W198" s="27">
        <v>11305.4</v>
      </c>
      <c r="X198" s="27">
        <v>11407.8</v>
      </c>
      <c r="Y198" s="27">
        <v>11510.2</v>
      </c>
      <c r="Z198" s="27">
        <v>11612.6</v>
      </c>
      <c r="AA198" s="27">
        <v>11715</v>
      </c>
      <c r="AB198">
        <v>8.937095552160379E-3</v>
      </c>
      <c r="AC198">
        <v>1506</v>
      </c>
      <c r="AD198">
        <f>IFERROR(VLOOKUP($A198,Stock_FRA_FAO!$A$3:$E$183,4,FALSE),"")</f>
        <v>991</v>
      </c>
      <c r="AE198">
        <f>IFERROR(VLOOKUP($A198,Stock_FRA_FAO!$A$3:$E$183,5,FALSE),"")</f>
        <v>515</v>
      </c>
      <c r="AF198">
        <f>IFERROR(VLOOKUP($A198,Forest_GFPM!$A$2:$H$181,3,FALSE),"")</f>
        <v>1.4999999999999999E-2</v>
      </c>
      <c r="AG198">
        <v>5.4000000000000001E-4</v>
      </c>
      <c r="AH198">
        <v>-8.9800000000000005E-2</v>
      </c>
      <c r="AI198" s="51">
        <v>-0.41</v>
      </c>
    </row>
    <row r="199" spans="1:35" ht="15.6">
      <c r="A199" s="47" t="s">
        <v>209</v>
      </c>
      <c r="B199" s="48">
        <v>4127</v>
      </c>
      <c r="C199" s="48">
        <v>4127</v>
      </c>
      <c r="D199" s="27">
        <v>4127</v>
      </c>
      <c r="E199" s="27">
        <v>4127</v>
      </c>
      <c r="F199" s="27">
        <v>4127</v>
      </c>
      <c r="G199" s="27">
        <v>4127</v>
      </c>
      <c r="H199" s="27">
        <v>4127</v>
      </c>
      <c r="I199" s="27">
        <v>4127</v>
      </c>
      <c r="J199" s="27">
        <v>4127</v>
      </c>
      <c r="K199" s="27">
        <v>4127</v>
      </c>
      <c r="L199" s="27">
        <v>4127</v>
      </c>
      <c r="M199" s="27">
        <v>4127</v>
      </c>
      <c r="N199" s="27">
        <v>4127</v>
      </c>
      <c r="O199" s="27">
        <v>4127</v>
      </c>
      <c r="P199" s="27">
        <v>4127</v>
      </c>
      <c r="Q199" s="27">
        <v>4127</v>
      </c>
      <c r="R199" s="27">
        <v>4127</v>
      </c>
      <c r="S199" s="27">
        <v>4127</v>
      </c>
      <c r="T199" s="27">
        <v>4127</v>
      </c>
      <c r="U199" s="27">
        <v>4127</v>
      </c>
      <c r="V199" s="27">
        <v>4127</v>
      </c>
      <c r="W199" s="27">
        <v>4127</v>
      </c>
      <c r="X199" s="27">
        <v>4127</v>
      </c>
      <c r="Y199" s="27">
        <v>4127</v>
      </c>
      <c r="Z199" s="27">
        <v>4127</v>
      </c>
      <c r="AA199" s="27">
        <v>4127</v>
      </c>
      <c r="AB199">
        <v>0</v>
      </c>
      <c r="AC199">
        <v>15</v>
      </c>
      <c r="AD199">
        <f>IFERROR(VLOOKUP($A199,Stock_FRA_FAO!$A$3:$E$183,4,FALSE),"")</f>
        <v>0</v>
      </c>
      <c r="AE199">
        <f>IFERROR(VLOOKUP($A199,Stock_FRA_FAO!$A$3:$E$183,5,FALSE),"")</f>
        <v>0</v>
      </c>
      <c r="AF199">
        <f>IFERROR(VLOOKUP($A199,Forest_GFPM!$A$2:$H$181,3,FALSE),"")</f>
        <v>5.0000000000000001E-3</v>
      </c>
      <c r="AG199">
        <v>5.4000000000000001E-4</v>
      </c>
      <c r="AH199">
        <v>-8.9800000000000005E-2</v>
      </c>
      <c r="AI199" s="51">
        <v>-0.41</v>
      </c>
    </row>
    <row r="200" spans="1:35">
      <c r="A200" s="47" t="s">
        <v>210</v>
      </c>
      <c r="B200" s="27">
        <v>34.4</v>
      </c>
      <c r="C200" s="27">
        <v>34.4</v>
      </c>
      <c r="D200" s="27">
        <v>34.4</v>
      </c>
      <c r="E200" s="27">
        <v>34.4</v>
      </c>
      <c r="F200" s="27">
        <v>34.4</v>
      </c>
      <c r="G200" s="27">
        <v>34.4</v>
      </c>
      <c r="H200" s="27">
        <v>34.4</v>
      </c>
      <c r="I200" s="27">
        <v>34.4</v>
      </c>
      <c r="J200" s="27">
        <v>34.4</v>
      </c>
      <c r="K200" s="27">
        <v>34.4</v>
      </c>
      <c r="L200" s="27">
        <v>34.4</v>
      </c>
      <c r="M200" s="27">
        <v>34.4</v>
      </c>
      <c r="N200" s="27">
        <v>34.4</v>
      </c>
      <c r="O200" s="27">
        <v>34.4</v>
      </c>
      <c r="P200" s="27">
        <v>34.4</v>
      </c>
      <c r="Q200" s="27">
        <v>34.4</v>
      </c>
      <c r="R200" s="27">
        <v>34.4</v>
      </c>
      <c r="S200" s="27">
        <v>34.4</v>
      </c>
      <c r="T200" s="27">
        <v>34.4</v>
      </c>
      <c r="U200" s="27">
        <v>34.4</v>
      </c>
      <c r="V200" s="27">
        <v>34.4</v>
      </c>
      <c r="W200" s="27">
        <v>34.4</v>
      </c>
      <c r="X200" s="27">
        <v>34.4</v>
      </c>
      <c r="Y200" s="27">
        <v>34.4</v>
      </c>
      <c r="Z200" s="27">
        <v>34.4</v>
      </c>
      <c r="AA200" s="27">
        <v>34.4</v>
      </c>
      <c r="AB200">
        <v>0</v>
      </c>
      <c r="AC200" t="s">
        <v>308</v>
      </c>
      <c r="AD200" t="str">
        <f>IFERROR(VLOOKUP($A200,Stock_FRA_FAO!$A$3:$E$183,4,FALSE),"")</f>
        <v/>
      </c>
      <c r="AE200" t="str">
        <f>IFERROR(VLOOKUP($A200,Stock_FRA_FAO!$A$3:$E$183,5,FALSE),"")</f>
        <v/>
      </c>
      <c r="AF200" t="str">
        <f>IFERROR(VLOOKUP($A200,Forest_GFPM!$A$2:$H$181,3,FALSE),"")</f>
        <v/>
      </c>
      <c r="AG200">
        <v>5.4000000000000001E-4</v>
      </c>
      <c r="AH200">
        <v>-8.9800000000000005E-2</v>
      </c>
      <c r="AI200" s="51">
        <v>-0.41</v>
      </c>
    </row>
    <row r="201" spans="1:35">
      <c r="A201" s="47" t="s">
        <v>211</v>
      </c>
      <c r="B201" s="27">
        <v>1</v>
      </c>
      <c r="C201" s="27">
        <v>1</v>
      </c>
      <c r="D201" s="27">
        <v>1</v>
      </c>
      <c r="E201" s="27">
        <v>1</v>
      </c>
      <c r="F201" s="27">
        <v>1</v>
      </c>
      <c r="G201" s="27">
        <v>1</v>
      </c>
      <c r="H201" s="27">
        <v>1</v>
      </c>
      <c r="I201" s="27">
        <v>1</v>
      </c>
      <c r="J201" s="27">
        <v>1</v>
      </c>
      <c r="K201" s="27">
        <v>1</v>
      </c>
      <c r="L201" s="27">
        <v>1</v>
      </c>
      <c r="M201" s="27">
        <v>1</v>
      </c>
      <c r="N201" s="27">
        <v>1</v>
      </c>
      <c r="O201" s="27">
        <v>1</v>
      </c>
      <c r="P201" s="27">
        <v>1</v>
      </c>
      <c r="Q201" s="27">
        <v>1</v>
      </c>
      <c r="R201" s="27">
        <v>1</v>
      </c>
      <c r="S201" s="27">
        <v>1</v>
      </c>
      <c r="T201" s="27">
        <v>1</v>
      </c>
      <c r="U201" s="27">
        <v>1</v>
      </c>
      <c r="V201" s="27">
        <v>1</v>
      </c>
      <c r="W201" s="27">
        <v>1</v>
      </c>
      <c r="X201" s="27">
        <v>1</v>
      </c>
      <c r="Y201" s="27">
        <v>1</v>
      </c>
      <c r="Z201" s="27">
        <v>1</v>
      </c>
      <c r="AA201" s="27">
        <v>1</v>
      </c>
      <c r="AB201">
        <v>0</v>
      </c>
      <c r="AC201" t="s">
        <v>308</v>
      </c>
      <c r="AD201" t="str">
        <f>IFERROR(VLOOKUP($A201,Stock_FRA_FAO!$A$3:$E$183,4,FALSE),"")</f>
        <v/>
      </c>
      <c r="AE201" t="str">
        <f>IFERROR(VLOOKUP($A201,Stock_FRA_FAO!$A$3:$E$183,5,FALSE),"")</f>
        <v/>
      </c>
      <c r="AF201" t="str">
        <f>IFERROR(VLOOKUP($A201,Forest_GFPM!$A$2:$H$181,3,FALSE),"")</f>
        <v/>
      </c>
      <c r="AG201">
        <v>5.4000000000000001E-4</v>
      </c>
      <c r="AH201">
        <v>-8.9800000000000005E-2</v>
      </c>
      <c r="AI201" s="51">
        <v>-0.41</v>
      </c>
    </row>
    <row r="202" spans="1:35">
      <c r="A202" s="47" t="s">
        <v>212</v>
      </c>
      <c r="B202" s="27">
        <v>4751</v>
      </c>
      <c r="C202" s="27">
        <v>4662.8</v>
      </c>
      <c r="D202" s="27">
        <v>4574.6000000000004</v>
      </c>
      <c r="E202" s="27">
        <v>4486.3999999999996</v>
      </c>
      <c r="F202" s="27">
        <v>4398.2</v>
      </c>
      <c r="G202" s="27">
        <v>4310</v>
      </c>
      <c r="H202" s="27">
        <v>4221.8</v>
      </c>
      <c r="I202" s="27">
        <v>4133.6000000000004</v>
      </c>
      <c r="J202" s="27">
        <v>4045.4</v>
      </c>
      <c r="K202" s="27">
        <v>3957.2</v>
      </c>
      <c r="L202" s="27">
        <v>3869</v>
      </c>
      <c r="M202" s="27">
        <v>3781</v>
      </c>
      <c r="N202" s="27">
        <v>3693</v>
      </c>
      <c r="O202" s="27">
        <v>3605</v>
      </c>
      <c r="P202" s="27">
        <v>3517</v>
      </c>
      <c r="Q202" s="27">
        <v>3429</v>
      </c>
      <c r="R202" s="27">
        <v>3293.8</v>
      </c>
      <c r="S202" s="27">
        <v>3158.6</v>
      </c>
      <c r="T202" s="27">
        <v>3023.4</v>
      </c>
      <c r="U202" s="27">
        <v>2888.2</v>
      </c>
      <c r="V202" s="27">
        <v>2753</v>
      </c>
      <c r="W202" s="27">
        <v>2617.8000000000002</v>
      </c>
      <c r="X202" s="27">
        <v>2482.6</v>
      </c>
      <c r="Y202" s="27">
        <v>2347.4</v>
      </c>
      <c r="Z202" s="27">
        <v>2212.1999999999998</v>
      </c>
      <c r="AA202" s="27">
        <v>2077</v>
      </c>
      <c r="AB202">
        <v>-5.6210789158411933E-2</v>
      </c>
      <c r="AC202">
        <v>92</v>
      </c>
      <c r="AD202">
        <f>IFERROR(VLOOKUP($A202,Stock_FRA_FAO!$A$3:$E$183,4,FALSE),"")</f>
        <v>5</v>
      </c>
      <c r="AE202">
        <f>IFERROR(VLOOKUP($A202,Stock_FRA_FAO!$A$3:$E$183,5,FALSE),"")</f>
        <v>87</v>
      </c>
      <c r="AF202">
        <f>IFERROR(VLOOKUP($A202,Forest_GFPM!$A$2:$H$181,3,FALSE),"")</f>
        <v>2.5000000000000001E-2</v>
      </c>
      <c r="AG202">
        <v>5.4000000000000001E-4</v>
      </c>
      <c r="AH202">
        <v>-8.9800000000000005E-2</v>
      </c>
      <c r="AI202" s="51">
        <v>-0.41</v>
      </c>
    </row>
    <row r="203" spans="1:35" ht="15.6">
      <c r="A203" s="47" t="s">
        <v>213</v>
      </c>
      <c r="B203" s="48">
        <v>9300.2333333333299</v>
      </c>
      <c r="C203" s="48">
        <v>9319.1333333333296</v>
      </c>
      <c r="D203" s="27">
        <v>9321.2000000000007</v>
      </c>
      <c r="E203" s="27">
        <v>9344.7999999999993</v>
      </c>
      <c r="F203" s="27">
        <v>9368.4</v>
      </c>
      <c r="G203" s="27">
        <v>9392</v>
      </c>
      <c r="H203" s="27">
        <v>9415.6</v>
      </c>
      <c r="I203" s="27">
        <v>9439.2000000000007</v>
      </c>
      <c r="J203" s="27">
        <v>9462.7999999999993</v>
      </c>
      <c r="K203" s="27">
        <v>9486.4</v>
      </c>
      <c r="L203" s="27">
        <v>9510</v>
      </c>
      <c r="M203" s="27">
        <v>9523</v>
      </c>
      <c r="N203" s="27">
        <v>9536</v>
      </c>
      <c r="O203" s="27">
        <v>9549</v>
      </c>
      <c r="P203" s="27">
        <v>9562</v>
      </c>
      <c r="Q203" s="27">
        <v>9575</v>
      </c>
      <c r="R203" s="27">
        <v>9569.6</v>
      </c>
      <c r="S203" s="27">
        <v>9564.2000000000007</v>
      </c>
      <c r="T203" s="27">
        <v>9558.7999999999993</v>
      </c>
      <c r="U203" s="27">
        <v>9553.4</v>
      </c>
      <c r="V203" s="27">
        <v>9548</v>
      </c>
      <c r="W203" s="27">
        <v>9569.7999999999993</v>
      </c>
      <c r="X203" s="27">
        <v>9591.6</v>
      </c>
      <c r="Y203" s="27">
        <v>9613.4</v>
      </c>
      <c r="Z203" s="27">
        <v>9635.2000000000007</v>
      </c>
      <c r="AA203" s="27">
        <v>9657</v>
      </c>
      <c r="AB203">
        <v>2.2702567340691093E-3</v>
      </c>
      <c r="AC203">
        <v>2196</v>
      </c>
      <c r="AD203">
        <f>IFERROR(VLOOKUP($A203,Stock_FRA_FAO!$A$3:$E$183,4,FALSE),"")</f>
        <v>1086</v>
      </c>
      <c r="AE203">
        <f>IFERROR(VLOOKUP($A203,Stock_FRA_FAO!$A$3:$E$183,5,FALSE),"")</f>
        <v>1110</v>
      </c>
      <c r="AF203">
        <f>IFERROR(VLOOKUP($A203,Forest_GFPM!$A$2:$H$181,3,FALSE),"")</f>
        <v>2.4E-2</v>
      </c>
      <c r="AG203">
        <v>5.4000000000000001E-4</v>
      </c>
      <c r="AH203">
        <v>-8.9800000000000005E-2</v>
      </c>
      <c r="AI203" s="51">
        <v>-0.41</v>
      </c>
    </row>
    <row r="204" spans="1:35">
      <c r="A204" s="47" t="s">
        <v>214</v>
      </c>
      <c r="B204" s="27">
        <v>245</v>
      </c>
      <c r="C204" s="27">
        <v>251.5</v>
      </c>
      <c r="D204" s="27">
        <v>258</v>
      </c>
      <c r="E204" s="27">
        <v>264.5</v>
      </c>
      <c r="F204" s="27">
        <v>271</v>
      </c>
      <c r="G204" s="27">
        <v>277.5</v>
      </c>
      <c r="H204" s="27">
        <v>284</v>
      </c>
      <c r="I204" s="27">
        <v>290.5</v>
      </c>
      <c r="J204" s="27">
        <v>297</v>
      </c>
      <c r="K204" s="27">
        <v>303.5</v>
      </c>
      <c r="L204" s="27">
        <v>310</v>
      </c>
      <c r="M204" s="27">
        <v>310.39999999999998</v>
      </c>
      <c r="N204" s="27">
        <v>310.8</v>
      </c>
      <c r="O204" s="27">
        <v>311.2</v>
      </c>
      <c r="P204" s="27">
        <v>311.60000000000002</v>
      </c>
      <c r="Q204" s="27">
        <v>312</v>
      </c>
      <c r="R204" s="27">
        <v>313.06</v>
      </c>
      <c r="S204" s="27">
        <v>314.12</v>
      </c>
      <c r="T204" s="27">
        <v>315.18</v>
      </c>
      <c r="U204" s="27">
        <v>316.24</v>
      </c>
      <c r="V204" s="27">
        <v>317.3</v>
      </c>
      <c r="W204" s="27">
        <v>318.36</v>
      </c>
      <c r="X204" s="27">
        <v>319.42</v>
      </c>
      <c r="Y204" s="27">
        <v>320.48</v>
      </c>
      <c r="Z204" s="27">
        <v>321.54000000000002</v>
      </c>
      <c r="AA204" s="27">
        <v>322.60000000000002</v>
      </c>
      <c r="AB204">
        <v>3.3130630399385019E-3</v>
      </c>
      <c r="AC204">
        <v>16</v>
      </c>
      <c r="AD204">
        <f>IFERROR(VLOOKUP($A204,Stock_FRA_FAO!$A$3:$E$183,4,FALSE),"")</f>
        <v>0</v>
      </c>
      <c r="AE204">
        <f>IFERROR(VLOOKUP($A204,Stock_FRA_FAO!$A$3:$E$183,5,FALSE),"")</f>
        <v>0</v>
      </c>
      <c r="AF204">
        <f>IFERROR(VLOOKUP($A204,Forest_GFPM!$A$2:$H$181,3,FALSE),"")</f>
        <v>0.01</v>
      </c>
      <c r="AG204">
        <v>5.4000000000000001E-4</v>
      </c>
      <c r="AH204">
        <v>-8.9800000000000005E-2</v>
      </c>
      <c r="AI204" s="51">
        <v>-0.41</v>
      </c>
    </row>
    <row r="205" spans="1:35">
      <c r="A205" s="47" t="s">
        <v>215</v>
      </c>
      <c r="B205" s="27">
        <v>2778</v>
      </c>
      <c r="C205" s="27">
        <v>2795.6</v>
      </c>
      <c r="D205" s="27">
        <v>2813.2</v>
      </c>
      <c r="E205" s="27">
        <v>2830.8</v>
      </c>
      <c r="F205" s="27">
        <v>2848.4</v>
      </c>
      <c r="G205" s="27">
        <v>2866</v>
      </c>
      <c r="H205" s="27">
        <v>2883.6</v>
      </c>
      <c r="I205" s="27">
        <v>2901.2</v>
      </c>
      <c r="J205" s="27">
        <v>2918.8</v>
      </c>
      <c r="K205" s="27">
        <v>2936.4</v>
      </c>
      <c r="L205" s="27">
        <v>2954</v>
      </c>
      <c r="M205" s="27">
        <v>2967.4</v>
      </c>
      <c r="N205" s="27">
        <v>2980.8</v>
      </c>
      <c r="O205" s="27">
        <v>2994.2</v>
      </c>
      <c r="P205" s="27">
        <v>3007.6</v>
      </c>
      <c r="Q205" s="27">
        <v>3021</v>
      </c>
      <c r="R205" s="27">
        <v>3028.6</v>
      </c>
      <c r="S205" s="27">
        <v>3036.2</v>
      </c>
      <c r="T205" s="27">
        <v>3043.8</v>
      </c>
      <c r="U205" s="27">
        <v>3051.4</v>
      </c>
      <c r="V205" s="27">
        <v>3059</v>
      </c>
      <c r="W205" s="27">
        <v>3076</v>
      </c>
      <c r="X205" s="27">
        <v>3093</v>
      </c>
      <c r="Y205" s="27">
        <v>3110</v>
      </c>
      <c r="Z205" s="27">
        <v>3127</v>
      </c>
      <c r="AA205" s="27">
        <v>3144</v>
      </c>
      <c r="AB205">
        <v>5.4814240621638977E-3</v>
      </c>
      <c r="AC205">
        <v>652</v>
      </c>
      <c r="AD205">
        <f>IFERROR(VLOOKUP($A205,Stock_FRA_FAO!$A$3:$E$183,4,FALSE),"")</f>
        <v>396</v>
      </c>
      <c r="AE205">
        <f>IFERROR(VLOOKUP($A205,Stock_FRA_FAO!$A$3:$E$183,5,FALSE),"")</f>
        <v>256</v>
      </c>
      <c r="AF205">
        <f>IFERROR(VLOOKUP($A205,Forest_GFPM!$A$2:$H$181,3,FALSE),"")</f>
        <v>3.1E-2</v>
      </c>
      <c r="AG205">
        <v>5.4000000000000001E-4</v>
      </c>
      <c r="AH205">
        <v>-8.9800000000000005E-2</v>
      </c>
      <c r="AI205" s="51">
        <v>-0.41</v>
      </c>
    </row>
    <row r="206" spans="1:35">
      <c r="A206" s="47" t="s">
        <v>216</v>
      </c>
      <c r="B206" s="27">
        <v>55920</v>
      </c>
      <c r="C206" s="27">
        <v>55520</v>
      </c>
      <c r="D206" s="27">
        <v>55120</v>
      </c>
      <c r="E206" s="27">
        <v>54720</v>
      </c>
      <c r="F206" s="27">
        <v>54320</v>
      </c>
      <c r="G206" s="27">
        <v>53920</v>
      </c>
      <c r="H206" s="27">
        <v>53520</v>
      </c>
      <c r="I206" s="27">
        <v>53120</v>
      </c>
      <c r="J206" s="27">
        <v>52720</v>
      </c>
      <c r="K206" s="27">
        <v>52320</v>
      </c>
      <c r="L206" s="27">
        <v>51920</v>
      </c>
      <c r="M206" s="27">
        <v>51520</v>
      </c>
      <c r="N206" s="27">
        <v>51120</v>
      </c>
      <c r="O206" s="27">
        <v>50720</v>
      </c>
      <c r="P206" s="27">
        <v>50320</v>
      </c>
      <c r="Q206" s="27">
        <v>49920</v>
      </c>
      <c r="R206" s="27">
        <v>49520</v>
      </c>
      <c r="S206" s="27">
        <v>49120</v>
      </c>
      <c r="T206" s="27">
        <v>48720</v>
      </c>
      <c r="U206" s="27">
        <v>48320</v>
      </c>
      <c r="V206" s="27">
        <v>47920</v>
      </c>
      <c r="W206" s="27">
        <v>47548</v>
      </c>
      <c r="X206" s="27">
        <v>47176</v>
      </c>
      <c r="Y206" s="27">
        <v>46804</v>
      </c>
      <c r="Z206" s="27">
        <v>46432</v>
      </c>
      <c r="AA206" s="27">
        <v>46060</v>
      </c>
      <c r="AB206">
        <v>-7.9172007370111874E-3</v>
      </c>
      <c r="AC206">
        <v>3333</v>
      </c>
      <c r="AD206">
        <f>IFERROR(VLOOKUP($A206,Stock_FRA_FAO!$A$3:$E$183,4,FALSE),"")</f>
        <v>572</v>
      </c>
      <c r="AE206">
        <f>IFERROR(VLOOKUP($A206,Stock_FRA_FAO!$A$3:$E$183,5,FALSE),"")</f>
        <v>2761</v>
      </c>
      <c r="AF206">
        <f>IFERROR(VLOOKUP($A206,Forest_GFPM!$A$2:$H$181,3,FALSE),"")</f>
        <v>2.1000000000000001E-2</v>
      </c>
      <c r="AG206">
        <v>5.4000000000000001E-4</v>
      </c>
      <c r="AH206">
        <v>-8.9800000000000005E-2</v>
      </c>
      <c r="AI206" s="51">
        <v>-0.41</v>
      </c>
    </row>
    <row r="207" spans="1:35">
      <c r="A207" s="50" t="s">
        <v>251</v>
      </c>
      <c r="B207" s="27">
        <v>302450</v>
      </c>
      <c r="C207" s="27">
        <v>302558.59999999998</v>
      </c>
      <c r="D207" s="27">
        <v>302667.2</v>
      </c>
      <c r="E207" s="27">
        <v>302775.8</v>
      </c>
      <c r="F207" s="27">
        <v>302884.40000000002</v>
      </c>
      <c r="G207" s="27">
        <v>302993</v>
      </c>
      <c r="H207" s="27">
        <v>303101.59999999998</v>
      </c>
      <c r="I207" s="27">
        <v>303210.2</v>
      </c>
      <c r="J207" s="27">
        <v>303318.8</v>
      </c>
      <c r="K207" s="27">
        <v>303427.40000000002</v>
      </c>
      <c r="L207" s="27">
        <v>303536</v>
      </c>
      <c r="M207" s="27">
        <v>303780.2</v>
      </c>
      <c r="N207" s="27">
        <v>304024.40000000002</v>
      </c>
      <c r="O207" s="27">
        <v>304268.59999999998</v>
      </c>
      <c r="P207" s="27">
        <v>304512.8</v>
      </c>
      <c r="Q207" s="27">
        <v>304757</v>
      </c>
      <c r="R207" s="27">
        <v>305549.59999999998</v>
      </c>
      <c r="S207" s="27">
        <v>306342.2</v>
      </c>
      <c r="T207" s="27">
        <v>307134.8</v>
      </c>
      <c r="U207" s="27">
        <v>307927.40000000002</v>
      </c>
      <c r="V207" s="27">
        <v>308720</v>
      </c>
      <c r="W207" s="27">
        <v>308995</v>
      </c>
      <c r="X207" s="27">
        <v>309270</v>
      </c>
      <c r="Y207" s="27">
        <v>309545</v>
      </c>
      <c r="Z207" s="27">
        <v>309820</v>
      </c>
      <c r="AA207" s="27">
        <v>310095</v>
      </c>
      <c r="AB207">
        <v>8.8879639772065921E-4</v>
      </c>
      <c r="AC207">
        <v>40699</v>
      </c>
      <c r="AD207">
        <f>IFERROR(VLOOKUP($A207,Stock_FRA_FAO!$A$3:$E$183,4,FALSE),"")</f>
        <v>23282</v>
      </c>
      <c r="AE207">
        <f>IFERROR(VLOOKUP($A207,Stock_FRA_FAO!$A$3:$E$183,5,FALSE),"")</f>
        <v>17416</v>
      </c>
      <c r="AF207">
        <f>IFERROR(VLOOKUP($A207,Forest_GFPM!$A$2:$H$181,3,FALSE),"")</f>
        <v>1.7000000000000001E-2</v>
      </c>
      <c r="AG207">
        <v>5.4000000000000001E-4</v>
      </c>
      <c r="AH207">
        <v>-8.9800000000000005E-2</v>
      </c>
      <c r="AI207" s="51">
        <v>-0.41</v>
      </c>
    </row>
    <row r="208" spans="1:35">
      <c r="A208" s="47" t="s">
        <v>217</v>
      </c>
      <c r="B208" s="27">
        <v>797.8</v>
      </c>
      <c r="C208" s="27">
        <v>854.99</v>
      </c>
      <c r="D208" s="27">
        <v>912.18</v>
      </c>
      <c r="E208" s="27">
        <v>969.37</v>
      </c>
      <c r="F208" s="27">
        <v>1026.56</v>
      </c>
      <c r="G208" s="27">
        <v>1083.75</v>
      </c>
      <c r="H208" s="27">
        <v>1140.94</v>
      </c>
      <c r="I208" s="27">
        <v>1198.1300000000001</v>
      </c>
      <c r="J208" s="27">
        <v>1255.32</v>
      </c>
      <c r="K208" s="27">
        <v>1312.51</v>
      </c>
      <c r="L208" s="27">
        <v>1369.7</v>
      </c>
      <c r="M208" s="27">
        <v>1400.12</v>
      </c>
      <c r="N208" s="27">
        <v>1430.54</v>
      </c>
      <c r="O208" s="27">
        <v>1460.96</v>
      </c>
      <c r="P208" s="27">
        <v>1491.38</v>
      </c>
      <c r="Q208" s="27">
        <v>1521.8</v>
      </c>
      <c r="R208" s="27">
        <v>1563.7</v>
      </c>
      <c r="S208" s="27">
        <v>1605.6</v>
      </c>
      <c r="T208" s="27">
        <v>1647.5</v>
      </c>
      <c r="U208" s="27">
        <v>1689.4</v>
      </c>
      <c r="V208" s="27">
        <v>1731.3</v>
      </c>
      <c r="W208" s="27">
        <v>1754.04</v>
      </c>
      <c r="X208" s="27">
        <v>1776.78</v>
      </c>
      <c r="Y208" s="27">
        <v>1799.52</v>
      </c>
      <c r="Z208" s="27">
        <v>1822.26</v>
      </c>
      <c r="AA208" s="27">
        <v>1845</v>
      </c>
      <c r="AB208">
        <v>1.2719609444526991E-2</v>
      </c>
      <c r="AC208">
        <v>131</v>
      </c>
      <c r="AD208">
        <f>IFERROR(VLOOKUP($A208,Stock_FRA_FAO!$A$3:$E$183,4,FALSE),"")</f>
        <v>2</v>
      </c>
      <c r="AE208">
        <f>IFERROR(VLOOKUP($A208,Stock_FRA_FAO!$A$3:$E$183,5,FALSE),"")</f>
        <v>129</v>
      </c>
      <c r="AF208">
        <f>IFERROR(VLOOKUP($A208,Forest_GFPM!$A$2:$H$181,3,FALSE),"")</f>
        <v>6.7000000000000004E-2</v>
      </c>
      <c r="AG208">
        <v>5.4000000000000001E-4</v>
      </c>
      <c r="AH208">
        <v>-8.9800000000000005E-2</v>
      </c>
      <c r="AI208" s="51">
        <v>-0.41</v>
      </c>
    </row>
    <row r="209" spans="1:35" ht="15.6">
      <c r="A209" s="47" t="s">
        <v>218</v>
      </c>
      <c r="B209" s="48">
        <v>3048.46583333333</v>
      </c>
      <c r="C209" s="48">
        <v>3064.61333333333</v>
      </c>
      <c r="D209" s="27">
        <v>3078.4</v>
      </c>
      <c r="E209" s="27">
        <v>3095.1</v>
      </c>
      <c r="F209" s="27">
        <v>3111.8</v>
      </c>
      <c r="G209" s="27">
        <v>3128.5</v>
      </c>
      <c r="H209" s="27">
        <v>3145.2</v>
      </c>
      <c r="I209" s="27">
        <v>3161.9</v>
      </c>
      <c r="J209" s="27">
        <v>3178.6</v>
      </c>
      <c r="K209" s="27">
        <v>3195.3</v>
      </c>
      <c r="L209" s="27">
        <v>3212</v>
      </c>
      <c r="M209" s="27">
        <v>3228.6</v>
      </c>
      <c r="N209" s="27">
        <v>3245.2</v>
      </c>
      <c r="O209" s="27">
        <v>3261.8</v>
      </c>
      <c r="P209" s="27">
        <v>3278.4</v>
      </c>
      <c r="Q209" s="27">
        <v>3295</v>
      </c>
      <c r="R209" s="27">
        <v>3291.1</v>
      </c>
      <c r="S209" s="27">
        <v>3287.2</v>
      </c>
      <c r="T209" s="27">
        <v>3283.3</v>
      </c>
      <c r="U209" s="27">
        <v>3279.4</v>
      </c>
      <c r="V209" s="27">
        <v>3275.5</v>
      </c>
      <c r="W209" s="27">
        <v>3264.38</v>
      </c>
      <c r="X209" s="27">
        <v>3253.26</v>
      </c>
      <c r="Y209" s="27">
        <v>3242.14</v>
      </c>
      <c r="Z209" s="27">
        <v>3231.02</v>
      </c>
      <c r="AA209" s="27">
        <v>3219.9</v>
      </c>
      <c r="AB209">
        <v>-3.4240118362837135E-3</v>
      </c>
      <c r="AC209">
        <v>55</v>
      </c>
      <c r="AD209">
        <f>IFERROR(VLOOKUP($A209,Stock_FRA_FAO!$A$3:$E$183,4,FALSE),"")</f>
        <v>15</v>
      </c>
      <c r="AE209">
        <f>IFERROR(VLOOKUP($A209,Stock_FRA_FAO!$A$3:$E$183,5,FALSE),"")</f>
        <v>40</v>
      </c>
      <c r="AF209">
        <f>IFERROR(VLOOKUP($A209,Forest_GFPM!$A$2:$H$181,3,FALSE),"")</f>
        <v>3.7999999999999999E-2</v>
      </c>
      <c r="AG209">
        <v>5.4000000000000001E-4</v>
      </c>
      <c r="AH209">
        <v>-8.9800000000000005E-2</v>
      </c>
      <c r="AI209" s="51">
        <v>-0.41</v>
      </c>
    </row>
    <row r="210" spans="1:35">
      <c r="A210" s="47" t="s">
        <v>219</v>
      </c>
      <c r="B210" s="27">
        <v>440</v>
      </c>
      <c r="C210" s="27">
        <v>440</v>
      </c>
      <c r="D210" s="27">
        <v>440</v>
      </c>
      <c r="E210" s="27">
        <v>440</v>
      </c>
      <c r="F210" s="27">
        <v>440</v>
      </c>
      <c r="G210" s="27">
        <v>440</v>
      </c>
      <c r="H210" s="27">
        <v>440</v>
      </c>
      <c r="I210" s="27">
        <v>440</v>
      </c>
      <c r="J210" s="27">
        <v>440</v>
      </c>
      <c r="K210" s="27">
        <v>440</v>
      </c>
      <c r="L210" s="27">
        <v>440</v>
      </c>
      <c r="M210" s="27">
        <v>440</v>
      </c>
      <c r="N210" s="27">
        <v>440</v>
      </c>
      <c r="O210" s="27">
        <v>440</v>
      </c>
      <c r="P210" s="27">
        <v>440</v>
      </c>
      <c r="Q210" s="27">
        <v>440</v>
      </c>
      <c r="R210" s="27">
        <v>440</v>
      </c>
      <c r="S210" s="27">
        <v>440</v>
      </c>
      <c r="T210" s="27">
        <v>440</v>
      </c>
      <c r="U210" s="27">
        <v>440</v>
      </c>
      <c r="V210" s="27">
        <v>440</v>
      </c>
      <c r="W210" s="27">
        <v>440</v>
      </c>
      <c r="X210" s="27">
        <v>440</v>
      </c>
      <c r="Y210" s="27">
        <v>440</v>
      </c>
      <c r="Z210" s="27">
        <v>440</v>
      </c>
      <c r="AA210" s="27">
        <v>440</v>
      </c>
      <c r="AB210">
        <v>0</v>
      </c>
      <c r="AC210">
        <v>28</v>
      </c>
      <c r="AD210" t="str">
        <f>IFERROR(VLOOKUP($A210,Stock_FRA_FAO!$A$3:$E$183,4,FALSE),"")</f>
        <v/>
      </c>
      <c r="AE210" t="str">
        <f>IFERROR(VLOOKUP($A210,Stock_FRA_FAO!$A$3:$E$183,5,FALSE),"")</f>
        <v/>
      </c>
      <c r="AF210">
        <f>IFERROR(VLOOKUP($A210,Forest_GFPM!$A$2:$H$181,3,FALSE),"")</f>
        <v>4.0000000000000001E-3</v>
      </c>
      <c r="AG210">
        <v>5.4000000000000001E-4</v>
      </c>
      <c r="AH210">
        <v>-8.9800000000000005E-2</v>
      </c>
      <c r="AI210" s="51">
        <v>-0.41</v>
      </c>
    </row>
    <row r="211" spans="1:35">
      <c r="A211" s="47" t="s">
        <v>220</v>
      </c>
      <c r="B211" s="27">
        <v>52026</v>
      </c>
      <c r="C211" s="27">
        <v>51738.5</v>
      </c>
      <c r="D211" s="27">
        <v>51451</v>
      </c>
      <c r="E211" s="27">
        <v>51163.5</v>
      </c>
      <c r="F211" s="27">
        <v>50876</v>
      </c>
      <c r="G211" s="27">
        <v>50588.5</v>
      </c>
      <c r="H211" s="27">
        <v>50301</v>
      </c>
      <c r="I211" s="27">
        <v>50013.5</v>
      </c>
      <c r="J211" s="27">
        <v>49726</v>
      </c>
      <c r="K211" s="27">
        <v>49438.5</v>
      </c>
      <c r="L211" s="27">
        <v>49151</v>
      </c>
      <c r="M211" s="27">
        <v>48863.4</v>
      </c>
      <c r="N211" s="27">
        <v>48575.8</v>
      </c>
      <c r="O211" s="27">
        <v>48288.2</v>
      </c>
      <c r="P211" s="27">
        <v>48000.6</v>
      </c>
      <c r="Q211" s="27">
        <v>47713</v>
      </c>
      <c r="R211" s="27">
        <v>47671.4</v>
      </c>
      <c r="S211" s="27">
        <v>47629.8</v>
      </c>
      <c r="T211" s="27">
        <v>47588.2</v>
      </c>
      <c r="U211" s="27">
        <v>47546.6</v>
      </c>
      <c r="V211" s="27">
        <v>47505</v>
      </c>
      <c r="W211" s="27">
        <v>47340.6</v>
      </c>
      <c r="X211" s="27">
        <v>47176.2</v>
      </c>
      <c r="Y211" s="27">
        <v>47011.8</v>
      </c>
      <c r="Z211" s="27">
        <v>46847.4</v>
      </c>
      <c r="AA211" s="27">
        <v>46683</v>
      </c>
      <c r="AB211">
        <v>-3.4909438301558016E-3</v>
      </c>
      <c r="AC211">
        <v>6547</v>
      </c>
      <c r="AD211" t="str">
        <f>IFERROR(VLOOKUP($A211,Stock_FRA_FAO!$A$3:$E$183,4,FALSE),"")</f>
        <v/>
      </c>
      <c r="AE211" t="str">
        <f>IFERROR(VLOOKUP($A211,Stock_FRA_FAO!$A$3:$E$183,5,FALSE),"")</f>
        <v/>
      </c>
      <c r="AF211">
        <f>IFERROR(VLOOKUP($A211,Forest_GFPM!$A$2:$H$181,3,FALSE),"")</f>
        <v>1E-3</v>
      </c>
      <c r="AG211">
        <v>5.4000000000000001E-4</v>
      </c>
      <c r="AH211">
        <v>-8.9800000000000005E-2</v>
      </c>
      <c r="AI211" s="51">
        <v>-0.41</v>
      </c>
    </row>
    <row r="212" spans="1:35">
      <c r="A212" s="47" t="s">
        <v>221</v>
      </c>
      <c r="B212" s="27">
        <v>9363</v>
      </c>
      <c r="C212" s="27">
        <v>9599.4</v>
      </c>
      <c r="D212" s="27">
        <v>9835.7999999999993</v>
      </c>
      <c r="E212" s="27">
        <v>10072.200000000001</v>
      </c>
      <c r="F212" s="27">
        <v>10308.6</v>
      </c>
      <c r="G212" s="27">
        <v>10545</v>
      </c>
      <c r="H212" s="27">
        <v>10781.4</v>
      </c>
      <c r="I212" s="27">
        <v>11017.8</v>
      </c>
      <c r="J212" s="27">
        <v>11254.2</v>
      </c>
      <c r="K212" s="27">
        <v>11490.6</v>
      </c>
      <c r="L212" s="27">
        <v>11727</v>
      </c>
      <c r="M212" s="27">
        <v>11997</v>
      </c>
      <c r="N212" s="27">
        <v>12267</v>
      </c>
      <c r="O212" s="27">
        <v>12537</v>
      </c>
      <c r="P212" s="27">
        <v>12807</v>
      </c>
      <c r="Q212" s="27">
        <v>13077</v>
      </c>
      <c r="R212" s="27">
        <v>13287.2</v>
      </c>
      <c r="S212" s="27">
        <v>13497.4</v>
      </c>
      <c r="T212" s="27">
        <v>13707.6</v>
      </c>
      <c r="U212" s="27">
        <v>13917.8</v>
      </c>
      <c r="V212" s="27">
        <v>14128</v>
      </c>
      <c r="W212" s="27">
        <v>14257</v>
      </c>
      <c r="X212" s="27">
        <v>14386</v>
      </c>
      <c r="Y212" s="27">
        <v>14515</v>
      </c>
      <c r="Z212" s="27">
        <v>14644</v>
      </c>
      <c r="AA212" s="27">
        <v>14773</v>
      </c>
      <c r="AB212">
        <v>8.9279122197443161E-3</v>
      </c>
      <c r="AC212">
        <v>878</v>
      </c>
      <c r="AD212">
        <f>IFERROR(VLOOKUP($A212,Stock_FRA_FAO!$A$3:$E$183,4,FALSE),"")</f>
        <v>0</v>
      </c>
      <c r="AE212">
        <f>IFERROR(VLOOKUP($A212,Stock_FRA_FAO!$A$3:$E$183,5,FALSE),"")</f>
        <v>0</v>
      </c>
      <c r="AF212">
        <f>IFERROR(VLOOKUP($A212,Forest_GFPM!$A$2:$H$181,3,FALSE),"")</f>
        <v>3.6999999999999998E-2</v>
      </c>
      <c r="AG212">
        <v>5.4000000000000001E-4</v>
      </c>
      <c r="AH212">
        <v>-8.9800000000000005E-2</v>
      </c>
      <c r="AI212" s="51">
        <v>-0.41</v>
      </c>
    </row>
    <row r="213" spans="1:35">
      <c r="A213" s="47" t="s">
        <v>223</v>
      </c>
      <c r="B213" s="27">
        <v>5.8</v>
      </c>
      <c r="C213" s="27">
        <v>5.8</v>
      </c>
      <c r="D213" s="27">
        <v>5.8</v>
      </c>
      <c r="E213" s="27">
        <v>5.8</v>
      </c>
      <c r="F213" s="27">
        <v>5.8</v>
      </c>
      <c r="G213" s="27">
        <v>5.8</v>
      </c>
      <c r="H213" s="27">
        <v>5.81</v>
      </c>
      <c r="I213" s="27">
        <v>5.81</v>
      </c>
      <c r="J213" s="27">
        <v>5.81</v>
      </c>
      <c r="K213" s="27">
        <v>5.81</v>
      </c>
      <c r="L213" s="27">
        <v>5.81</v>
      </c>
      <c r="M213" s="27">
        <v>5.81</v>
      </c>
      <c r="N213" s="27">
        <v>5.81</v>
      </c>
      <c r="O213" s="27">
        <v>5.81</v>
      </c>
      <c r="P213" s="27">
        <v>5.81</v>
      </c>
      <c r="Q213" s="27">
        <v>5.81</v>
      </c>
      <c r="R213" s="27">
        <v>5.81</v>
      </c>
      <c r="S213" s="27">
        <v>5.81</v>
      </c>
      <c r="T213" s="27">
        <v>5.82</v>
      </c>
      <c r="U213" s="27">
        <v>5.82</v>
      </c>
      <c r="V213" s="27">
        <v>5.82</v>
      </c>
      <c r="W213" s="27">
        <v>5.82</v>
      </c>
      <c r="X213" s="27">
        <v>5.82</v>
      </c>
      <c r="Y213" s="27">
        <v>5.83</v>
      </c>
      <c r="Z213" s="27">
        <v>5.83</v>
      </c>
      <c r="AA213" s="27">
        <v>5.83</v>
      </c>
      <c r="AB213">
        <v>4.292767676750131E-4</v>
      </c>
      <c r="AC213">
        <v>1</v>
      </c>
      <c r="AE213">
        <f>IFERROR(VLOOKUP($A213,Stock_FRA_FAO!$A$3:$E$183,5,FALSE),"")</f>
        <v>1</v>
      </c>
      <c r="AF213" t="str">
        <f>IFERROR(VLOOKUP($A213,Forest_GFPM!$A$2:$H$181,3,FALSE),"")</f>
        <v/>
      </c>
      <c r="AG213">
        <v>5.4000000000000001E-4</v>
      </c>
      <c r="AH213">
        <v>-8.9800000000000005E-2</v>
      </c>
      <c r="AI213" s="51">
        <v>-0.41</v>
      </c>
    </row>
    <row r="214" spans="1:35">
      <c r="A214" s="47" t="s">
        <v>224</v>
      </c>
      <c r="B214" s="27">
        <v>549</v>
      </c>
      <c r="C214" s="27">
        <v>549</v>
      </c>
      <c r="D214" s="27">
        <v>549</v>
      </c>
      <c r="E214" s="27">
        <v>549</v>
      </c>
      <c r="F214" s="27">
        <v>549</v>
      </c>
      <c r="G214" s="27">
        <v>549</v>
      </c>
      <c r="H214" s="27">
        <v>549</v>
      </c>
      <c r="I214" s="27">
        <v>549</v>
      </c>
      <c r="J214" s="27">
        <v>549</v>
      </c>
      <c r="K214" s="27">
        <v>549</v>
      </c>
      <c r="L214" s="27">
        <v>549</v>
      </c>
      <c r="M214" s="27">
        <v>549</v>
      </c>
      <c r="N214" s="27">
        <v>549</v>
      </c>
      <c r="O214" s="27">
        <v>549</v>
      </c>
      <c r="P214" s="27">
        <v>549</v>
      </c>
      <c r="Q214" s="27">
        <v>549</v>
      </c>
      <c r="R214" s="27">
        <v>549</v>
      </c>
      <c r="S214" s="27">
        <v>549</v>
      </c>
      <c r="T214" s="27">
        <v>549</v>
      </c>
      <c r="U214" s="27">
        <v>549</v>
      </c>
      <c r="V214" s="27">
        <v>549</v>
      </c>
      <c r="W214" s="27">
        <v>549</v>
      </c>
      <c r="X214" s="27">
        <v>549</v>
      </c>
      <c r="Y214" s="27">
        <v>549</v>
      </c>
      <c r="Z214" s="27">
        <v>549</v>
      </c>
      <c r="AA214" s="27">
        <v>549</v>
      </c>
      <c r="AB214">
        <v>0</v>
      </c>
      <c r="AC214">
        <v>5</v>
      </c>
      <c r="AD214">
        <f>IFERROR(VLOOKUP($A214,Stock_FRA_FAO!$A$3:$E$183,4,FALSE),"")</f>
        <v>0</v>
      </c>
      <c r="AE214">
        <f>IFERROR(VLOOKUP($A214,Stock_FRA_FAO!$A$3:$E$183,5,FALSE),"")</f>
        <v>0</v>
      </c>
      <c r="AF214">
        <f>IFERROR(VLOOKUP($A214,Forest_GFPM!$A$2:$H$181,3,FALSE),"")</f>
        <v>7.9000000000000001E-2</v>
      </c>
      <c r="AG214">
        <v>5.4000000000000001E-4</v>
      </c>
      <c r="AH214">
        <v>-8.9800000000000005E-2</v>
      </c>
      <c r="AI214" s="51">
        <v>-0.41</v>
      </c>
    </row>
    <row r="215" spans="1:35">
      <c r="A215" s="47" t="s">
        <v>225</v>
      </c>
      <c r="B215" s="27">
        <v>52800</v>
      </c>
      <c r="C215" s="27">
        <v>52633.4</v>
      </c>
      <c r="D215" s="27">
        <v>52466.8</v>
      </c>
      <c r="E215" s="27">
        <v>52300.2</v>
      </c>
      <c r="F215" s="27">
        <v>52133.599999999999</v>
      </c>
      <c r="G215" s="27">
        <v>51967</v>
      </c>
      <c r="H215" s="27">
        <v>51800.4</v>
      </c>
      <c r="I215" s="27">
        <v>51633.8</v>
      </c>
      <c r="J215" s="27">
        <v>51467.199999999997</v>
      </c>
      <c r="K215" s="27">
        <v>51300.6</v>
      </c>
      <c r="L215" s="27">
        <v>51134</v>
      </c>
      <c r="M215" s="27">
        <v>50967.4</v>
      </c>
      <c r="N215" s="27">
        <v>50800.800000000003</v>
      </c>
      <c r="O215" s="27">
        <v>50634.2</v>
      </c>
      <c r="P215" s="27">
        <v>50467.6</v>
      </c>
      <c r="Q215" s="27">
        <v>50301</v>
      </c>
      <c r="R215" s="27">
        <v>50134.400000000001</v>
      </c>
      <c r="S215" s="27">
        <v>49967.8</v>
      </c>
      <c r="T215" s="27">
        <v>49801.2</v>
      </c>
      <c r="U215" s="27">
        <v>49634.6</v>
      </c>
      <c r="V215" s="27">
        <v>49468</v>
      </c>
      <c r="W215" s="27">
        <v>49301.4</v>
      </c>
      <c r="X215" s="27">
        <v>49134.8</v>
      </c>
      <c r="Y215" s="27">
        <v>48968.2</v>
      </c>
      <c r="Z215" s="27">
        <v>48801.599999999999</v>
      </c>
      <c r="AA215" s="27">
        <v>48635</v>
      </c>
      <c r="AB215">
        <v>-3.3964793424905437E-3</v>
      </c>
      <c r="AC215">
        <v>2709</v>
      </c>
      <c r="AD215">
        <f>IFERROR(VLOOKUP($A215,Stock_FRA_FAO!$A$3:$E$183,4,FALSE),"")</f>
        <v>0</v>
      </c>
      <c r="AE215">
        <f>IFERROR(VLOOKUP($A215,Stock_FRA_FAO!$A$3:$E$183,5,FALSE),"")</f>
        <v>0</v>
      </c>
      <c r="AF215">
        <f>IFERROR(VLOOKUP($A215,Forest_GFPM!$A$2:$H$181,3,FALSE),"")</f>
        <v>4.0000000000000001E-3</v>
      </c>
      <c r="AG215">
        <v>5.4000000000000001E-4</v>
      </c>
      <c r="AH215">
        <v>-8.9800000000000005E-2</v>
      </c>
      <c r="AI215" s="51">
        <v>-0.41</v>
      </c>
    </row>
    <row r="216" spans="1:35" ht="15" thickBot="1">
      <c r="A216" s="43" t="s">
        <v>226</v>
      </c>
      <c r="B216" s="27">
        <v>22164</v>
      </c>
      <c r="C216" s="27">
        <v>21837</v>
      </c>
      <c r="D216" s="27">
        <v>21510</v>
      </c>
      <c r="E216" s="27">
        <v>21183</v>
      </c>
      <c r="F216" s="27">
        <v>20856</v>
      </c>
      <c r="G216" s="27">
        <v>20529</v>
      </c>
      <c r="H216" s="27">
        <v>20202</v>
      </c>
      <c r="I216" s="27">
        <v>19875</v>
      </c>
      <c r="J216" s="27">
        <v>19548</v>
      </c>
      <c r="K216" s="27">
        <v>19221</v>
      </c>
      <c r="L216" s="27">
        <v>18894</v>
      </c>
      <c r="M216" s="27">
        <v>18567</v>
      </c>
      <c r="N216" s="27">
        <v>18240</v>
      </c>
      <c r="O216" s="27">
        <v>17913</v>
      </c>
      <c r="P216" s="27">
        <v>17586</v>
      </c>
      <c r="Q216" s="27">
        <v>17259</v>
      </c>
      <c r="R216" s="27">
        <v>16932</v>
      </c>
      <c r="S216" s="27">
        <v>16605</v>
      </c>
      <c r="T216" s="27">
        <v>16278</v>
      </c>
      <c r="U216" s="27">
        <v>15951</v>
      </c>
      <c r="V216" s="27">
        <v>15624</v>
      </c>
      <c r="W216" s="27">
        <v>15311.6</v>
      </c>
      <c r="X216" s="27">
        <v>14999.2</v>
      </c>
      <c r="Y216" s="27">
        <v>14686.8</v>
      </c>
      <c r="Z216" s="27">
        <v>14374.4</v>
      </c>
      <c r="AA216" s="27">
        <v>14062</v>
      </c>
      <c r="AB216">
        <v>-2.1058748390414772E-2</v>
      </c>
      <c r="AC216">
        <v>547</v>
      </c>
      <c r="AD216" t="str">
        <f>IFERROR(VLOOKUP($A216,Stock_FRA_FAO!$A$3:$E$183,4,FALSE),"")</f>
        <v/>
      </c>
      <c r="AE216" t="str">
        <f>IFERROR(VLOOKUP($A216,Stock_FRA_FAO!$A$3:$E$183,5,FALSE),"")</f>
        <v/>
      </c>
      <c r="AF216">
        <f>IFERROR(VLOOKUP($A216,Forest_GFPM!$A$2:$H$181,3,FALSE),"")</f>
        <v>1.4999999999999999E-2</v>
      </c>
      <c r="AG216">
        <v>5.4000000000000001E-4</v>
      </c>
      <c r="AH216">
        <v>-8.9800000000000005E-2</v>
      </c>
      <c r="AI216" s="51">
        <v>-0.41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047D-A999-4C83-9D4C-2242109C71EB}">
  <dimension ref="A1:AP191"/>
  <sheetViews>
    <sheetView tabSelected="1" workbookViewId="0">
      <selection activeCell="E103" sqref="E103"/>
    </sheetView>
  </sheetViews>
  <sheetFormatPr defaultRowHeight="14.4"/>
  <sheetData>
    <row r="1" spans="1:42">
      <c r="A1" t="s">
        <v>266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</row>
    <row r="2" spans="1:42">
      <c r="A2" s="69" t="s">
        <v>332</v>
      </c>
      <c r="B2" s="69">
        <v>82054</v>
      </c>
      <c r="C2" s="69">
        <v>81732</v>
      </c>
      <c r="D2" s="69">
        <v>81413</v>
      </c>
      <c r="E2" s="69">
        <v>81097</v>
      </c>
      <c r="F2" s="69">
        <v>80785</v>
      </c>
      <c r="G2" s="69">
        <v>80477</v>
      </c>
      <c r="H2" s="69">
        <v>80172</v>
      </c>
      <c r="I2" s="69">
        <v>79870</v>
      </c>
      <c r="J2" s="69">
        <v>79571</v>
      </c>
      <c r="K2" s="69">
        <v>79273</v>
      </c>
      <c r="L2" s="69">
        <v>78978</v>
      </c>
      <c r="M2" s="69">
        <v>78688</v>
      </c>
      <c r="N2" s="69">
        <v>78403</v>
      </c>
      <c r="O2" s="69">
        <v>78122</v>
      </c>
      <c r="P2" s="69">
        <v>77814</v>
      </c>
      <c r="Q2" s="69">
        <v>77510</v>
      </c>
      <c r="R2" s="69">
        <v>77211</v>
      </c>
      <c r="S2" s="69">
        <v>76915</v>
      </c>
      <c r="T2" s="69">
        <v>76622</v>
      </c>
      <c r="U2" s="69">
        <v>76320</v>
      </c>
      <c r="V2" s="69">
        <v>76022</v>
      </c>
      <c r="W2" s="69">
        <v>75724</v>
      </c>
      <c r="X2" s="69">
        <v>75426</v>
      </c>
      <c r="Y2" s="69">
        <v>75134</v>
      </c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</row>
    <row r="3" spans="1:42">
      <c r="A3" t="s">
        <v>8</v>
      </c>
      <c r="B3">
        <v>125.69799999999999</v>
      </c>
      <c r="C3">
        <v>125.038</v>
      </c>
      <c r="D3">
        <v>124.381</v>
      </c>
      <c r="E3">
        <v>123.72799999999999</v>
      </c>
      <c r="F3">
        <v>123.078</v>
      </c>
      <c r="G3">
        <v>122.432</v>
      </c>
      <c r="H3">
        <v>121.789</v>
      </c>
      <c r="I3">
        <v>121.149</v>
      </c>
      <c r="J3">
        <v>120.514</v>
      </c>
      <c r="K3">
        <v>119.855</v>
      </c>
      <c r="L3">
        <v>119.2</v>
      </c>
      <c r="M3">
        <v>118.54900000000001</v>
      </c>
      <c r="N3">
        <v>117.901</v>
      </c>
      <c r="O3">
        <v>117.25700000000001</v>
      </c>
      <c r="P3">
        <v>116.598</v>
      </c>
      <c r="Q3">
        <v>115.943</v>
      </c>
      <c r="R3">
        <v>115.292</v>
      </c>
      <c r="S3">
        <v>114.64400000000001</v>
      </c>
      <c r="T3">
        <v>114</v>
      </c>
      <c r="U3">
        <v>113.34699999999999</v>
      </c>
      <c r="V3">
        <v>112.697</v>
      </c>
      <c r="W3">
        <v>112.048</v>
      </c>
      <c r="X3">
        <v>111.398</v>
      </c>
      <c r="Y3">
        <v>111</v>
      </c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</row>
    <row r="4" spans="1:42">
      <c r="A4" t="s">
        <v>11</v>
      </c>
      <c r="B4">
        <v>2353.355</v>
      </c>
      <c r="C4">
        <v>2348.4720000000002</v>
      </c>
      <c r="D4">
        <v>2343.5990000000002</v>
      </c>
      <c r="E4">
        <v>2338.7370000000001</v>
      </c>
      <c r="F4">
        <v>2333.8850000000002</v>
      </c>
      <c r="G4">
        <v>2329.0430000000001</v>
      </c>
      <c r="H4">
        <v>2324.2109999999998</v>
      </c>
      <c r="I4">
        <v>2319.3890000000001</v>
      </c>
      <c r="J4">
        <v>2314.576</v>
      </c>
      <c r="K4">
        <v>2309.6979999999999</v>
      </c>
      <c r="L4">
        <v>2304.83</v>
      </c>
      <c r="M4">
        <v>2299.9720000000002</v>
      </c>
      <c r="N4">
        <v>2295.125</v>
      </c>
      <c r="O4">
        <v>2290.288</v>
      </c>
      <c r="P4">
        <v>2285.41</v>
      </c>
      <c r="Q4">
        <v>2280.5419999999999</v>
      </c>
      <c r="R4">
        <v>2275.6840000000002</v>
      </c>
      <c r="S4">
        <v>2270.837</v>
      </c>
      <c r="T4">
        <v>2266</v>
      </c>
      <c r="U4">
        <v>2261.1370000000002</v>
      </c>
      <c r="V4">
        <v>2256.2849999999999</v>
      </c>
      <c r="W4">
        <v>2251.4319999999998</v>
      </c>
      <c r="X4">
        <v>2246.58</v>
      </c>
      <c r="Y4">
        <v>2242</v>
      </c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42">
      <c r="A5" t="s">
        <v>26</v>
      </c>
      <c r="B5">
        <v>197.952</v>
      </c>
      <c r="C5">
        <v>195.36</v>
      </c>
      <c r="D5">
        <v>192.80199999999999</v>
      </c>
      <c r="E5">
        <v>190.27699999999999</v>
      </c>
      <c r="F5">
        <v>187.785</v>
      </c>
      <c r="G5">
        <v>185.32599999999999</v>
      </c>
      <c r="H5">
        <v>182.899</v>
      </c>
      <c r="I5">
        <v>180.50399999999999</v>
      </c>
      <c r="J5">
        <v>178.14099999999999</v>
      </c>
      <c r="K5">
        <v>176.393</v>
      </c>
      <c r="L5">
        <v>174.66200000000001</v>
      </c>
      <c r="M5">
        <v>172.94800000000001</v>
      </c>
      <c r="N5">
        <v>171.251</v>
      </c>
      <c r="O5">
        <v>169.57</v>
      </c>
      <c r="P5">
        <v>167.82</v>
      </c>
      <c r="Q5">
        <v>166.08799999999999</v>
      </c>
      <c r="R5">
        <v>164.374</v>
      </c>
      <c r="S5">
        <v>162.678</v>
      </c>
      <c r="T5">
        <v>161</v>
      </c>
      <c r="U5">
        <v>159.27699999999999</v>
      </c>
      <c r="V5">
        <v>157.572</v>
      </c>
      <c r="W5">
        <v>155.86699999999999</v>
      </c>
      <c r="X5">
        <v>154.16200000000001</v>
      </c>
      <c r="Y5">
        <v>152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</row>
    <row r="6" spans="1:42">
      <c r="A6" t="s">
        <v>30</v>
      </c>
      <c r="B6">
        <v>795.95899999999995</v>
      </c>
      <c r="C6">
        <v>793.94600000000003</v>
      </c>
      <c r="D6">
        <v>791.93799999999999</v>
      </c>
      <c r="E6">
        <v>789.93600000000004</v>
      </c>
      <c r="F6">
        <v>787.93899999999996</v>
      </c>
      <c r="G6">
        <v>785.947</v>
      </c>
      <c r="H6">
        <v>783.96</v>
      </c>
      <c r="I6">
        <v>781.97799999999995</v>
      </c>
      <c r="J6">
        <v>780</v>
      </c>
      <c r="K6">
        <v>778.10799999999995</v>
      </c>
      <c r="L6">
        <v>776.221</v>
      </c>
      <c r="M6">
        <v>774.33900000000006</v>
      </c>
      <c r="N6">
        <v>772.46100000000001</v>
      </c>
      <c r="O6">
        <v>770.58799999999997</v>
      </c>
      <c r="P6">
        <v>768.45899999999995</v>
      </c>
      <c r="Q6">
        <v>766.33600000000001</v>
      </c>
      <c r="R6">
        <v>764.21799999999996</v>
      </c>
      <c r="S6">
        <v>762.10599999999999</v>
      </c>
      <c r="T6">
        <v>760</v>
      </c>
      <c r="U6">
        <v>757.87900000000002</v>
      </c>
      <c r="V6">
        <v>755.76400000000001</v>
      </c>
      <c r="W6">
        <v>753.649</v>
      </c>
      <c r="X6">
        <v>751.53399999999999</v>
      </c>
      <c r="Y6">
        <v>749</v>
      </c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</row>
    <row r="7" spans="1:42">
      <c r="A7" t="s">
        <v>36</v>
      </c>
      <c r="B7">
        <v>282.74099999999999</v>
      </c>
      <c r="C7">
        <v>280.08300000000003</v>
      </c>
      <c r="D7">
        <v>277.45</v>
      </c>
      <c r="E7">
        <v>274.84100000000001</v>
      </c>
      <c r="F7">
        <v>272.25700000000001</v>
      </c>
      <c r="G7">
        <v>269.697</v>
      </c>
      <c r="H7">
        <v>267.161</v>
      </c>
      <c r="I7">
        <v>264.649</v>
      </c>
      <c r="J7">
        <v>262.161</v>
      </c>
      <c r="K7">
        <v>259.67899999999997</v>
      </c>
      <c r="L7">
        <v>257.221</v>
      </c>
      <c r="M7">
        <v>254.786</v>
      </c>
      <c r="N7">
        <v>252.374</v>
      </c>
      <c r="O7">
        <v>249.98599999999999</v>
      </c>
      <c r="P7">
        <v>247.333</v>
      </c>
      <c r="Q7">
        <v>244.708</v>
      </c>
      <c r="R7">
        <v>242.11099999999999</v>
      </c>
      <c r="S7">
        <v>239.542</v>
      </c>
      <c r="T7">
        <v>237</v>
      </c>
      <c r="U7">
        <v>234.38900000000001</v>
      </c>
      <c r="V7">
        <v>231.80600000000001</v>
      </c>
      <c r="W7">
        <v>229.22300000000001</v>
      </c>
      <c r="X7">
        <v>226.64</v>
      </c>
      <c r="Y7">
        <v>224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</row>
    <row r="8" spans="1:42">
      <c r="A8" t="s">
        <v>37</v>
      </c>
      <c r="B8">
        <v>27.841000000000001</v>
      </c>
      <c r="C8">
        <v>27.087</v>
      </c>
      <c r="D8">
        <v>26.353999999999999</v>
      </c>
      <c r="E8">
        <v>25.640999999999998</v>
      </c>
      <c r="F8">
        <v>24.946999999999999</v>
      </c>
      <c r="G8">
        <v>24.271999999999998</v>
      </c>
      <c r="H8">
        <v>23.614999999999998</v>
      </c>
      <c r="I8">
        <v>22.975999999999999</v>
      </c>
      <c r="J8">
        <v>22.353000000000002</v>
      </c>
      <c r="K8">
        <v>22.111999999999998</v>
      </c>
      <c r="L8">
        <v>21.873999999999999</v>
      </c>
      <c r="M8">
        <v>21.638999999999999</v>
      </c>
      <c r="N8">
        <v>21.405999999999999</v>
      </c>
      <c r="O8">
        <v>21.175999999999998</v>
      </c>
      <c r="P8">
        <v>20.934999999999999</v>
      </c>
      <c r="Q8">
        <v>20.696999999999999</v>
      </c>
      <c r="R8">
        <v>20.462</v>
      </c>
      <c r="S8">
        <v>20.23</v>
      </c>
      <c r="T8">
        <v>20</v>
      </c>
      <c r="U8">
        <v>19.763999999999999</v>
      </c>
      <c r="V8">
        <v>19.53</v>
      </c>
      <c r="W8">
        <v>19.295999999999999</v>
      </c>
      <c r="X8">
        <v>19.062999999999999</v>
      </c>
      <c r="Y8">
        <v>19</v>
      </c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</row>
    <row r="9" spans="1:42">
      <c r="A9" t="s">
        <v>40</v>
      </c>
      <c r="B9">
        <v>7357.13</v>
      </c>
      <c r="C9">
        <v>7287.4089999999997</v>
      </c>
      <c r="D9">
        <v>7218.348</v>
      </c>
      <c r="E9">
        <v>7149.942</v>
      </c>
      <c r="F9">
        <v>7082.1840000000002</v>
      </c>
      <c r="G9">
        <v>7015.0680000000002</v>
      </c>
      <c r="H9">
        <v>6948.5879999999997</v>
      </c>
      <c r="I9">
        <v>6882.7380000000003</v>
      </c>
      <c r="J9">
        <v>6817.5119999999997</v>
      </c>
      <c r="K9">
        <v>6748.2389999999996</v>
      </c>
      <c r="L9">
        <v>6679.67</v>
      </c>
      <c r="M9">
        <v>6611.7979999999998</v>
      </c>
      <c r="N9">
        <v>6544.616</v>
      </c>
      <c r="O9">
        <v>6478.1170000000002</v>
      </c>
      <c r="P9">
        <v>6409.2449999999999</v>
      </c>
      <c r="Q9">
        <v>6341.1049999999996</v>
      </c>
      <c r="R9">
        <v>6273.6890000000003</v>
      </c>
      <c r="S9">
        <v>6206.99</v>
      </c>
      <c r="T9">
        <v>6141</v>
      </c>
      <c r="U9">
        <v>6073.2240000000002</v>
      </c>
      <c r="V9">
        <v>6006.1639999999998</v>
      </c>
      <c r="W9">
        <v>5939.1030000000001</v>
      </c>
      <c r="X9">
        <v>5872.0429999999997</v>
      </c>
      <c r="Y9">
        <v>5806</v>
      </c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</row>
    <row r="10" spans="1:42">
      <c r="A10" t="s">
        <v>244</v>
      </c>
      <c r="B10">
        <v>7.9740000000000002</v>
      </c>
      <c r="C10">
        <v>8.3919999999999995</v>
      </c>
      <c r="D10">
        <v>8.8320000000000007</v>
      </c>
      <c r="E10">
        <v>9.2949999999999999</v>
      </c>
      <c r="F10">
        <v>9.782</v>
      </c>
      <c r="G10">
        <v>10.295</v>
      </c>
      <c r="H10">
        <v>10.835000000000001</v>
      </c>
      <c r="I10">
        <v>11.403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</row>
    <row r="11" spans="1:42">
      <c r="A11" t="s">
        <v>43</v>
      </c>
      <c r="B11">
        <v>3864.9029999999998</v>
      </c>
      <c r="C11">
        <v>3859.8710000000001</v>
      </c>
      <c r="D11">
        <v>3854.846</v>
      </c>
      <c r="E11">
        <v>3849.8270000000002</v>
      </c>
      <c r="F11">
        <v>3844.8150000000001</v>
      </c>
      <c r="G11">
        <v>3839.81</v>
      </c>
      <c r="H11">
        <v>3834.8110000000001</v>
      </c>
      <c r="I11">
        <v>3829.819</v>
      </c>
      <c r="J11">
        <v>3824.8330000000001</v>
      </c>
      <c r="K11">
        <v>3819.8049999999998</v>
      </c>
      <c r="L11">
        <v>3814.7829999999999</v>
      </c>
      <c r="M11">
        <v>3809.768</v>
      </c>
      <c r="N11">
        <v>3804.759</v>
      </c>
      <c r="O11">
        <v>3799.7570000000001</v>
      </c>
      <c r="P11">
        <v>3794.9940000000001</v>
      </c>
      <c r="Q11">
        <v>3790.2370000000001</v>
      </c>
      <c r="R11">
        <v>3785.4859999999999</v>
      </c>
      <c r="S11">
        <v>3780.741</v>
      </c>
      <c r="T11">
        <v>3776</v>
      </c>
      <c r="U11">
        <v>3771.2460000000001</v>
      </c>
      <c r="V11">
        <v>3766.498</v>
      </c>
      <c r="W11">
        <v>3761.7489999999998</v>
      </c>
      <c r="X11">
        <v>3757.0010000000002</v>
      </c>
      <c r="Y11">
        <v>3752</v>
      </c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</row>
    <row r="12" spans="1:42">
      <c r="A12" t="s">
        <v>44</v>
      </c>
      <c r="B12">
        <v>236.84100000000001</v>
      </c>
      <c r="C12">
        <v>235.322</v>
      </c>
      <c r="D12">
        <v>233.81200000000001</v>
      </c>
      <c r="E12">
        <v>232.31200000000001</v>
      </c>
      <c r="F12">
        <v>230.822</v>
      </c>
      <c r="G12">
        <v>229.34100000000001</v>
      </c>
      <c r="H12">
        <v>227.87</v>
      </c>
      <c r="I12">
        <v>226.40799999999999</v>
      </c>
      <c r="J12">
        <v>224.95599999999999</v>
      </c>
      <c r="K12">
        <v>223.47499999999999</v>
      </c>
      <c r="L12">
        <v>222.00299999999999</v>
      </c>
      <c r="M12">
        <v>220.541</v>
      </c>
      <c r="N12">
        <v>219.089</v>
      </c>
      <c r="O12">
        <v>217.64599999999999</v>
      </c>
      <c r="P12">
        <v>216.3</v>
      </c>
      <c r="Q12">
        <v>214.96299999999999</v>
      </c>
      <c r="R12">
        <v>213.63399999999999</v>
      </c>
      <c r="S12">
        <v>212.31299999999999</v>
      </c>
      <c r="T12">
        <v>211</v>
      </c>
      <c r="U12">
        <v>209.667</v>
      </c>
      <c r="V12">
        <v>208.34200000000001</v>
      </c>
      <c r="W12">
        <v>207.017</v>
      </c>
      <c r="X12">
        <v>205.69200000000001</v>
      </c>
      <c r="Y12">
        <v>204</v>
      </c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</row>
    <row r="13" spans="1:42">
      <c r="A13" t="s">
        <v>333</v>
      </c>
      <c r="B13">
        <v>4596.8059999999996</v>
      </c>
      <c r="C13">
        <v>4593.3670000000002</v>
      </c>
      <c r="D13">
        <v>4589.9309999999996</v>
      </c>
      <c r="E13">
        <v>4586.4970000000003</v>
      </c>
      <c r="F13">
        <v>4583.0659999999998</v>
      </c>
      <c r="G13">
        <v>4579.6369999999997</v>
      </c>
      <c r="H13">
        <v>4576.2110000000002</v>
      </c>
      <c r="I13">
        <v>4572.7870000000003</v>
      </c>
      <c r="J13">
        <v>4569.366</v>
      </c>
      <c r="K13">
        <v>4565.9279999999999</v>
      </c>
      <c r="L13">
        <v>4562.4930000000004</v>
      </c>
      <c r="M13">
        <v>4559.0600000000004</v>
      </c>
      <c r="N13">
        <v>4555.63</v>
      </c>
      <c r="O13">
        <v>4552.2020000000002</v>
      </c>
      <c r="P13">
        <v>4549.5590000000002</v>
      </c>
      <c r="Q13">
        <v>4546.9170000000004</v>
      </c>
      <c r="R13">
        <v>4544.277</v>
      </c>
      <c r="S13">
        <v>4541.6379999999999</v>
      </c>
      <c r="T13">
        <v>4539</v>
      </c>
      <c r="U13">
        <v>4536.3590000000004</v>
      </c>
      <c r="V13">
        <v>4533.7190000000001</v>
      </c>
      <c r="W13">
        <v>4531.0789999999997</v>
      </c>
      <c r="X13">
        <v>4528.4390000000003</v>
      </c>
      <c r="Y13">
        <v>4526</v>
      </c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 spans="1:42">
      <c r="A14" t="s">
        <v>334</v>
      </c>
      <c r="B14">
        <v>2593.6790000000001</v>
      </c>
      <c r="C14">
        <v>2596.6709999999998</v>
      </c>
      <c r="D14">
        <v>2599.6660000000002</v>
      </c>
      <c r="E14">
        <v>2602.665</v>
      </c>
      <c r="F14">
        <v>2605.6669999999999</v>
      </c>
      <c r="G14">
        <v>2608.6729999999998</v>
      </c>
      <c r="H14">
        <v>2611.6819999999998</v>
      </c>
      <c r="I14">
        <v>2614.6950000000002</v>
      </c>
      <c r="J14">
        <v>2617.7109999999998</v>
      </c>
      <c r="K14">
        <v>2621.9839999999999</v>
      </c>
      <c r="L14">
        <v>2626.2640000000001</v>
      </c>
      <c r="M14">
        <v>2630.5509999999999</v>
      </c>
      <c r="N14">
        <v>2634.8449999999998</v>
      </c>
      <c r="O14">
        <v>2639.1439999999998</v>
      </c>
      <c r="P14">
        <v>2637.7139999999999</v>
      </c>
      <c r="Q14">
        <v>2636.2840000000001</v>
      </c>
      <c r="R14">
        <v>2634.855</v>
      </c>
      <c r="S14">
        <v>2633.4270000000001</v>
      </c>
      <c r="T14">
        <v>2632</v>
      </c>
      <c r="U14">
        <v>2630.5709999999999</v>
      </c>
      <c r="V14">
        <v>2629.1419999999998</v>
      </c>
      <c r="W14">
        <v>2627.7139999999999</v>
      </c>
      <c r="X14">
        <v>2626.2849999999999</v>
      </c>
      <c r="Y14">
        <v>2625</v>
      </c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 spans="1:42">
      <c r="A15" t="s">
        <v>63</v>
      </c>
      <c r="B15">
        <v>0.11</v>
      </c>
      <c r="C15">
        <v>0.11</v>
      </c>
      <c r="D15">
        <v>0.11</v>
      </c>
      <c r="E15">
        <v>0.11</v>
      </c>
      <c r="F15">
        <v>0.11</v>
      </c>
      <c r="G15">
        <v>0.11</v>
      </c>
      <c r="H15">
        <v>0.11</v>
      </c>
      <c r="I15">
        <v>0.11</v>
      </c>
      <c r="J15">
        <v>0.11</v>
      </c>
      <c r="K15">
        <v>0.11</v>
      </c>
      <c r="L15">
        <v>0.11</v>
      </c>
      <c r="M15">
        <v>0.11</v>
      </c>
      <c r="N15">
        <v>0.11</v>
      </c>
      <c r="O15">
        <v>0.11</v>
      </c>
      <c r="P15">
        <v>0.11</v>
      </c>
      <c r="Q15">
        <v>0.11</v>
      </c>
      <c r="R15">
        <v>0.11</v>
      </c>
      <c r="S15">
        <v>0.11</v>
      </c>
      <c r="T15">
        <v>0.11</v>
      </c>
      <c r="U15">
        <v>0.11</v>
      </c>
      <c r="V15">
        <v>0.11</v>
      </c>
      <c r="W15">
        <v>0.11</v>
      </c>
      <c r="X15">
        <v>0.11</v>
      </c>
      <c r="Y15">
        <v>0</v>
      </c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</row>
    <row r="16" spans="1:42">
      <c r="A16" t="s">
        <v>67</v>
      </c>
      <c r="B16">
        <v>4.9569999999999999</v>
      </c>
      <c r="C16">
        <v>5.1619999999999999</v>
      </c>
      <c r="D16">
        <v>5.3760000000000003</v>
      </c>
      <c r="E16">
        <v>5.5979999999999999</v>
      </c>
      <c r="F16">
        <v>5.83</v>
      </c>
      <c r="G16">
        <v>6.0709999999999997</v>
      </c>
      <c r="H16">
        <v>6.3220000000000001</v>
      </c>
      <c r="I16">
        <v>6.5839999999999996</v>
      </c>
      <c r="J16">
        <v>6.8570000000000002</v>
      </c>
      <c r="K16">
        <v>7.0720000000000001</v>
      </c>
      <c r="L16">
        <v>7.2930000000000001</v>
      </c>
      <c r="M16">
        <v>7.5209999999999999</v>
      </c>
      <c r="N16">
        <v>7.7569999999999997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 spans="1:42">
      <c r="A17" t="s">
        <v>69</v>
      </c>
      <c r="B17">
        <v>302.21899999999999</v>
      </c>
      <c r="C17">
        <v>300.20600000000002</v>
      </c>
      <c r="D17">
        <v>298.20600000000002</v>
      </c>
      <c r="E17">
        <v>296.21899999999999</v>
      </c>
      <c r="F17">
        <v>294.24599999999998</v>
      </c>
      <c r="G17">
        <v>292.286</v>
      </c>
      <c r="H17">
        <v>290.339</v>
      </c>
      <c r="I17">
        <v>288.40499999999997</v>
      </c>
      <c r="J17">
        <v>286.483</v>
      </c>
      <c r="K17">
        <v>284.61</v>
      </c>
      <c r="L17">
        <v>282.75</v>
      </c>
      <c r="M17">
        <v>280.90199999999999</v>
      </c>
      <c r="N17">
        <v>279.06599999999997</v>
      </c>
      <c r="O17">
        <v>277.24099999999999</v>
      </c>
      <c r="P17">
        <v>275.36799999999999</v>
      </c>
      <c r="Q17">
        <v>273.50700000000001</v>
      </c>
      <c r="R17">
        <v>271.65899999999999</v>
      </c>
      <c r="S17">
        <v>269.82299999999998</v>
      </c>
      <c r="T17">
        <v>268</v>
      </c>
      <c r="U17">
        <v>266.14499999999998</v>
      </c>
      <c r="V17">
        <v>264.303</v>
      </c>
      <c r="W17">
        <v>262.46100000000001</v>
      </c>
      <c r="X17">
        <v>260.61900000000003</v>
      </c>
      <c r="Y17">
        <v>259</v>
      </c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 spans="1:42">
      <c r="A18" t="s">
        <v>72</v>
      </c>
      <c r="B18">
        <v>339.505</v>
      </c>
      <c r="C18">
        <v>335.15</v>
      </c>
      <c r="D18">
        <v>330.851</v>
      </c>
      <c r="E18">
        <v>326.60700000000003</v>
      </c>
      <c r="F18">
        <v>322.41800000000001</v>
      </c>
      <c r="G18">
        <v>318.28300000000002</v>
      </c>
      <c r="H18">
        <v>314.20100000000002</v>
      </c>
      <c r="I18">
        <v>310.17099999999999</v>
      </c>
      <c r="J18">
        <v>306.19200000000001</v>
      </c>
      <c r="K18">
        <v>301.72399999999999</v>
      </c>
      <c r="L18">
        <v>297.32100000000003</v>
      </c>
      <c r="M18">
        <v>292.98200000000003</v>
      </c>
      <c r="N18">
        <v>288.70600000000002</v>
      </c>
      <c r="O18">
        <v>284.49299999999999</v>
      </c>
      <c r="P18">
        <v>280.27100000000002</v>
      </c>
      <c r="Q18">
        <v>276.11200000000002</v>
      </c>
      <c r="R18">
        <v>272.01400000000001</v>
      </c>
      <c r="S18">
        <v>267.97699999999998</v>
      </c>
      <c r="T18">
        <v>264</v>
      </c>
      <c r="U18">
        <v>259.87200000000001</v>
      </c>
      <c r="V18">
        <v>255.804</v>
      </c>
      <c r="W18">
        <v>251.73599999999999</v>
      </c>
      <c r="X18">
        <v>247.66900000000001</v>
      </c>
      <c r="Y18">
        <v>244</v>
      </c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</row>
    <row r="19" spans="1:42">
      <c r="A19" t="s">
        <v>80</v>
      </c>
      <c r="B19">
        <v>4895</v>
      </c>
      <c r="C19">
        <v>4895</v>
      </c>
      <c r="D19">
        <v>4895</v>
      </c>
      <c r="E19">
        <v>4895</v>
      </c>
      <c r="F19">
        <v>4895</v>
      </c>
      <c r="G19">
        <v>4895</v>
      </c>
      <c r="H19">
        <v>4895</v>
      </c>
      <c r="I19">
        <v>4895</v>
      </c>
      <c r="J19">
        <v>4895</v>
      </c>
      <c r="K19">
        <v>4895</v>
      </c>
      <c r="L19">
        <v>4895</v>
      </c>
      <c r="M19">
        <v>4895</v>
      </c>
      <c r="N19">
        <v>4895</v>
      </c>
      <c r="O19">
        <v>4895</v>
      </c>
      <c r="P19">
        <v>4895</v>
      </c>
      <c r="Q19">
        <v>4895</v>
      </c>
      <c r="R19">
        <v>4895</v>
      </c>
      <c r="S19">
        <v>4895</v>
      </c>
      <c r="T19">
        <v>4895</v>
      </c>
      <c r="U19">
        <v>4895</v>
      </c>
      <c r="V19">
        <v>4895</v>
      </c>
      <c r="W19">
        <v>4895</v>
      </c>
      <c r="X19">
        <v>4895</v>
      </c>
      <c r="Y19">
        <v>4895</v>
      </c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</row>
    <row r="20" spans="1:42">
      <c r="A20" t="s">
        <v>81</v>
      </c>
      <c r="B20">
        <v>16.423999999999999</v>
      </c>
      <c r="C20">
        <v>16.48</v>
      </c>
      <c r="D20">
        <v>16.536000000000001</v>
      </c>
      <c r="E20">
        <v>16.591999999999999</v>
      </c>
      <c r="F20">
        <v>16.648</v>
      </c>
      <c r="G20">
        <v>16.704000000000001</v>
      </c>
      <c r="H20">
        <v>16.760999999999999</v>
      </c>
      <c r="I20">
        <v>16.818000000000001</v>
      </c>
      <c r="J20">
        <v>16.875</v>
      </c>
      <c r="K20">
        <v>16.986000000000001</v>
      </c>
      <c r="L20">
        <v>17.097999999999999</v>
      </c>
      <c r="M20">
        <v>17.210999999999999</v>
      </c>
      <c r="N20">
        <v>17.324000000000002</v>
      </c>
      <c r="O20">
        <v>17.437999999999999</v>
      </c>
      <c r="P20">
        <v>17.548999999999999</v>
      </c>
      <c r="Q20">
        <v>17.661000000000001</v>
      </c>
      <c r="R20">
        <v>17.773</v>
      </c>
      <c r="S20">
        <v>17.885999999999999</v>
      </c>
      <c r="T20">
        <v>18</v>
      </c>
      <c r="U20">
        <v>18.111999999999998</v>
      </c>
      <c r="V20">
        <v>18.225000000000001</v>
      </c>
      <c r="W20">
        <v>18.338000000000001</v>
      </c>
      <c r="X20">
        <v>18.451000000000001</v>
      </c>
      <c r="Y20">
        <v>19</v>
      </c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</row>
    <row r="21" spans="1:42">
      <c r="A21" t="s">
        <v>84</v>
      </c>
      <c r="B21">
        <v>414.459</v>
      </c>
      <c r="C21">
        <v>406.536</v>
      </c>
      <c r="D21">
        <v>398.76400000000001</v>
      </c>
      <c r="E21">
        <v>391.14100000000002</v>
      </c>
      <c r="F21">
        <v>383.66399999999999</v>
      </c>
      <c r="G21">
        <v>376.33</v>
      </c>
      <c r="H21">
        <v>369.13600000000002</v>
      </c>
      <c r="I21">
        <v>362.07900000000001</v>
      </c>
      <c r="J21">
        <v>355.15699999999998</v>
      </c>
      <c r="K21">
        <v>348.49599999999998</v>
      </c>
      <c r="L21">
        <v>341.96</v>
      </c>
      <c r="M21">
        <v>335.54700000000003</v>
      </c>
      <c r="N21">
        <v>329.25400000000002</v>
      </c>
      <c r="O21">
        <v>323.07900000000001</v>
      </c>
      <c r="P21">
        <v>316.392</v>
      </c>
      <c r="Q21">
        <v>309.84300000000002</v>
      </c>
      <c r="R21">
        <v>303.43</v>
      </c>
      <c r="S21">
        <v>297.14999999999998</v>
      </c>
      <c r="T21">
        <v>291</v>
      </c>
      <c r="U21">
        <v>284.52</v>
      </c>
      <c r="V21">
        <v>278.17200000000003</v>
      </c>
      <c r="W21">
        <v>271.82400000000001</v>
      </c>
      <c r="X21">
        <v>265.47699999999998</v>
      </c>
      <c r="Y21">
        <v>259</v>
      </c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</row>
    <row r="22" spans="1:42">
      <c r="A22" t="s">
        <v>91</v>
      </c>
      <c r="B22">
        <v>555.91399999999999</v>
      </c>
      <c r="C22">
        <v>553.1</v>
      </c>
      <c r="D22">
        <v>550.29999999999995</v>
      </c>
      <c r="E22">
        <v>547.51400000000001</v>
      </c>
      <c r="F22">
        <v>544.74199999999996</v>
      </c>
      <c r="G22">
        <v>541.98400000000004</v>
      </c>
      <c r="H22">
        <v>539.24</v>
      </c>
      <c r="I22">
        <v>536.51</v>
      </c>
      <c r="J22">
        <v>533.79300000000001</v>
      </c>
      <c r="K22">
        <v>530.98400000000004</v>
      </c>
      <c r="L22">
        <v>528.19000000000005</v>
      </c>
      <c r="M22">
        <v>525.41099999999994</v>
      </c>
      <c r="N22">
        <v>522.64700000000005</v>
      </c>
      <c r="O22">
        <v>519.89700000000005</v>
      </c>
      <c r="P22">
        <v>517.08699999999999</v>
      </c>
      <c r="Q22">
        <v>514.29300000000001</v>
      </c>
      <c r="R22">
        <v>511.51400000000001</v>
      </c>
      <c r="S22">
        <v>508.75</v>
      </c>
      <c r="T22">
        <v>506</v>
      </c>
      <c r="U22">
        <v>503.214</v>
      </c>
      <c r="V22">
        <v>500.44200000000001</v>
      </c>
      <c r="W22">
        <v>497.67</v>
      </c>
      <c r="X22">
        <v>494.899</v>
      </c>
      <c r="Y22">
        <v>492</v>
      </c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</row>
    <row r="23" spans="1:42">
      <c r="A23" t="s">
        <v>92</v>
      </c>
      <c r="B23">
        <v>66.706000000000003</v>
      </c>
      <c r="C23">
        <v>66.384</v>
      </c>
      <c r="D23">
        <v>66.063999999999993</v>
      </c>
      <c r="E23">
        <v>65.745999999999995</v>
      </c>
      <c r="F23">
        <v>65.429000000000002</v>
      </c>
      <c r="G23">
        <v>65.114000000000004</v>
      </c>
      <c r="H23">
        <v>64.8</v>
      </c>
      <c r="I23">
        <v>64.488</v>
      </c>
      <c r="J23">
        <v>64.177000000000007</v>
      </c>
      <c r="K23">
        <v>63.790999999999997</v>
      </c>
      <c r="L23">
        <v>63.408000000000001</v>
      </c>
      <c r="M23">
        <v>63.027000000000001</v>
      </c>
      <c r="N23">
        <v>62.648000000000003</v>
      </c>
      <c r="O23">
        <v>62.271000000000001</v>
      </c>
      <c r="P23">
        <v>62.015000000000001</v>
      </c>
      <c r="Q23">
        <v>61.76</v>
      </c>
      <c r="R23">
        <v>61.506</v>
      </c>
      <c r="S23">
        <v>61.253</v>
      </c>
      <c r="T23">
        <v>61</v>
      </c>
      <c r="U23">
        <v>60.746000000000002</v>
      </c>
      <c r="V23">
        <v>60.491999999999997</v>
      </c>
      <c r="W23">
        <v>60.238</v>
      </c>
      <c r="X23">
        <v>59.984999999999999</v>
      </c>
      <c r="Y23">
        <v>60</v>
      </c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</row>
    <row r="24" spans="1:42">
      <c r="A24" t="s">
        <v>109</v>
      </c>
      <c r="B24">
        <v>687.83600000000001</v>
      </c>
      <c r="C24">
        <v>684.89800000000002</v>
      </c>
      <c r="D24">
        <v>681.97199999999998</v>
      </c>
      <c r="E24">
        <v>679.05899999999997</v>
      </c>
      <c r="F24">
        <v>676.15800000000002</v>
      </c>
      <c r="G24">
        <v>673.27</v>
      </c>
      <c r="H24">
        <v>670.39400000000001</v>
      </c>
      <c r="I24">
        <v>667.53</v>
      </c>
      <c r="J24">
        <v>664.67899999999997</v>
      </c>
      <c r="K24">
        <v>660.93700000000001</v>
      </c>
      <c r="L24">
        <v>657.21600000000001</v>
      </c>
      <c r="M24">
        <v>653.51599999999996</v>
      </c>
      <c r="N24">
        <v>649.83699999999999</v>
      </c>
      <c r="O24">
        <v>646.17899999999997</v>
      </c>
      <c r="P24">
        <v>642.70600000000002</v>
      </c>
      <c r="Q24">
        <v>639.25199999999995</v>
      </c>
      <c r="R24">
        <v>635.81600000000003</v>
      </c>
      <c r="S24">
        <v>632.399</v>
      </c>
      <c r="T24">
        <v>629</v>
      </c>
      <c r="U24">
        <v>625.55499999999995</v>
      </c>
      <c r="V24">
        <v>622.12900000000002</v>
      </c>
      <c r="W24">
        <v>618.702</v>
      </c>
      <c r="X24">
        <v>615.27599999999995</v>
      </c>
      <c r="Y24">
        <v>612</v>
      </c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</row>
    <row r="25" spans="1:42">
      <c r="A25" t="s">
        <v>116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</row>
    <row r="26" spans="1:42">
      <c r="A26" t="s">
        <v>117</v>
      </c>
      <c r="B26">
        <v>768.875</v>
      </c>
      <c r="C26">
        <v>764.005</v>
      </c>
      <c r="D26">
        <v>759.16600000000005</v>
      </c>
      <c r="E26">
        <v>754.35799999999995</v>
      </c>
      <c r="F26">
        <v>749.58</v>
      </c>
      <c r="G26">
        <v>744.83199999999999</v>
      </c>
      <c r="H26">
        <v>740.11400000000003</v>
      </c>
      <c r="I26">
        <v>735.42600000000004</v>
      </c>
      <c r="J26">
        <v>730.76900000000001</v>
      </c>
      <c r="K26">
        <v>726.03099999999995</v>
      </c>
      <c r="L26">
        <v>721.32399999999996</v>
      </c>
      <c r="M26">
        <v>716.64700000000005</v>
      </c>
      <c r="N26">
        <v>712.00099999999998</v>
      </c>
      <c r="O26">
        <v>707.38499999999999</v>
      </c>
      <c r="P26">
        <v>702.64499999999998</v>
      </c>
      <c r="Q26">
        <v>697.93700000000001</v>
      </c>
      <c r="R26">
        <v>693.26</v>
      </c>
      <c r="S26">
        <v>688.61500000000001</v>
      </c>
      <c r="T26">
        <v>684</v>
      </c>
      <c r="U26">
        <v>679.30799999999999</v>
      </c>
      <c r="V26">
        <v>674.64700000000005</v>
      </c>
      <c r="W26">
        <v>669.98599999999999</v>
      </c>
      <c r="X26">
        <v>665.32500000000005</v>
      </c>
      <c r="Y26">
        <v>661</v>
      </c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</row>
    <row r="27" spans="1:42">
      <c r="A27" t="s">
        <v>282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</row>
    <row r="28" spans="1:42">
      <c r="A28" t="s">
        <v>122</v>
      </c>
      <c r="B28">
        <v>2323.183</v>
      </c>
      <c r="C28">
        <v>2311.5569999999998</v>
      </c>
      <c r="D28">
        <v>2299.989</v>
      </c>
      <c r="E28">
        <v>2288.4789999999998</v>
      </c>
      <c r="F28">
        <v>2277.027</v>
      </c>
      <c r="G28">
        <v>2265.6320000000001</v>
      </c>
      <c r="H28">
        <v>2254.2939999999999</v>
      </c>
      <c r="I28">
        <v>2243.0129999999999</v>
      </c>
      <c r="J28">
        <v>2231.7869999999998</v>
      </c>
      <c r="K28">
        <v>2224.3470000000002</v>
      </c>
      <c r="L28">
        <v>2216.9319999999998</v>
      </c>
      <c r="M28">
        <v>2209.5410000000002</v>
      </c>
      <c r="N28">
        <v>2202.1750000000002</v>
      </c>
      <c r="O28">
        <v>2194.8330000000001</v>
      </c>
      <c r="P28">
        <v>2184.9780000000001</v>
      </c>
      <c r="Q28">
        <v>2175.1680000000001</v>
      </c>
      <c r="R28">
        <v>2165.402</v>
      </c>
      <c r="S28">
        <v>2155.6790000000001</v>
      </c>
      <c r="T28">
        <v>2146</v>
      </c>
      <c r="U28">
        <v>2136.212</v>
      </c>
      <c r="V28">
        <v>2126.4670000000001</v>
      </c>
      <c r="W28">
        <v>2116.723</v>
      </c>
      <c r="X28">
        <v>2106.9780000000001</v>
      </c>
      <c r="Y28">
        <v>2097</v>
      </c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</row>
    <row r="29" spans="1:42">
      <c r="A29" t="s">
        <v>123</v>
      </c>
      <c r="B29">
        <v>418.17399999999998</v>
      </c>
      <c r="C29">
        <v>414.66</v>
      </c>
      <c r="D29">
        <v>411.17500000000001</v>
      </c>
      <c r="E29">
        <v>407.72</v>
      </c>
      <c r="F29">
        <v>404.29399999999998</v>
      </c>
      <c r="G29">
        <v>400.89699999999999</v>
      </c>
      <c r="H29">
        <v>397.52800000000002</v>
      </c>
      <c r="I29">
        <v>394.18700000000001</v>
      </c>
      <c r="J29">
        <v>390.875</v>
      </c>
      <c r="K29">
        <v>386.86</v>
      </c>
      <c r="L29">
        <v>382.88600000000002</v>
      </c>
      <c r="M29">
        <v>378.95299999999997</v>
      </c>
      <c r="N29">
        <v>375.06</v>
      </c>
      <c r="O29">
        <v>371.20800000000003</v>
      </c>
      <c r="P29">
        <v>367.70100000000002</v>
      </c>
      <c r="Q29">
        <v>364.22699999999998</v>
      </c>
      <c r="R29">
        <v>360.786</v>
      </c>
      <c r="S29">
        <v>357.37700000000001</v>
      </c>
      <c r="T29">
        <v>354</v>
      </c>
      <c r="U29">
        <v>350.54300000000001</v>
      </c>
      <c r="V29">
        <v>347.11799999999999</v>
      </c>
      <c r="W29">
        <v>343.69299999999998</v>
      </c>
      <c r="X29">
        <v>340.26799999999997</v>
      </c>
      <c r="Y29">
        <v>337</v>
      </c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</row>
    <row r="30" spans="1:42">
      <c r="A30" t="s">
        <v>126</v>
      </c>
      <c r="B30">
        <v>273.5</v>
      </c>
      <c r="C30">
        <v>271.99700000000001</v>
      </c>
      <c r="D30">
        <v>270.50200000000001</v>
      </c>
      <c r="E30">
        <v>269.01499999999999</v>
      </c>
      <c r="F30">
        <v>267.536</v>
      </c>
      <c r="G30">
        <v>266.065</v>
      </c>
      <c r="H30">
        <v>264.60199999999998</v>
      </c>
      <c r="I30">
        <v>263.14800000000002</v>
      </c>
      <c r="J30">
        <v>261.702</v>
      </c>
      <c r="K30">
        <v>260.113</v>
      </c>
      <c r="L30">
        <v>258.53300000000002</v>
      </c>
      <c r="M30">
        <v>256.96300000000002</v>
      </c>
      <c r="N30">
        <v>255.40199999999999</v>
      </c>
      <c r="O30">
        <v>253.851</v>
      </c>
      <c r="P30">
        <v>252.261</v>
      </c>
      <c r="Q30">
        <v>250.68100000000001</v>
      </c>
      <c r="R30">
        <v>249.11099999999999</v>
      </c>
      <c r="S30">
        <v>247.55099999999999</v>
      </c>
      <c r="T30">
        <v>246</v>
      </c>
      <c r="U30">
        <v>244.42500000000001</v>
      </c>
      <c r="V30">
        <v>242.86</v>
      </c>
      <c r="W30">
        <v>241.29499999999999</v>
      </c>
      <c r="X30">
        <v>239.73</v>
      </c>
      <c r="Y30">
        <v>238</v>
      </c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</row>
    <row r="31" spans="1:42">
      <c r="A31" t="s">
        <v>130</v>
      </c>
      <c r="B31">
        <v>8.8119999999999994</v>
      </c>
      <c r="C31">
        <v>8.5839999999999996</v>
      </c>
      <c r="D31">
        <v>8.3620000000000001</v>
      </c>
      <c r="E31">
        <v>8.1449999999999996</v>
      </c>
      <c r="F31">
        <v>7.9340000000000002</v>
      </c>
      <c r="G31">
        <v>7.7290000000000001</v>
      </c>
      <c r="H31">
        <v>7.5289999999999999</v>
      </c>
      <c r="I31">
        <v>7.3339999999999996</v>
      </c>
      <c r="J31">
        <v>7.1429999999999998</v>
      </c>
      <c r="K31">
        <v>6.8310000000000004</v>
      </c>
      <c r="L31">
        <v>6.5330000000000004</v>
      </c>
      <c r="M31">
        <v>6.2480000000000002</v>
      </c>
      <c r="N31">
        <v>5.9749999999999996</v>
      </c>
      <c r="O31">
        <v>5.7140000000000004</v>
      </c>
      <c r="P31">
        <v>5.5629999999999997</v>
      </c>
      <c r="Q31">
        <v>5.4160000000000004</v>
      </c>
      <c r="R31">
        <v>5.2729999999999997</v>
      </c>
      <c r="S31">
        <v>5.1340000000000003</v>
      </c>
      <c r="T31">
        <v>5</v>
      </c>
      <c r="U31">
        <v>4.8550000000000004</v>
      </c>
      <c r="V31">
        <v>4.7140000000000004</v>
      </c>
      <c r="W31">
        <v>4.5730000000000004</v>
      </c>
      <c r="X31">
        <v>4.4320000000000004</v>
      </c>
      <c r="Y31">
        <v>4</v>
      </c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</row>
    <row r="32" spans="1:42">
      <c r="A32" t="s">
        <v>131</v>
      </c>
      <c r="B32">
        <v>4.5</v>
      </c>
      <c r="C32">
        <v>4.5</v>
      </c>
      <c r="D32">
        <v>4.5</v>
      </c>
      <c r="E32">
        <v>4.5</v>
      </c>
      <c r="F32">
        <v>4.5</v>
      </c>
      <c r="G32">
        <v>4.5</v>
      </c>
      <c r="H32">
        <v>4.5</v>
      </c>
      <c r="I32">
        <v>4.5</v>
      </c>
      <c r="J32">
        <v>4.5</v>
      </c>
      <c r="K32">
        <v>4.149</v>
      </c>
      <c r="L32">
        <v>3.8260000000000001</v>
      </c>
      <c r="M32">
        <v>3.528</v>
      </c>
      <c r="N32">
        <v>3.2530000000000001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</row>
    <row r="33" spans="1:42">
      <c r="A33" t="s">
        <v>138</v>
      </c>
      <c r="B33">
        <v>162.857</v>
      </c>
      <c r="C33">
        <v>164.65100000000001</v>
      </c>
      <c r="D33">
        <v>166.465</v>
      </c>
      <c r="E33">
        <v>168.29900000000001</v>
      </c>
      <c r="F33">
        <v>170.15299999999999</v>
      </c>
      <c r="G33">
        <v>172.02799999999999</v>
      </c>
      <c r="H33">
        <v>173.923</v>
      </c>
      <c r="I33">
        <v>175.839</v>
      </c>
      <c r="J33">
        <v>177.77600000000001</v>
      </c>
      <c r="K33">
        <v>179.745</v>
      </c>
      <c r="L33">
        <v>181.73500000000001</v>
      </c>
      <c r="M33">
        <v>183.74700000000001</v>
      </c>
      <c r="N33">
        <v>185.78200000000001</v>
      </c>
      <c r="O33">
        <v>187.839</v>
      </c>
      <c r="P33">
        <v>187.67099999999999</v>
      </c>
      <c r="Q33">
        <v>187.50299999999999</v>
      </c>
      <c r="R33">
        <v>187.33500000000001</v>
      </c>
      <c r="S33">
        <v>187.167</v>
      </c>
      <c r="T33">
        <v>187</v>
      </c>
      <c r="U33">
        <v>186.83199999999999</v>
      </c>
      <c r="V33">
        <v>186.66399999999999</v>
      </c>
      <c r="W33">
        <v>186.49600000000001</v>
      </c>
      <c r="X33">
        <v>186.328</v>
      </c>
      <c r="Y33">
        <v>186</v>
      </c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</row>
    <row r="34" spans="1:42">
      <c r="A34" t="s">
        <v>139</v>
      </c>
      <c r="B34">
        <v>1559.646</v>
      </c>
      <c r="C34">
        <v>1551.4839999999999</v>
      </c>
      <c r="D34">
        <v>1543.365</v>
      </c>
      <c r="E34">
        <v>1535.288</v>
      </c>
      <c r="F34">
        <v>1527.2529999999999</v>
      </c>
      <c r="G34">
        <v>1519.26</v>
      </c>
      <c r="H34">
        <v>1511.309</v>
      </c>
      <c r="I34">
        <v>1503.4</v>
      </c>
      <c r="J34">
        <v>1495.5319999999999</v>
      </c>
      <c r="K34">
        <v>1487.2149999999999</v>
      </c>
      <c r="L34">
        <v>1478.9449999999999</v>
      </c>
      <c r="M34">
        <v>1470.721</v>
      </c>
      <c r="N34">
        <v>1462.5419999999999</v>
      </c>
      <c r="O34">
        <v>1454.4090000000001</v>
      </c>
      <c r="P34">
        <v>1447.461</v>
      </c>
      <c r="Q34">
        <v>1440.546</v>
      </c>
      <c r="R34">
        <v>1433.664</v>
      </c>
      <c r="S34">
        <v>1426.8150000000001</v>
      </c>
      <c r="T34">
        <v>1420</v>
      </c>
      <c r="U34">
        <v>1413.1010000000001</v>
      </c>
      <c r="V34">
        <v>1406.2360000000001</v>
      </c>
      <c r="W34">
        <v>1399.3710000000001</v>
      </c>
      <c r="X34">
        <v>1392.5050000000001</v>
      </c>
      <c r="Y34">
        <v>1386</v>
      </c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</row>
    <row r="35" spans="1:42">
      <c r="A35" t="s">
        <v>148</v>
      </c>
      <c r="B35">
        <v>18.032</v>
      </c>
      <c r="C35">
        <v>17.358000000000001</v>
      </c>
      <c r="D35">
        <v>16.709</v>
      </c>
      <c r="E35">
        <v>16.085000000000001</v>
      </c>
      <c r="F35">
        <v>15.484</v>
      </c>
      <c r="G35">
        <v>14.904999999999999</v>
      </c>
      <c r="H35">
        <v>14.348000000000001</v>
      </c>
      <c r="I35">
        <v>13.811999999999999</v>
      </c>
      <c r="J35">
        <v>13.297000000000001</v>
      </c>
      <c r="K35">
        <v>13.096</v>
      </c>
      <c r="L35">
        <v>12.898</v>
      </c>
      <c r="M35">
        <v>12.702999999999999</v>
      </c>
      <c r="N35">
        <v>12.510999999999999</v>
      </c>
      <c r="O35">
        <v>12.324</v>
      </c>
      <c r="P35">
        <v>12.259</v>
      </c>
      <c r="Q35">
        <v>12.194000000000001</v>
      </c>
      <c r="R35">
        <v>12.129</v>
      </c>
      <c r="S35">
        <v>12.065</v>
      </c>
      <c r="T35">
        <v>12</v>
      </c>
      <c r="U35">
        <v>11.935</v>
      </c>
      <c r="V35">
        <v>11.87</v>
      </c>
      <c r="W35">
        <v>11.805</v>
      </c>
      <c r="X35">
        <v>11.74</v>
      </c>
      <c r="Y35">
        <v>12</v>
      </c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</row>
    <row r="36" spans="1:42">
      <c r="A36" t="s">
        <v>149</v>
      </c>
      <c r="B36">
        <v>2046.7329999999999</v>
      </c>
      <c r="C36">
        <v>1993.633</v>
      </c>
      <c r="D36">
        <v>1941.9110000000001</v>
      </c>
      <c r="E36">
        <v>1891.5309999999999</v>
      </c>
      <c r="F36">
        <v>1842.4580000000001</v>
      </c>
      <c r="G36">
        <v>1794.6579999999999</v>
      </c>
      <c r="H36">
        <v>1748.098</v>
      </c>
      <c r="I36">
        <v>1702.7460000000001</v>
      </c>
      <c r="J36">
        <v>1658.5709999999999</v>
      </c>
      <c r="K36">
        <v>1605.4059999999999</v>
      </c>
      <c r="L36">
        <v>1553.9449999999999</v>
      </c>
      <c r="M36">
        <v>1504.134</v>
      </c>
      <c r="N36">
        <v>1455.92</v>
      </c>
      <c r="O36">
        <v>1409.251</v>
      </c>
      <c r="P36">
        <v>1355.68</v>
      </c>
      <c r="Q36">
        <v>1304.145</v>
      </c>
      <c r="R36">
        <v>1254.569</v>
      </c>
      <c r="S36">
        <v>1206.8779999999999</v>
      </c>
      <c r="T36">
        <v>1161</v>
      </c>
      <c r="U36">
        <v>1110.4659999999999</v>
      </c>
      <c r="V36">
        <v>1061.8030000000001</v>
      </c>
      <c r="W36">
        <v>1013.14</v>
      </c>
      <c r="X36">
        <v>964.47699999999998</v>
      </c>
      <c r="Y36">
        <v>918</v>
      </c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</row>
    <row r="37" spans="1:42">
      <c r="A37" t="s">
        <v>283</v>
      </c>
      <c r="B37">
        <v>17</v>
      </c>
      <c r="C37">
        <v>17</v>
      </c>
      <c r="D37">
        <v>17</v>
      </c>
      <c r="E37">
        <v>17</v>
      </c>
      <c r="F37">
        <v>17</v>
      </c>
      <c r="G37">
        <v>17</v>
      </c>
      <c r="H37">
        <v>17</v>
      </c>
      <c r="I37">
        <v>17</v>
      </c>
      <c r="J37">
        <v>17</v>
      </c>
      <c r="K37">
        <v>17</v>
      </c>
      <c r="L37">
        <v>17</v>
      </c>
      <c r="M37">
        <v>17</v>
      </c>
      <c r="N37">
        <v>17</v>
      </c>
      <c r="O37">
        <v>17</v>
      </c>
      <c r="P37">
        <v>17</v>
      </c>
      <c r="Q37">
        <v>17</v>
      </c>
      <c r="R37">
        <v>17</v>
      </c>
      <c r="S37">
        <v>17</v>
      </c>
      <c r="T37">
        <v>17</v>
      </c>
      <c r="U37">
        <v>17</v>
      </c>
      <c r="V37">
        <v>17</v>
      </c>
      <c r="W37">
        <v>17</v>
      </c>
      <c r="X37">
        <v>17</v>
      </c>
      <c r="Y37">
        <v>17</v>
      </c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</row>
    <row r="38" spans="1:42">
      <c r="A38" t="s">
        <v>170</v>
      </c>
      <c r="B38">
        <v>62.067999999999998</v>
      </c>
      <c r="C38">
        <v>58.075000000000003</v>
      </c>
      <c r="D38">
        <v>54.338999999999999</v>
      </c>
      <c r="E38">
        <v>50.843000000000004</v>
      </c>
      <c r="F38">
        <v>47.572000000000003</v>
      </c>
      <c r="G38">
        <v>44.512</v>
      </c>
      <c r="H38">
        <v>41.648000000000003</v>
      </c>
      <c r="I38">
        <v>38.969000000000001</v>
      </c>
      <c r="J38">
        <v>36.462000000000003</v>
      </c>
      <c r="K38">
        <v>41.648000000000003</v>
      </c>
      <c r="L38">
        <v>47.572000000000003</v>
      </c>
      <c r="M38">
        <v>54.338999999999999</v>
      </c>
      <c r="N38">
        <v>62.067999999999998</v>
      </c>
      <c r="O38">
        <v>70.897000000000006</v>
      </c>
      <c r="P38">
        <v>72.447999999999993</v>
      </c>
      <c r="Q38">
        <v>74.033000000000001</v>
      </c>
      <c r="R38">
        <v>75.653000000000006</v>
      </c>
      <c r="S38">
        <v>77.308000000000007</v>
      </c>
      <c r="T38">
        <v>79</v>
      </c>
      <c r="U38">
        <v>80.602000000000004</v>
      </c>
      <c r="V38">
        <v>82.24</v>
      </c>
      <c r="W38">
        <v>83.878</v>
      </c>
      <c r="X38">
        <v>85.516000000000005</v>
      </c>
      <c r="Y38">
        <v>87</v>
      </c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</row>
    <row r="39" spans="1:42">
      <c r="A39" t="s">
        <v>178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</row>
    <row r="40" spans="1:42">
      <c r="A40" t="s">
        <v>180</v>
      </c>
      <c r="B40">
        <v>346.589</v>
      </c>
      <c r="C40">
        <v>344.70499999999998</v>
      </c>
      <c r="D40">
        <v>342.83100000000002</v>
      </c>
      <c r="E40">
        <v>340.96699999999998</v>
      </c>
      <c r="F40">
        <v>339.113</v>
      </c>
      <c r="G40">
        <v>337.27</v>
      </c>
      <c r="H40">
        <v>335.43700000000001</v>
      </c>
      <c r="I40">
        <v>333.61399999999998</v>
      </c>
      <c r="J40">
        <v>331.8</v>
      </c>
      <c r="K40">
        <v>330.11</v>
      </c>
      <c r="L40">
        <v>328.428</v>
      </c>
      <c r="M40">
        <v>326.755</v>
      </c>
      <c r="N40">
        <v>325.09100000000001</v>
      </c>
      <c r="O40">
        <v>323.435</v>
      </c>
      <c r="P40">
        <v>321.93400000000003</v>
      </c>
      <c r="Q40">
        <v>320.44</v>
      </c>
      <c r="R40">
        <v>318.95299999999997</v>
      </c>
      <c r="S40">
        <v>317.47300000000001</v>
      </c>
      <c r="T40">
        <v>316</v>
      </c>
      <c r="U40">
        <v>314.51</v>
      </c>
      <c r="V40">
        <v>313.02600000000001</v>
      </c>
      <c r="W40">
        <v>311.54300000000001</v>
      </c>
      <c r="X40">
        <v>310.05900000000003</v>
      </c>
      <c r="Y40">
        <v>309</v>
      </c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</row>
    <row r="41" spans="1:42">
      <c r="A41" t="s">
        <v>183</v>
      </c>
      <c r="B41">
        <v>123.09099999999999</v>
      </c>
      <c r="C41">
        <v>122.322</v>
      </c>
      <c r="D41">
        <v>121.55800000000001</v>
      </c>
      <c r="E41">
        <v>120.79900000000001</v>
      </c>
      <c r="F41">
        <v>120.044</v>
      </c>
      <c r="G41">
        <v>119.294</v>
      </c>
      <c r="H41">
        <v>118.54900000000001</v>
      </c>
      <c r="I41">
        <v>117.809</v>
      </c>
      <c r="J41">
        <v>117.074</v>
      </c>
      <c r="K41">
        <v>116.255</v>
      </c>
      <c r="L41">
        <v>115.44199999999999</v>
      </c>
      <c r="M41">
        <v>114.63500000000001</v>
      </c>
      <c r="N41">
        <v>113.833</v>
      </c>
      <c r="O41">
        <v>113.03700000000001</v>
      </c>
      <c r="P41">
        <v>112.218</v>
      </c>
      <c r="Q41">
        <v>111.405</v>
      </c>
      <c r="R41">
        <v>110.598</v>
      </c>
      <c r="S41">
        <v>109.79600000000001</v>
      </c>
      <c r="T41">
        <v>109</v>
      </c>
      <c r="U41">
        <v>108.19</v>
      </c>
      <c r="V41">
        <v>107.38500000000001</v>
      </c>
      <c r="W41">
        <v>106.581</v>
      </c>
      <c r="X41">
        <v>105.776</v>
      </c>
      <c r="Y41">
        <v>105</v>
      </c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</row>
    <row r="42" spans="1:42">
      <c r="A42" t="s">
        <v>188</v>
      </c>
      <c r="B42">
        <v>202.91800000000001</v>
      </c>
      <c r="C42">
        <v>201.03100000000001</v>
      </c>
      <c r="D42">
        <v>199.161</v>
      </c>
      <c r="E42">
        <v>197.309</v>
      </c>
      <c r="F42">
        <v>195.47399999999999</v>
      </c>
      <c r="G42">
        <v>193.65600000000001</v>
      </c>
      <c r="H42">
        <v>191.85499999999999</v>
      </c>
      <c r="I42">
        <v>190.071</v>
      </c>
      <c r="J42">
        <v>188.30199999999999</v>
      </c>
      <c r="K42">
        <v>186.197</v>
      </c>
      <c r="L42">
        <v>184.11500000000001</v>
      </c>
      <c r="M42">
        <v>182.05600000000001</v>
      </c>
      <c r="N42">
        <v>180.02</v>
      </c>
      <c r="O42">
        <v>178.00800000000001</v>
      </c>
      <c r="P42">
        <v>176.16900000000001</v>
      </c>
      <c r="Q42">
        <v>174.34899999999999</v>
      </c>
      <c r="R42">
        <v>172.548</v>
      </c>
      <c r="S42">
        <v>170.76499999999999</v>
      </c>
      <c r="T42">
        <v>169</v>
      </c>
      <c r="U42">
        <v>167.19</v>
      </c>
      <c r="V42">
        <v>165.398</v>
      </c>
      <c r="W42">
        <v>163.60599999999999</v>
      </c>
      <c r="X42">
        <v>161.81399999999999</v>
      </c>
      <c r="Y42">
        <v>160</v>
      </c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</row>
    <row r="43" spans="1:42">
      <c r="A43" t="s">
        <v>189</v>
      </c>
      <c r="B43">
        <v>670</v>
      </c>
      <c r="C43">
        <v>670</v>
      </c>
      <c r="D43">
        <v>670</v>
      </c>
      <c r="E43">
        <v>670</v>
      </c>
      <c r="F43">
        <v>670</v>
      </c>
      <c r="G43">
        <v>670</v>
      </c>
      <c r="H43">
        <v>670</v>
      </c>
      <c r="I43">
        <v>670</v>
      </c>
      <c r="J43">
        <v>670</v>
      </c>
      <c r="K43">
        <v>670</v>
      </c>
      <c r="L43">
        <v>670</v>
      </c>
      <c r="M43">
        <v>670</v>
      </c>
      <c r="N43">
        <v>670</v>
      </c>
      <c r="O43">
        <v>670</v>
      </c>
      <c r="P43">
        <v>670</v>
      </c>
      <c r="Q43">
        <v>670</v>
      </c>
      <c r="R43">
        <v>670</v>
      </c>
      <c r="S43">
        <v>670</v>
      </c>
      <c r="T43">
        <v>670</v>
      </c>
      <c r="U43">
        <v>670</v>
      </c>
      <c r="V43">
        <v>670</v>
      </c>
      <c r="W43">
        <v>670</v>
      </c>
      <c r="X43">
        <v>670</v>
      </c>
      <c r="Y43">
        <v>670</v>
      </c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</row>
    <row r="44" spans="1:42">
      <c r="A44" t="s">
        <v>193</v>
      </c>
      <c r="B44">
        <v>1044.3119999999999</v>
      </c>
      <c r="C44">
        <v>1035.913</v>
      </c>
      <c r="D44">
        <v>1027.5809999999999</v>
      </c>
      <c r="E44">
        <v>1019.316</v>
      </c>
      <c r="F44">
        <v>1011.1180000000001</v>
      </c>
      <c r="G44">
        <v>1002.986</v>
      </c>
      <c r="H44">
        <v>994.91899999999998</v>
      </c>
      <c r="I44">
        <v>986.91700000000003</v>
      </c>
      <c r="J44">
        <v>978.97799999999995</v>
      </c>
      <c r="K44">
        <v>978.279</v>
      </c>
      <c r="L44">
        <v>977.58100000000002</v>
      </c>
      <c r="M44">
        <v>976.88300000000004</v>
      </c>
      <c r="N44">
        <v>976.18600000000004</v>
      </c>
      <c r="O44">
        <v>975.48900000000003</v>
      </c>
      <c r="P44">
        <v>974.79</v>
      </c>
      <c r="Q44">
        <v>974.09199999999998</v>
      </c>
      <c r="R44">
        <v>973.39400000000001</v>
      </c>
      <c r="S44">
        <v>972.697</v>
      </c>
      <c r="T44">
        <v>972</v>
      </c>
      <c r="U44">
        <v>971.30200000000002</v>
      </c>
      <c r="V44">
        <v>970.60500000000002</v>
      </c>
      <c r="W44">
        <v>969.90700000000004</v>
      </c>
      <c r="X44">
        <v>969.21</v>
      </c>
      <c r="Y44">
        <v>969</v>
      </c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</row>
    <row r="45" spans="1:42">
      <c r="A45" t="s">
        <v>195</v>
      </c>
      <c r="B45">
        <v>19.687999999999999</v>
      </c>
      <c r="C45">
        <v>19.600999999999999</v>
      </c>
      <c r="D45">
        <v>19.513999999999999</v>
      </c>
      <c r="E45">
        <v>19.427</v>
      </c>
      <c r="F45">
        <v>19.341000000000001</v>
      </c>
      <c r="G45">
        <v>19.254999999999999</v>
      </c>
      <c r="H45">
        <v>19.170000000000002</v>
      </c>
      <c r="I45">
        <v>19.085000000000001</v>
      </c>
      <c r="J45">
        <v>19</v>
      </c>
      <c r="K45">
        <v>19</v>
      </c>
      <c r="L45">
        <v>19</v>
      </c>
      <c r="M45">
        <v>19</v>
      </c>
      <c r="N45">
        <v>19</v>
      </c>
      <c r="O45">
        <v>19</v>
      </c>
      <c r="P45">
        <v>19</v>
      </c>
      <c r="Q45">
        <v>19</v>
      </c>
      <c r="R45">
        <v>19</v>
      </c>
      <c r="S45">
        <v>19</v>
      </c>
      <c r="T45">
        <v>19</v>
      </c>
      <c r="U45">
        <v>19</v>
      </c>
      <c r="V45">
        <v>19</v>
      </c>
      <c r="W45">
        <v>19</v>
      </c>
      <c r="X45">
        <v>19</v>
      </c>
      <c r="Y45">
        <v>19</v>
      </c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</row>
    <row r="46" spans="1:42">
      <c r="A46" t="s">
        <v>335</v>
      </c>
      <c r="B46">
        <v>1503.758</v>
      </c>
      <c r="C46">
        <v>1488.492</v>
      </c>
      <c r="D46">
        <v>1473.3810000000001</v>
      </c>
      <c r="E46">
        <v>1458.423</v>
      </c>
      <c r="F46">
        <v>1443.617</v>
      </c>
      <c r="G46">
        <v>1428.961</v>
      </c>
      <c r="H46">
        <v>1414.454</v>
      </c>
      <c r="I46">
        <v>1400.0940000000001</v>
      </c>
      <c r="J46">
        <v>1385.8810000000001</v>
      </c>
      <c r="K46">
        <v>1370.47</v>
      </c>
      <c r="L46">
        <v>1355.231</v>
      </c>
      <c r="M46">
        <v>1340.1610000000001</v>
      </c>
      <c r="N46">
        <v>1325.259</v>
      </c>
      <c r="O46">
        <v>1310.5219999999999</v>
      </c>
      <c r="P46">
        <v>1295.4760000000001</v>
      </c>
      <c r="Q46">
        <v>1280.6030000000001</v>
      </c>
      <c r="R46">
        <v>1265.9010000000001</v>
      </c>
      <c r="S46">
        <v>1251.367</v>
      </c>
      <c r="T46">
        <v>1237</v>
      </c>
      <c r="U46">
        <v>1222.213</v>
      </c>
      <c r="V46">
        <v>1207.5940000000001</v>
      </c>
      <c r="W46">
        <v>1192.9749999999999</v>
      </c>
      <c r="X46">
        <v>1178.356</v>
      </c>
      <c r="Y46">
        <v>1164</v>
      </c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</row>
    <row r="47" spans="1:42">
      <c r="A47" t="s">
        <v>203</v>
      </c>
      <c r="B47">
        <v>22.576000000000001</v>
      </c>
      <c r="C47">
        <v>21.814</v>
      </c>
      <c r="D47">
        <v>21.077999999999999</v>
      </c>
      <c r="E47">
        <v>20.367000000000001</v>
      </c>
      <c r="F47">
        <v>19.68</v>
      </c>
      <c r="G47">
        <v>19.015999999999998</v>
      </c>
      <c r="H47">
        <v>18.373999999999999</v>
      </c>
      <c r="I47">
        <v>17.754000000000001</v>
      </c>
      <c r="J47">
        <v>17.155000000000001</v>
      </c>
      <c r="K47">
        <v>16.382999999999999</v>
      </c>
      <c r="L47">
        <v>15.645</v>
      </c>
      <c r="M47">
        <v>14.941000000000001</v>
      </c>
      <c r="N47">
        <v>14.268000000000001</v>
      </c>
      <c r="O47">
        <v>13.625999999999999</v>
      </c>
      <c r="P47">
        <v>12.842000000000001</v>
      </c>
      <c r="Q47">
        <v>12.103</v>
      </c>
      <c r="R47">
        <v>11.406000000000001</v>
      </c>
      <c r="S47">
        <v>10.75</v>
      </c>
      <c r="T47">
        <v>10.131</v>
      </c>
      <c r="U47">
        <v>9.4139999999999997</v>
      </c>
      <c r="V47">
        <v>8.7360000000000007</v>
      </c>
      <c r="W47">
        <v>8.0589999999999993</v>
      </c>
      <c r="X47">
        <v>7.3810000000000002</v>
      </c>
      <c r="Y47">
        <v>7</v>
      </c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</row>
    <row r="48" spans="1:42">
      <c r="A48" t="s">
        <v>207</v>
      </c>
      <c r="B48">
        <v>18.36</v>
      </c>
      <c r="C48">
        <v>18.896000000000001</v>
      </c>
      <c r="D48">
        <v>19.448</v>
      </c>
      <c r="E48">
        <v>20.015999999999998</v>
      </c>
      <c r="F48">
        <v>20.6</v>
      </c>
      <c r="G48">
        <v>21.201000000000001</v>
      </c>
      <c r="H48">
        <v>21.82</v>
      </c>
      <c r="I48">
        <v>22.457000000000001</v>
      </c>
      <c r="J48">
        <v>23.111000000000001</v>
      </c>
      <c r="K48">
        <v>23.111000000000001</v>
      </c>
      <c r="L48">
        <v>23.111000000000001</v>
      </c>
      <c r="M48">
        <v>23.111000000000001</v>
      </c>
      <c r="N48">
        <v>23.111000000000001</v>
      </c>
      <c r="O48">
        <v>23.111000000000001</v>
      </c>
      <c r="P48">
        <v>23.661999999999999</v>
      </c>
      <c r="Q48">
        <v>24.225999999999999</v>
      </c>
      <c r="R48">
        <v>24.803000000000001</v>
      </c>
      <c r="S48">
        <v>25.393999999999998</v>
      </c>
      <c r="T48">
        <v>26</v>
      </c>
      <c r="U48">
        <v>26.57</v>
      </c>
      <c r="V48">
        <v>27.154</v>
      </c>
      <c r="W48">
        <v>27.739000000000001</v>
      </c>
      <c r="X48">
        <v>28.323</v>
      </c>
      <c r="Y48">
        <v>29</v>
      </c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</row>
    <row r="49" spans="1:42">
      <c r="A49" t="s">
        <v>212</v>
      </c>
      <c r="B49">
        <v>197.45500000000001</v>
      </c>
      <c r="C49">
        <v>193.54499999999999</v>
      </c>
      <c r="D49">
        <v>189.71199999999999</v>
      </c>
      <c r="E49">
        <v>185.95500000000001</v>
      </c>
      <c r="F49">
        <v>182.27199999999999</v>
      </c>
      <c r="G49">
        <v>178.66200000000001</v>
      </c>
      <c r="H49">
        <v>175.124</v>
      </c>
      <c r="I49">
        <v>171.65600000000001</v>
      </c>
      <c r="J49">
        <v>168.25700000000001</v>
      </c>
      <c r="K49">
        <v>164.22200000000001</v>
      </c>
      <c r="L49">
        <v>160.28399999999999</v>
      </c>
      <c r="M49">
        <v>156.44</v>
      </c>
      <c r="N49">
        <v>152.68899999999999</v>
      </c>
      <c r="O49">
        <v>149.02799999999999</v>
      </c>
      <c r="P49">
        <v>145.23400000000001</v>
      </c>
      <c r="Q49">
        <v>141.53700000000001</v>
      </c>
      <c r="R49">
        <v>137.934</v>
      </c>
      <c r="S49">
        <v>134.423</v>
      </c>
      <c r="T49">
        <v>131</v>
      </c>
      <c r="U49">
        <v>127.351</v>
      </c>
      <c r="V49">
        <v>123.79300000000001</v>
      </c>
      <c r="W49">
        <v>120.235</v>
      </c>
      <c r="X49">
        <v>116.67700000000001</v>
      </c>
      <c r="Y49">
        <v>113</v>
      </c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</row>
    <row r="50" spans="1:42">
      <c r="A50" t="s">
        <v>336</v>
      </c>
      <c r="B50">
        <v>36762.620999999999</v>
      </c>
      <c r="C50">
        <v>36690.559999999998</v>
      </c>
      <c r="D50">
        <v>36618.639999999999</v>
      </c>
      <c r="E50">
        <v>36546.86</v>
      </c>
      <c r="F50">
        <v>36475.230000000003</v>
      </c>
      <c r="G50">
        <v>36403.730000000003</v>
      </c>
      <c r="H50">
        <v>36332.379999999997</v>
      </c>
      <c r="I50">
        <v>36261.160000000003</v>
      </c>
      <c r="J50">
        <v>36190.080000000002</v>
      </c>
      <c r="K50">
        <v>36118.269999999997</v>
      </c>
      <c r="L50">
        <v>36046.6</v>
      </c>
      <c r="M50">
        <v>35975.07</v>
      </c>
      <c r="N50">
        <v>35903.69</v>
      </c>
      <c r="O50">
        <v>35832.44</v>
      </c>
      <c r="P50">
        <v>35760.269999999997</v>
      </c>
      <c r="Q50">
        <v>35688.230000000003</v>
      </c>
      <c r="R50">
        <v>35616.339999999997</v>
      </c>
      <c r="S50">
        <v>35544.6</v>
      </c>
      <c r="T50">
        <v>35473</v>
      </c>
      <c r="U50">
        <v>35401.040000000001</v>
      </c>
      <c r="V50">
        <v>35329.22</v>
      </c>
      <c r="W50">
        <v>35257.410000000003</v>
      </c>
      <c r="X50">
        <v>35185.589999999997</v>
      </c>
      <c r="Y50">
        <v>35114</v>
      </c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</row>
    <row r="51" spans="1:42">
      <c r="A51" t="s">
        <v>225</v>
      </c>
      <c r="B51">
        <v>2921.9270000000001</v>
      </c>
      <c r="C51">
        <v>2912.5010000000002</v>
      </c>
      <c r="D51">
        <v>2903.105</v>
      </c>
      <c r="E51">
        <v>2893.74</v>
      </c>
      <c r="F51">
        <v>2884.4050000000002</v>
      </c>
      <c r="G51">
        <v>2875.1</v>
      </c>
      <c r="H51">
        <v>2865.8249999999998</v>
      </c>
      <c r="I51">
        <v>2856.58</v>
      </c>
      <c r="J51">
        <v>2847.3649999999998</v>
      </c>
      <c r="K51">
        <v>2838.1840000000002</v>
      </c>
      <c r="L51">
        <v>2829.0320000000002</v>
      </c>
      <c r="M51">
        <v>2819.91</v>
      </c>
      <c r="N51">
        <v>2810.817</v>
      </c>
      <c r="O51">
        <v>2801.7530000000002</v>
      </c>
      <c r="P51">
        <v>2792.3389999999999</v>
      </c>
      <c r="Q51">
        <v>2782.9569999999999</v>
      </c>
      <c r="R51">
        <v>2773.607</v>
      </c>
      <c r="S51">
        <v>2764.288</v>
      </c>
      <c r="T51">
        <v>2755</v>
      </c>
      <c r="U51">
        <v>2745.634</v>
      </c>
      <c r="V51">
        <v>2736.299</v>
      </c>
      <c r="W51">
        <v>2726.9639999999999</v>
      </c>
      <c r="X51">
        <v>2717.6289999999999</v>
      </c>
      <c r="Y51">
        <v>2708</v>
      </c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</row>
    <row r="52" spans="1:42">
      <c r="A52" t="s">
        <v>226</v>
      </c>
      <c r="B52">
        <v>817.75699999999995</v>
      </c>
      <c r="C52">
        <v>804.78499999999997</v>
      </c>
      <c r="D52">
        <v>792.01800000000003</v>
      </c>
      <c r="E52">
        <v>779.45399999999995</v>
      </c>
      <c r="F52">
        <v>767.08900000000006</v>
      </c>
      <c r="G52">
        <v>754.92</v>
      </c>
      <c r="H52">
        <v>742.94399999999996</v>
      </c>
      <c r="I52">
        <v>731.15800000000002</v>
      </c>
      <c r="J52">
        <v>719.56100000000004</v>
      </c>
      <c r="K52">
        <v>706.75699999999995</v>
      </c>
      <c r="L52">
        <v>694.18100000000004</v>
      </c>
      <c r="M52">
        <v>681.82899999999995</v>
      </c>
      <c r="N52">
        <v>669.697</v>
      </c>
      <c r="O52">
        <v>657.78</v>
      </c>
      <c r="P52">
        <v>644.93200000000002</v>
      </c>
      <c r="Q52">
        <v>632.33500000000004</v>
      </c>
      <c r="R52">
        <v>619.98400000000004</v>
      </c>
      <c r="S52">
        <v>607.87400000000002</v>
      </c>
      <c r="T52">
        <v>596</v>
      </c>
      <c r="U52">
        <v>583.52800000000002</v>
      </c>
      <c r="V52">
        <v>571.29499999999996</v>
      </c>
      <c r="W52">
        <v>559.06299999999999</v>
      </c>
      <c r="X52">
        <v>546.83000000000004</v>
      </c>
      <c r="Y52">
        <v>535</v>
      </c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</row>
    <row r="53" spans="1:42">
      <c r="A53" s="69" t="s">
        <v>338</v>
      </c>
      <c r="B53" s="69">
        <v>82839</v>
      </c>
      <c r="C53" s="69">
        <v>83040</v>
      </c>
      <c r="D53" s="69">
        <v>83243</v>
      </c>
      <c r="E53" s="69">
        <v>83450</v>
      </c>
      <c r="F53" s="69">
        <v>83659</v>
      </c>
      <c r="G53" s="69">
        <v>83871</v>
      </c>
      <c r="H53" s="69">
        <v>84086</v>
      </c>
      <c r="I53" s="69">
        <v>84304</v>
      </c>
      <c r="J53" s="69">
        <v>84525</v>
      </c>
      <c r="K53" s="69">
        <v>84647</v>
      </c>
      <c r="L53" s="69">
        <v>84773</v>
      </c>
      <c r="M53" s="69">
        <v>84903</v>
      </c>
      <c r="N53" s="69">
        <v>85036</v>
      </c>
      <c r="O53" s="69">
        <v>85173</v>
      </c>
      <c r="P53" s="69">
        <v>85400</v>
      </c>
      <c r="Q53" s="69">
        <v>85630</v>
      </c>
      <c r="R53" s="69">
        <v>85864</v>
      </c>
      <c r="S53" s="69">
        <v>86100</v>
      </c>
      <c r="T53" s="69">
        <v>86341</v>
      </c>
      <c r="U53" s="69">
        <v>86568</v>
      </c>
      <c r="V53" s="69">
        <v>86803</v>
      </c>
      <c r="W53" s="69">
        <v>87038</v>
      </c>
      <c r="X53" s="69">
        <v>87273</v>
      </c>
      <c r="Y53" s="69">
        <v>87513</v>
      </c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</row>
    <row r="54" spans="1:42">
      <c r="A54" t="s">
        <v>19</v>
      </c>
      <c r="B54">
        <v>46.295999999999999</v>
      </c>
      <c r="C54">
        <v>46.295999999999999</v>
      </c>
      <c r="D54">
        <v>46.295999999999999</v>
      </c>
      <c r="E54">
        <v>46.295999999999999</v>
      </c>
      <c r="F54">
        <v>46.295999999999999</v>
      </c>
      <c r="G54">
        <v>46.295999999999999</v>
      </c>
      <c r="H54">
        <v>46.295999999999999</v>
      </c>
      <c r="I54">
        <v>46.295999999999999</v>
      </c>
      <c r="J54">
        <v>46.295999999999999</v>
      </c>
      <c r="K54">
        <v>46.295999999999999</v>
      </c>
      <c r="L54">
        <v>46.295999999999999</v>
      </c>
      <c r="M54">
        <v>46.295999999999999</v>
      </c>
      <c r="N54">
        <v>46.295999999999999</v>
      </c>
      <c r="O54">
        <v>46.295999999999999</v>
      </c>
      <c r="P54">
        <v>46.295999999999999</v>
      </c>
      <c r="Q54">
        <v>46.295999999999999</v>
      </c>
      <c r="R54">
        <v>46.295999999999999</v>
      </c>
      <c r="S54">
        <v>46.295999999999999</v>
      </c>
      <c r="T54">
        <v>46.295999999999999</v>
      </c>
      <c r="U54">
        <v>46.295999999999999</v>
      </c>
      <c r="V54">
        <v>46.295999999999999</v>
      </c>
      <c r="W54">
        <v>46.295999999999999</v>
      </c>
      <c r="X54">
        <v>46.295999999999999</v>
      </c>
      <c r="Y54">
        <v>46</v>
      </c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</row>
    <row r="55" spans="1:42">
      <c r="A55" t="s">
        <v>22</v>
      </c>
      <c r="B55">
        <v>0.71899999999999997</v>
      </c>
      <c r="C55">
        <v>0.71899999999999997</v>
      </c>
      <c r="D55">
        <v>0.71899999999999997</v>
      </c>
      <c r="E55">
        <v>0.71899999999999997</v>
      </c>
      <c r="F55">
        <v>0.71899999999999997</v>
      </c>
      <c r="G55">
        <v>0.71899999999999997</v>
      </c>
      <c r="H55">
        <v>0.71899999999999997</v>
      </c>
      <c r="I55">
        <v>0.71899999999999997</v>
      </c>
      <c r="J55">
        <v>0.71899999999999997</v>
      </c>
      <c r="K55">
        <v>0.71899999999999997</v>
      </c>
      <c r="L55">
        <v>0.71899999999999997</v>
      </c>
      <c r="M55">
        <v>0.71899999999999997</v>
      </c>
      <c r="N55">
        <v>0.71899999999999997</v>
      </c>
      <c r="O55">
        <v>0.71899999999999997</v>
      </c>
      <c r="P55">
        <v>0.71899999999999997</v>
      </c>
      <c r="Q55">
        <v>0.71899999999999997</v>
      </c>
      <c r="R55">
        <v>0.71899999999999997</v>
      </c>
      <c r="S55">
        <v>0.71899999999999997</v>
      </c>
      <c r="T55">
        <v>0.71899999999999997</v>
      </c>
      <c r="U55">
        <v>0.71899999999999997</v>
      </c>
      <c r="V55">
        <v>0.71899999999999997</v>
      </c>
      <c r="W55">
        <v>0.71899999999999997</v>
      </c>
      <c r="X55">
        <v>0.71899999999999997</v>
      </c>
      <c r="Y55">
        <v>1</v>
      </c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</row>
    <row r="56" spans="1:42">
      <c r="A56" t="s">
        <v>25</v>
      </c>
      <c r="B56">
        <v>254.744</v>
      </c>
      <c r="C56">
        <v>253.26900000000001</v>
      </c>
      <c r="D56">
        <v>251.803</v>
      </c>
      <c r="E56">
        <v>250.345</v>
      </c>
      <c r="F56">
        <v>248.89599999999999</v>
      </c>
      <c r="G56">
        <v>247.45500000000001</v>
      </c>
      <c r="H56">
        <v>246.02199999999999</v>
      </c>
      <c r="I56">
        <v>244.59800000000001</v>
      </c>
      <c r="J56">
        <v>243.18100000000001</v>
      </c>
      <c r="K56">
        <v>241.57400000000001</v>
      </c>
      <c r="L56">
        <v>239.97800000000001</v>
      </c>
      <c r="M56">
        <v>238.392</v>
      </c>
      <c r="N56">
        <v>236.81700000000001</v>
      </c>
      <c r="O56">
        <v>235.251</v>
      </c>
      <c r="P56">
        <v>233.37100000000001</v>
      </c>
      <c r="Q56">
        <v>231.506</v>
      </c>
      <c r="R56">
        <v>229.65600000000001</v>
      </c>
      <c r="S56">
        <v>227.821</v>
      </c>
      <c r="T56">
        <v>226</v>
      </c>
      <c r="U56">
        <v>224.143</v>
      </c>
      <c r="V56">
        <v>222.3</v>
      </c>
      <c r="W56">
        <v>220.45699999999999</v>
      </c>
      <c r="X56">
        <v>218.61500000000001</v>
      </c>
      <c r="Y56">
        <v>217</v>
      </c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</row>
    <row r="57" spans="1:42">
      <c r="A57" t="s">
        <v>41</v>
      </c>
      <c r="B57">
        <v>33890.326999999997</v>
      </c>
      <c r="C57">
        <v>33898.15</v>
      </c>
      <c r="D57">
        <v>33905.97</v>
      </c>
      <c r="E57">
        <v>33913.800000000003</v>
      </c>
      <c r="F57">
        <v>33921.620000000003</v>
      </c>
      <c r="G57">
        <v>33929.449999999997</v>
      </c>
      <c r="H57">
        <v>33937.279999999999</v>
      </c>
      <c r="I57">
        <v>33945.120000000003</v>
      </c>
      <c r="J57">
        <v>33952.949999999997</v>
      </c>
      <c r="K57">
        <v>33811.379999999997</v>
      </c>
      <c r="L57">
        <v>33670.400000000001</v>
      </c>
      <c r="M57">
        <v>33530.01</v>
      </c>
      <c r="N57">
        <v>33390.199999999997</v>
      </c>
      <c r="O57">
        <v>33250.980000000003</v>
      </c>
      <c r="P57">
        <v>33197.21</v>
      </c>
      <c r="Q57">
        <v>33143.53</v>
      </c>
      <c r="R57">
        <v>33089.93</v>
      </c>
      <c r="S57">
        <v>33036.42</v>
      </c>
      <c r="T57">
        <v>32983</v>
      </c>
      <c r="U57">
        <v>32929.360000000001</v>
      </c>
      <c r="V57">
        <v>32875.81</v>
      </c>
      <c r="W57">
        <v>32822.26</v>
      </c>
      <c r="X57">
        <v>32768.699999999997</v>
      </c>
      <c r="Y57">
        <v>32715</v>
      </c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</row>
    <row r="58" spans="1:42">
      <c r="A58" t="s">
        <v>173</v>
      </c>
      <c r="B58">
        <v>4.0069999999999997</v>
      </c>
      <c r="C58">
        <v>4.0339999999999998</v>
      </c>
      <c r="D58">
        <v>4.0609999999999999</v>
      </c>
      <c r="E58">
        <v>4.0880000000000001</v>
      </c>
      <c r="F58">
        <v>4.1150000000000002</v>
      </c>
      <c r="G58">
        <v>4.1420000000000003</v>
      </c>
      <c r="H58">
        <v>4.1689999999999996</v>
      </c>
      <c r="I58">
        <v>4.1970000000000001</v>
      </c>
      <c r="J58">
        <v>4.2249999999999996</v>
      </c>
      <c r="K58">
        <v>4.2249999999999996</v>
      </c>
      <c r="L58">
        <v>4.2249999999999996</v>
      </c>
      <c r="M58">
        <v>4.2249999999999996</v>
      </c>
      <c r="N58">
        <v>4.2249999999999996</v>
      </c>
      <c r="O58">
        <v>4.2249999999999996</v>
      </c>
      <c r="P58">
        <v>4.2249999999999996</v>
      </c>
      <c r="Q58">
        <v>4.2249999999999996</v>
      </c>
      <c r="R58">
        <v>4.2249999999999996</v>
      </c>
      <c r="S58">
        <v>4.2249999999999996</v>
      </c>
      <c r="T58">
        <v>4.2249999999999996</v>
      </c>
      <c r="U58">
        <v>0</v>
      </c>
      <c r="V58">
        <v>0</v>
      </c>
      <c r="W58">
        <v>0</v>
      </c>
      <c r="X58">
        <v>0</v>
      </c>
      <c r="Y58">
        <v>0</v>
      </c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</row>
    <row r="59" spans="1:42">
      <c r="A59" t="s">
        <v>53</v>
      </c>
      <c r="B59">
        <v>262.524</v>
      </c>
      <c r="C59">
        <v>260.66300000000001</v>
      </c>
      <c r="D59">
        <v>258.815</v>
      </c>
      <c r="E59">
        <v>256.98</v>
      </c>
      <c r="F59">
        <v>255.15799999999999</v>
      </c>
      <c r="G59">
        <v>253.34899999999999</v>
      </c>
      <c r="H59">
        <v>251.553</v>
      </c>
      <c r="I59">
        <v>249.77</v>
      </c>
      <c r="J59">
        <v>248</v>
      </c>
      <c r="K59">
        <v>250.245</v>
      </c>
      <c r="L59">
        <v>252.51</v>
      </c>
      <c r="M59">
        <v>254.79599999999999</v>
      </c>
      <c r="N59">
        <v>257.10199999999998</v>
      </c>
      <c r="O59">
        <v>259.42899999999997</v>
      </c>
      <c r="P59">
        <v>261.89600000000002</v>
      </c>
      <c r="Q59">
        <v>264.38600000000002</v>
      </c>
      <c r="R59">
        <v>266.89999999999998</v>
      </c>
      <c r="S59">
        <v>269.43799999999999</v>
      </c>
      <c r="T59">
        <v>272</v>
      </c>
      <c r="U59">
        <v>274.50200000000001</v>
      </c>
      <c r="V59">
        <v>277.02800000000002</v>
      </c>
      <c r="W59">
        <v>279.55399999999997</v>
      </c>
      <c r="X59">
        <v>282.08</v>
      </c>
      <c r="Y59">
        <v>285</v>
      </c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</row>
    <row r="60" spans="1:42">
      <c r="A60" t="s">
        <v>56</v>
      </c>
      <c r="B60">
        <v>141.589</v>
      </c>
      <c r="C60">
        <v>148.33699999999999</v>
      </c>
      <c r="D60">
        <v>155.40600000000001</v>
      </c>
      <c r="E60">
        <v>162.81200000000001</v>
      </c>
      <c r="F60">
        <v>170.571</v>
      </c>
      <c r="G60">
        <v>178.7</v>
      </c>
      <c r="H60">
        <v>187.21600000000001</v>
      </c>
      <c r="I60">
        <v>196.13800000000001</v>
      </c>
      <c r="J60">
        <v>205.48699999999999</v>
      </c>
      <c r="K60">
        <v>212.32300000000001</v>
      </c>
      <c r="L60">
        <v>219.386</v>
      </c>
      <c r="M60">
        <v>226.684</v>
      </c>
      <c r="N60">
        <v>234.22499999999999</v>
      </c>
      <c r="O60">
        <v>242.018</v>
      </c>
      <c r="P60">
        <v>245.13300000000001</v>
      </c>
      <c r="Q60">
        <v>248.28800000000001</v>
      </c>
      <c r="R60">
        <v>251.48400000000001</v>
      </c>
      <c r="S60">
        <v>254.721</v>
      </c>
      <c r="T60">
        <v>258</v>
      </c>
      <c r="U60">
        <v>261.17500000000001</v>
      </c>
      <c r="V60">
        <v>264.392</v>
      </c>
      <c r="W60">
        <v>267.60899999999998</v>
      </c>
      <c r="X60">
        <v>270.82499999999999</v>
      </c>
      <c r="Y60">
        <v>274</v>
      </c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</row>
    <row r="61" spans="1:42">
      <c r="A61" t="s">
        <v>64</v>
      </c>
      <c r="B61">
        <v>3.0550000000000002</v>
      </c>
      <c r="C61">
        <v>3.036</v>
      </c>
      <c r="D61">
        <v>3.0169999999999999</v>
      </c>
      <c r="E61">
        <v>2.9980000000000002</v>
      </c>
      <c r="F61">
        <v>2.98</v>
      </c>
      <c r="G61">
        <v>2.9620000000000002</v>
      </c>
      <c r="H61">
        <v>2.944</v>
      </c>
      <c r="I61">
        <v>2.9260000000000002</v>
      </c>
      <c r="J61">
        <v>2.9079999999999999</v>
      </c>
      <c r="K61">
        <v>2.895</v>
      </c>
      <c r="L61">
        <v>2.883</v>
      </c>
      <c r="M61">
        <v>2.871</v>
      </c>
      <c r="N61">
        <v>2.859</v>
      </c>
      <c r="O61">
        <v>2.8460000000000001</v>
      </c>
      <c r="P61">
        <v>2.8330000000000002</v>
      </c>
      <c r="Q61">
        <v>2.8210000000000002</v>
      </c>
      <c r="R61">
        <v>2.8090000000000002</v>
      </c>
      <c r="S61">
        <v>2.7970000000000002</v>
      </c>
      <c r="T61">
        <v>2.7839999999999998</v>
      </c>
      <c r="U61">
        <v>2.7719999999999998</v>
      </c>
      <c r="V61">
        <v>2.76</v>
      </c>
      <c r="W61">
        <v>2.7480000000000002</v>
      </c>
      <c r="X61">
        <v>2.7360000000000002</v>
      </c>
      <c r="Y61">
        <v>3</v>
      </c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</row>
    <row r="62" spans="1:42">
      <c r="A62" t="s">
        <v>65</v>
      </c>
      <c r="B62">
        <v>122</v>
      </c>
      <c r="C62">
        <v>122</v>
      </c>
      <c r="D62">
        <v>122</v>
      </c>
      <c r="E62">
        <v>122</v>
      </c>
      <c r="F62">
        <v>122</v>
      </c>
      <c r="G62">
        <v>122</v>
      </c>
      <c r="H62">
        <v>122</v>
      </c>
      <c r="I62">
        <v>122</v>
      </c>
      <c r="J62">
        <v>122</v>
      </c>
      <c r="K62">
        <v>122</v>
      </c>
      <c r="L62">
        <v>122</v>
      </c>
      <c r="M62">
        <v>122</v>
      </c>
      <c r="N62">
        <v>122</v>
      </c>
      <c r="O62">
        <v>122</v>
      </c>
      <c r="P62">
        <v>122</v>
      </c>
      <c r="Q62">
        <v>122</v>
      </c>
      <c r="R62">
        <v>122</v>
      </c>
      <c r="S62">
        <v>122</v>
      </c>
      <c r="T62">
        <v>122</v>
      </c>
      <c r="U62">
        <v>122</v>
      </c>
      <c r="V62">
        <v>122</v>
      </c>
      <c r="W62">
        <v>122</v>
      </c>
      <c r="X62">
        <v>122</v>
      </c>
      <c r="Y62">
        <v>122</v>
      </c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</row>
    <row r="63" spans="1:42">
      <c r="A63" t="s">
        <v>68</v>
      </c>
      <c r="B63">
        <v>22.738</v>
      </c>
      <c r="C63">
        <v>22.451000000000001</v>
      </c>
      <c r="D63">
        <v>22.167000000000002</v>
      </c>
      <c r="E63">
        <v>21.887</v>
      </c>
      <c r="F63">
        <v>21.611000000000001</v>
      </c>
      <c r="G63">
        <v>21.338000000000001</v>
      </c>
      <c r="H63">
        <v>21.068000000000001</v>
      </c>
      <c r="I63">
        <v>20.802</v>
      </c>
      <c r="J63">
        <v>20.54</v>
      </c>
      <c r="K63">
        <v>20.247</v>
      </c>
      <c r="L63">
        <v>19.957999999999998</v>
      </c>
      <c r="M63">
        <v>19.672999999999998</v>
      </c>
      <c r="N63">
        <v>19.393000000000001</v>
      </c>
      <c r="O63">
        <v>19.117000000000001</v>
      </c>
      <c r="P63">
        <v>18.837</v>
      </c>
      <c r="Q63">
        <v>18.561</v>
      </c>
      <c r="R63">
        <v>18.289000000000001</v>
      </c>
      <c r="S63">
        <v>18.021000000000001</v>
      </c>
      <c r="T63">
        <v>17.756</v>
      </c>
      <c r="U63">
        <v>17.481999999999999</v>
      </c>
      <c r="V63">
        <v>17.212</v>
      </c>
      <c r="W63">
        <v>16.942</v>
      </c>
      <c r="X63">
        <v>16.672000000000001</v>
      </c>
      <c r="Y63">
        <v>16</v>
      </c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</row>
    <row r="64" spans="1:42">
      <c r="A64" t="s">
        <v>90</v>
      </c>
      <c r="B64">
        <v>755.93299999999999</v>
      </c>
      <c r="C64">
        <v>746.97900000000004</v>
      </c>
      <c r="D64">
        <v>738.13099999999997</v>
      </c>
      <c r="E64">
        <v>729.38800000000003</v>
      </c>
      <c r="F64">
        <v>720.74900000000002</v>
      </c>
      <c r="G64">
        <v>712.21199999999999</v>
      </c>
      <c r="H64">
        <v>703.77599999999995</v>
      </c>
      <c r="I64">
        <v>695.44</v>
      </c>
      <c r="J64">
        <v>687.20299999999997</v>
      </c>
      <c r="K64">
        <v>678.05399999999997</v>
      </c>
      <c r="L64">
        <v>669.02700000000004</v>
      </c>
      <c r="M64">
        <v>660.12</v>
      </c>
      <c r="N64">
        <v>651.33199999999999</v>
      </c>
      <c r="O64">
        <v>642.66200000000003</v>
      </c>
      <c r="P64">
        <v>633.04600000000005</v>
      </c>
      <c r="Q64">
        <v>623.57399999999996</v>
      </c>
      <c r="R64">
        <v>614.24400000000003</v>
      </c>
      <c r="S64">
        <v>605.053</v>
      </c>
      <c r="T64">
        <v>596</v>
      </c>
      <c r="U64">
        <v>586.6</v>
      </c>
      <c r="V64">
        <v>577.33900000000006</v>
      </c>
      <c r="W64">
        <v>568.07799999999997</v>
      </c>
      <c r="X64">
        <v>558.81700000000001</v>
      </c>
      <c r="Y64">
        <v>550</v>
      </c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</row>
    <row r="65" spans="1:42">
      <c r="A65" t="s">
        <v>94</v>
      </c>
      <c r="B65">
        <v>8.4</v>
      </c>
      <c r="C65">
        <v>8.4</v>
      </c>
      <c r="D65">
        <v>8.4</v>
      </c>
      <c r="E65">
        <v>8.4</v>
      </c>
      <c r="F65">
        <v>8.4</v>
      </c>
      <c r="G65">
        <v>8.4</v>
      </c>
      <c r="H65">
        <v>8.4</v>
      </c>
      <c r="I65">
        <v>8.4</v>
      </c>
      <c r="J65">
        <v>8.4</v>
      </c>
      <c r="K65">
        <v>8.4</v>
      </c>
      <c r="L65">
        <v>8.4</v>
      </c>
      <c r="M65">
        <v>8.4</v>
      </c>
      <c r="N65">
        <v>8.4</v>
      </c>
      <c r="O65">
        <v>8.4</v>
      </c>
      <c r="P65">
        <v>8.0990000000000002</v>
      </c>
      <c r="Q65">
        <v>7.8090000000000002</v>
      </c>
      <c r="R65">
        <v>7.5289999999999999</v>
      </c>
      <c r="S65">
        <v>7.2590000000000003</v>
      </c>
      <c r="T65">
        <v>7</v>
      </c>
      <c r="U65">
        <v>6.7149999999999999</v>
      </c>
      <c r="V65">
        <v>6.44</v>
      </c>
      <c r="W65">
        <v>6.165</v>
      </c>
      <c r="X65">
        <v>5.89</v>
      </c>
      <c r="Y65">
        <v>6</v>
      </c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</row>
    <row r="66" spans="1:42">
      <c r="A66" t="s">
        <v>95</v>
      </c>
      <c r="B66">
        <v>939.39400000000001</v>
      </c>
      <c r="C66">
        <v>917.18799999999999</v>
      </c>
      <c r="D66">
        <v>895.50699999999995</v>
      </c>
      <c r="E66">
        <v>874.33799999999997</v>
      </c>
      <c r="F66">
        <v>853.67</v>
      </c>
      <c r="G66">
        <v>833.49</v>
      </c>
      <c r="H66">
        <v>813.78700000000003</v>
      </c>
      <c r="I66">
        <v>794.55</v>
      </c>
      <c r="J66">
        <v>775.76700000000005</v>
      </c>
      <c r="K66">
        <v>760.29499999999996</v>
      </c>
      <c r="L66">
        <v>745.13099999999997</v>
      </c>
      <c r="M66">
        <v>730.27</v>
      </c>
      <c r="N66">
        <v>715.70500000000004</v>
      </c>
      <c r="O66">
        <v>701.43</v>
      </c>
      <c r="P66">
        <v>686.30600000000004</v>
      </c>
      <c r="Q66">
        <v>671.50800000000004</v>
      </c>
      <c r="R66">
        <v>657.029</v>
      </c>
      <c r="S66">
        <v>642.86199999999997</v>
      </c>
      <c r="T66">
        <v>629</v>
      </c>
      <c r="U66">
        <v>614.36400000000003</v>
      </c>
      <c r="V66">
        <v>600.03800000000001</v>
      </c>
      <c r="W66">
        <v>585.71199999999999</v>
      </c>
      <c r="X66">
        <v>571.38599999999997</v>
      </c>
      <c r="Y66">
        <v>557</v>
      </c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</row>
    <row r="67" spans="1:42">
      <c r="A67" t="s">
        <v>105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</row>
    <row r="68" spans="1:42">
      <c r="A68" t="s">
        <v>129</v>
      </c>
      <c r="B68">
        <v>15</v>
      </c>
      <c r="C68">
        <v>15</v>
      </c>
      <c r="D68">
        <v>15</v>
      </c>
      <c r="E68">
        <v>15</v>
      </c>
      <c r="F68">
        <v>15</v>
      </c>
      <c r="G68">
        <v>15</v>
      </c>
      <c r="H68">
        <v>15</v>
      </c>
      <c r="I68">
        <v>15</v>
      </c>
      <c r="J68">
        <v>15</v>
      </c>
      <c r="K68">
        <v>15</v>
      </c>
      <c r="L68">
        <v>15</v>
      </c>
      <c r="M68">
        <v>15</v>
      </c>
      <c r="N68">
        <v>15</v>
      </c>
      <c r="O68">
        <v>15</v>
      </c>
      <c r="P68">
        <v>15</v>
      </c>
      <c r="Q68">
        <v>15</v>
      </c>
      <c r="R68">
        <v>15</v>
      </c>
      <c r="S68">
        <v>15</v>
      </c>
      <c r="T68">
        <v>15</v>
      </c>
      <c r="U68">
        <v>15</v>
      </c>
      <c r="V68">
        <v>15</v>
      </c>
      <c r="W68">
        <v>15</v>
      </c>
      <c r="X68">
        <v>15</v>
      </c>
      <c r="Y68">
        <v>15</v>
      </c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</row>
    <row r="69" spans="1:42">
      <c r="A69" t="s">
        <v>133</v>
      </c>
      <c r="B69">
        <v>3049.5189999999998</v>
      </c>
      <c r="C69">
        <v>3038.8910000000001</v>
      </c>
      <c r="D69">
        <v>3028.3</v>
      </c>
      <c r="E69">
        <v>3017.7460000000001</v>
      </c>
      <c r="F69">
        <v>3007.2289999999998</v>
      </c>
      <c r="G69">
        <v>2996.7489999999998</v>
      </c>
      <c r="H69">
        <v>2986.3049999999998</v>
      </c>
      <c r="I69">
        <v>2975.8969999999999</v>
      </c>
      <c r="J69">
        <v>2965.5259999999998</v>
      </c>
      <c r="K69">
        <v>2955.627</v>
      </c>
      <c r="L69">
        <v>2945.761</v>
      </c>
      <c r="M69">
        <v>2935.9279999999999</v>
      </c>
      <c r="N69">
        <v>2926.127</v>
      </c>
      <c r="O69">
        <v>2916.3580000000002</v>
      </c>
      <c r="P69">
        <v>2907.027</v>
      </c>
      <c r="Q69">
        <v>2897.7260000000001</v>
      </c>
      <c r="R69">
        <v>2888.4540000000002</v>
      </c>
      <c r="S69">
        <v>2879.212</v>
      </c>
      <c r="T69">
        <v>2870</v>
      </c>
      <c r="U69">
        <v>2860.7130000000002</v>
      </c>
      <c r="V69">
        <v>2851.4560000000001</v>
      </c>
      <c r="W69">
        <v>2842.1990000000001</v>
      </c>
      <c r="X69">
        <v>2832.942</v>
      </c>
      <c r="Y69">
        <v>2824</v>
      </c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</row>
    <row r="70" spans="1:42">
      <c r="A70" t="s">
        <v>279</v>
      </c>
      <c r="B70">
        <v>6.2E-2</v>
      </c>
      <c r="C70">
        <v>6.2E-2</v>
      </c>
      <c r="D70">
        <v>6.2E-2</v>
      </c>
      <c r="E70">
        <v>6.2E-2</v>
      </c>
      <c r="F70">
        <v>6.2E-2</v>
      </c>
      <c r="G70">
        <v>6.2E-2</v>
      </c>
      <c r="H70">
        <v>6.2E-2</v>
      </c>
      <c r="I70">
        <v>6.2E-2</v>
      </c>
      <c r="J70">
        <v>6.2E-2</v>
      </c>
      <c r="K70">
        <v>6.2E-2</v>
      </c>
      <c r="L70">
        <v>6.2E-2</v>
      </c>
      <c r="M70">
        <v>6.2E-2</v>
      </c>
      <c r="N70">
        <v>6.2E-2</v>
      </c>
      <c r="O70">
        <v>6.2E-2</v>
      </c>
      <c r="P70">
        <v>6.2E-2</v>
      </c>
      <c r="Q70">
        <v>6.2E-2</v>
      </c>
      <c r="R70">
        <v>6.2E-2</v>
      </c>
      <c r="S70">
        <v>6.2E-2</v>
      </c>
      <c r="T70">
        <v>6.2E-2</v>
      </c>
      <c r="U70">
        <v>6.2E-2</v>
      </c>
      <c r="V70">
        <v>6.2E-2</v>
      </c>
      <c r="W70">
        <v>6.2E-2</v>
      </c>
      <c r="X70">
        <v>6.2E-2</v>
      </c>
      <c r="Y70">
        <v>0</v>
      </c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</row>
    <row r="71" spans="1:42">
      <c r="A71" t="s">
        <v>147</v>
      </c>
      <c r="B71">
        <v>646.375</v>
      </c>
      <c r="C71">
        <v>635.64400000000001</v>
      </c>
      <c r="D71">
        <v>625.09100000000001</v>
      </c>
      <c r="E71">
        <v>614.71299999999997</v>
      </c>
      <c r="F71">
        <v>604.50699999999995</v>
      </c>
      <c r="G71">
        <v>594.471</v>
      </c>
      <c r="H71">
        <v>584.60199999999998</v>
      </c>
      <c r="I71">
        <v>574.89599999999996</v>
      </c>
      <c r="J71">
        <v>565.35199999999998</v>
      </c>
      <c r="K71">
        <v>554.65200000000004</v>
      </c>
      <c r="L71">
        <v>544.154</v>
      </c>
      <c r="M71">
        <v>533.85500000000002</v>
      </c>
      <c r="N71">
        <v>523.75099999999998</v>
      </c>
      <c r="O71">
        <v>513.83699999999999</v>
      </c>
      <c r="P71">
        <v>502.80599999999998</v>
      </c>
      <c r="Q71">
        <v>492.012</v>
      </c>
      <c r="R71">
        <v>481.45</v>
      </c>
      <c r="S71">
        <v>471.11399999999998</v>
      </c>
      <c r="T71">
        <v>461</v>
      </c>
      <c r="U71">
        <v>450.32299999999998</v>
      </c>
      <c r="V71">
        <v>439.87200000000001</v>
      </c>
      <c r="W71">
        <v>429.42099999999999</v>
      </c>
      <c r="X71">
        <v>418.97</v>
      </c>
      <c r="Y71">
        <v>409</v>
      </c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</row>
    <row r="72" spans="1:42">
      <c r="A72" t="s">
        <v>157</v>
      </c>
      <c r="B72">
        <v>757.97199999999998</v>
      </c>
      <c r="C72">
        <v>749.03099999999995</v>
      </c>
      <c r="D72">
        <v>740.19600000000003</v>
      </c>
      <c r="E72">
        <v>731.46500000000003</v>
      </c>
      <c r="F72">
        <v>722.83699999999999</v>
      </c>
      <c r="G72">
        <v>714.31100000000004</v>
      </c>
      <c r="H72">
        <v>705.88499999999999</v>
      </c>
      <c r="I72">
        <v>697.55899999999997</v>
      </c>
      <c r="J72">
        <v>689.33</v>
      </c>
      <c r="K72">
        <v>686.77800000000002</v>
      </c>
      <c r="L72">
        <v>684.23599999999999</v>
      </c>
      <c r="M72">
        <v>681.70299999999997</v>
      </c>
      <c r="N72">
        <v>679.17899999999997</v>
      </c>
      <c r="O72">
        <v>676.66499999999996</v>
      </c>
      <c r="P72">
        <v>674.11300000000006</v>
      </c>
      <c r="Q72">
        <v>671.57</v>
      </c>
      <c r="R72">
        <v>669.03700000000003</v>
      </c>
      <c r="S72">
        <v>666.51400000000001</v>
      </c>
      <c r="T72">
        <v>664</v>
      </c>
      <c r="U72">
        <v>661.46199999999999</v>
      </c>
      <c r="V72">
        <v>658.93399999999997</v>
      </c>
      <c r="W72">
        <v>656.40599999999995</v>
      </c>
      <c r="X72">
        <v>653.87800000000004</v>
      </c>
      <c r="Y72">
        <v>651</v>
      </c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</row>
    <row r="73" spans="1:42">
      <c r="A73" t="s">
        <v>281</v>
      </c>
      <c r="B73">
        <v>1.5589999999999999</v>
      </c>
      <c r="C73">
        <v>1.5649999999999999</v>
      </c>
      <c r="D73">
        <v>1.571</v>
      </c>
      <c r="E73">
        <v>1.577</v>
      </c>
      <c r="F73">
        <v>1.583</v>
      </c>
      <c r="G73">
        <v>1.589</v>
      </c>
      <c r="H73">
        <v>1.595</v>
      </c>
      <c r="I73">
        <v>1.601</v>
      </c>
      <c r="J73">
        <v>1.609</v>
      </c>
      <c r="K73">
        <v>1.609</v>
      </c>
      <c r="L73">
        <v>1.609</v>
      </c>
      <c r="M73">
        <v>1.609</v>
      </c>
      <c r="N73">
        <v>1.609</v>
      </c>
      <c r="O73">
        <v>1.609</v>
      </c>
      <c r="P73">
        <v>1.621</v>
      </c>
      <c r="Q73">
        <v>1.633</v>
      </c>
      <c r="R73">
        <v>1.645</v>
      </c>
      <c r="S73">
        <v>1.657</v>
      </c>
      <c r="T73">
        <v>1.67</v>
      </c>
      <c r="U73">
        <v>1.6819999999999999</v>
      </c>
      <c r="V73">
        <v>1.694</v>
      </c>
      <c r="W73">
        <v>1.706</v>
      </c>
      <c r="X73">
        <v>1.718</v>
      </c>
      <c r="Y73">
        <v>2</v>
      </c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</row>
    <row r="74" spans="1:42">
      <c r="A74" t="s">
        <v>206</v>
      </c>
      <c r="B74">
        <v>26.268999999999998</v>
      </c>
      <c r="C74">
        <v>26.140999999999998</v>
      </c>
      <c r="D74">
        <v>26.013999999999999</v>
      </c>
      <c r="E74">
        <v>25.887</v>
      </c>
      <c r="F74">
        <v>25.760999999999999</v>
      </c>
      <c r="G74">
        <v>25.635999999999999</v>
      </c>
      <c r="H74">
        <v>25.510999999999999</v>
      </c>
      <c r="I74">
        <v>25.387</v>
      </c>
      <c r="J74">
        <v>25.263000000000002</v>
      </c>
      <c r="K74">
        <v>25.263000000000002</v>
      </c>
      <c r="L74">
        <v>25.263000000000002</v>
      </c>
      <c r="M74">
        <v>25.263000000000002</v>
      </c>
      <c r="N74">
        <v>25.263000000000002</v>
      </c>
      <c r="O74">
        <v>25.263000000000002</v>
      </c>
      <c r="P74">
        <v>25.004999999999999</v>
      </c>
      <c r="Q74">
        <v>24.75</v>
      </c>
      <c r="R74">
        <v>24.497</v>
      </c>
      <c r="S74">
        <v>24.247</v>
      </c>
      <c r="T74">
        <v>24</v>
      </c>
      <c r="U74">
        <v>23.745999999999999</v>
      </c>
      <c r="V74">
        <v>23.495000000000001</v>
      </c>
      <c r="W74">
        <v>23.244</v>
      </c>
      <c r="X74">
        <v>22.992999999999999</v>
      </c>
      <c r="Y74">
        <v>23</v>
      </c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</row>
    <row r="75" spans="1:42">
      <c r="A75" t="s">
        <v>339</v>
      </c>
      <c r="B75">
        <v>41838.303</v>
      </c>
      <c r="C75">
        <v>42089.81</v>
      </c>
      <c r="D75">
        <v>42342.83</v>
      </c>
      <c r="E75">
        <v>42597.37</v>
      </c>
      <c r="F75">
        <v>42853.440000000002</v>
      </c>
      <c r="G75">
        <v>43111.040000000001</v>
      </c>
      <c r="H75">
        <v>43370.2</v>
      </c>
      <c r="I75">
        <v>43630.92</v>
      </c>
      <c r="J75">
        <v>43893.2</v>
      </c>
      <c r="K75">
        <v>44197.69</v>
      </c>
      <c r="L75">
        <v>44504.3</v>
      </c>
      <c r="M75">
        <v>44813.04</v>
      </c>
      <c r="N75">
        <v>45123.91</v>
      </c>
      <c r="O75">
        <v>45436.95</v>
      </c>
      <c r="P75">
        <v>45762.46</v>
      </c>
      <c r="Q75">
        <v>46090.3</v>
      </c>
      <c r="R75">
        <v>46420.5</v>
      </c>
      <c r="S75">
        <v>46753.06</v>
      </c>
      <c r="T75">
        <v>47088</v>
      </c>
      <c r="U75">
        <v>47417.01</v>
      </c>
      <c r="V75">
        <v>47748.4</v>
      </c>
      <c r="W75">
        <v>48079.78</v>
      </c>
      <c r="X75">
        <v>48411.17</v>
      </c>
      <c r="Y75">
        <v>48745</v>
      </c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</row>
    <row r="76" spans="1:42">
      <c r="A76" s="69" t="s">
        <v>340</v>
      </c>
      <c r="B76" s="69">
        <v>184619</v>
      </c>
      <c r="C76" s="69">
        <v>183898</v>
      </c>
      <c r="D76" s="69">
        <v>183181</v>
      </c>
      <c r="E76" s="69">
        <v>182468</v>
      </c>
      <c r="F76" s="69">
        <v>181759</v>
      </c>
      <c r="G76" s="69">
        <v>181053</v>
      </c>
      <c r="H76" s="69">
        <v>180351</v>
      </c>
      <c r="I76" s="69">
        <v>179652</v>
      </c>
      <c r="J76" s="69">
        <v>178957</v>
      </c>
      <c r="K76" s="69">
        <v>178145</v>
      </c>
      <c r="L76" s="69">
        <v>177337</v>
      </c>
      <c r="M76" s="69">
        <v>176534</v>
      </c>
      <c r="N76" s="69">
        <v>175736</v>
      </c>
      <c r="O76" s="69">
        <v>174942</v>
      </c>
      <c r="P76" s="69">
        <v>174350</v>
      </c>
      <c r="Q76" s="69">
        <v>173761</v>
      </c>
      <c r="R76" s="69">
        <v>173176</v>
      </c>
      <c r="S76" s="69">
        <v>172592</v>
      </c>
      <c r="T76" s="69">
        <v>172012</v>
      </c>
      <c r="U76" s="69">
        <v>171425</v>
      </c>
      <c r="V76" s="69">
        <v>170840</v>
      </c>
      <c r="W76" s="69">
        <v>170256</v>
      </c>
      <c r="X76" s="69">
        <v>169671</v>
      </c>
      <c r="Y76" s="69">
        <v>169090</v>
      </c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</row>
    <row r="77" spans="1:42">
      <c r="A77" t="s">
        <v>13</v>
      </c>
      <c r="B77">
        <v>3233.13</v>
      </c>
      <c r="C77">
        <v>3215.864</v>
      </c>
      <c r="D77">
        <v>3198.69</v>
      </c>
      <c r="E77">
        <v>3181.6080000000002</v>
      </c>
      <c r="F77">
        <v>3164.6170000000002</v>
      </c>
      <c r="G77">
        <v>3147.7170000000001</v>
      </c>
      <c r="H77">
        <v>3130.9070000000002</v>
      </c>
      <c r="I77">
        <v>3114.1869999999999</v>
      </c>
      <c r="J77">
        <v>3097.556</v>
      </c>
      <c r="K77">
        <v>3079.5439999999999</v>
      </c>
      <c r="L77">
        <v>3061.636</v>
      </c>
      <c r="M77">
        <v>3043.8319999999999</v>
      </c>
      <c r="N77">
        <v>3026.1320000000001</v>
      </c>
      <c r="O77">
        <v>3008.5349999999999</v>
      </c>
      <c r="P77">
        <v>2992.866</v>
      </c>
      <c r="Q77">
        <v>2977.2779999999998</v>
      </c>
      <c r="R77">
        <v>2961.7710000000002</v>
      </c>
      <c r="S77">
        <v>2946.3449999999998</v>
      </c>
      <c r="T77">
        <v>2931</v>
      </c>
      <c r="U77">
        <v>2915.453</v>
      </c>
      <c r="V77">
        <v>2899.9859999999999</v>
      </c>
      <c r="W77">
        <v>2884.52</v>
      </c>
      <c r="X77">
        <v>2869.0529999999999</v>
      </c>
      <c r="Y77">
        <v>2854</v>
      </c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</row>
    <row r="78" spans="1:42">
      <c r="A78" t="s">
        <v>341</v>
      </c>
      <c r="B78">
        <v>4616.3980000000001</v>
      </c>
      <c r="C78">
        <v>4596.0259999999998</v>
      </c>
      <c r="D78">
        <v>4575.7439999999997</v>
      </c>
      <c r="E78">
        <v>4555.5510000000004</v>
      </c>
      <c r="F78">
        <v>4535.4470000000001</v>
      </c>
      <c r="G78">
        <v>4515.4319999999998</v>
      </c>
      <c r="H78">
        <v>4495.5050000000001</v>
      </c>
      <c r="I78">
        <v>4475.6660000000002</v>
      </c>
      <c r="J78">
        <v>4455.9139999999998</v>
      </c>
      <c r="K78">
        <v>4435.6769999999997</v>
      </c>
      <c r="L78">
        <v>4415.5320000000002</v>
      </c>
      <c r="M78">
        <v>4395.4780000000001</v>
      </c>
      <c r="N78">
        <v>4375.5150000000003</v>
      </c>
      <c r="O78">
        <v>4355.6419999999998</v>
      </c>
      <c r="P78">
        <v>4332.6729999999998</v>
      </c>
      <c r="Q78">
        <v>4309.8249999999998</v>
      </c>
      <c r="R78">
        <v>4287.0969999999998</v>
      </c>
      <c r="S78">
        <v>4264.4889999999996</v>
      </c>
      <c r="T78">
        <v>4242</v>
      </c>
      <c r="U78">
        <v>4219.2120000000004</v>
      </c>
      <c r="V78">
        <v>4196.5439999999999</v>
      </c>
      <c r="W78">
        <v>4173.8760000000002</v>
      </c>
      <c r="X78">
        <v>4151.2079999999996</v>
      </c>
      <c r="Y78">
        <v>4129</v>
      </c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</row>
    <row r="79" spans="1:42">
      <c r="A79" t="s">
        <v>31</v>
      </c>
      <c r="B79">
        <v>136179.361</v>
      </c>
      <c r="C79">
        <v>135605.9</v>
      </c>
      <c r="D79">
        <v>135034.79999999999</v>
      </c>
      <c r="E79">
        <v>134466.1</v>
      </c>
      <c r="F79">
        <v>133899.79999999999</v>
      </c>
      <c r="G79">
        <v>133335.9</v>
      </c>
      <c r="H79">
        <v>132774.39999999999</v>
      </c>
      <c r="I79">
        <v>132215.20000000001</v>
      </c>
      <c r="J79">
        <v>131658.4</v>
      </c>
      <c r="K79">
        <v>130996.5</v>
      </c>
      <c r="L79">
        <v>130338</v>
      </c>
      <c r="M79">
        <v>129682.8</v>
      </c>
      <c r="N79">
        <v>129030.9</v>
      </c>
      <c r="O79">
        <v>128382.2</v>
      </c>
      <c r="P79">
        <v>127947.1</v>
      </c>
      <c r="Q79">
        <v>127513.3</v>
      </c>
      <c r="R79">
        <v>127081.1</v>
      </c>
      <c r="S79">
        <v>126650.3</v>
      </c>
      <c r="T79">
        <v>126221</v>
      </c>
      <c r="U79">
        <v>125788</v>
      </c>
      <c r="V79">
        <v>125356.5</v>
      </c>
      <c r="W79">
        <v>124925</v>
      </c>
      <c r="X79">
        <v>124493.5</v>
      </c>
      <c r="Y79">
        <v>124063</v>
      </c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</row>
    <row r="80" spans="1:42">
      <c r="A80" t="s">
        <v>45</v>
      </c>
      <c r="B80">
        <v>2889.76</v>
      </c>
      <c r="C80">
        <v>2897.2649999999999</v>
      </c>
      <c r="D80">
        <v>2904.7890000000002</v>
      </c>
      <c r="E80">
        <v>2912.3330000000001</v>
      </c>
      <c r="F80">
        <v>2919.8960000000002</v>
      </c>
      <c r="G80">
        <v>2927.4789999999998</v>
      </c>
      <c r="H80">
        <v>2935.0819999999999</v>
      </c>
      <c r="I80">
        <v>2942.7040000000002</v>
      </c>
      <c r="J80">
        <v>2950.3449999999998</v>
      </c>
      <c r="K80">
        <v>2954.7750000000001</v>
      </c>
      <c r="L80">
        <v>2959.212</v>
      </c>
      <c r="M80">
        <v>2963.6550000000002</v>
      </c>
      <c r="N80">
        <v>2968.105</v>
      </c>
      <c r="O80">
        <v>2972.5619999999999</v>
      </c>
      <c r="P80">
        <v>2977.4340000000002</v>
      </c>
      <c r="Q80">
        <v>2982.3139999999999</v>
      </c>
      <c r="R80">
        <v>2987.2020000000002</v>
      </c>
      <c r="S80">
        <v>2992.098</v>
      </c>
      <c r="T80">
        <v>2997</v>
      </c>
      <c r="U80">
        <v>3001.884</v>
      </c>
      <c r="V80">
        <v>3006.7759999999998</v>
      </c>
      <c r="W80">
        <v>3011.6669999999999</v>
      </c>
      <c r="X80">
        <v>3016.5590000000002</v>
      </c>
      <c r="Y80">
        <v>3021</v>
      </c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</row>
    <row r="81" spans="1:42">
      <c r="A81" t="s">
        <v>49</v>
      </c>
      <c r="B81">
        <v>9251.3289999999997</v>
      </c>
      <c r="C81">
        <v>9236.2209999999995</v>
      </c>
      <c r="D81">
        <v>9221.1370000000006</v>
      </c>
      <c r="E81">
        <v>9206.0779999999995</v>
      </c>
      <c r="F81">
        <v>9191.0429999999997</v>
      </c>
      <c r="G81">
        <v>9176.0329999999994</v>
      </c>
      <c r="H81">
        <v>9161.0480000000007</v>
      </c>
      <c r="I81">
        <v>9146.0869999999995</v>
      </c>
      <c r="J81">
        <v>9131.15</v>
      </c>
      <c r="K81">
        <v>9116.3189999999995</v>
      </c>
      <c r="L81">
        <v>9101.5120000000006</v>
      </c>
      <c r="M81">
        <v>9086.7289999999994</v>
      </c>
      <c r="N81">
        <v>9071.9699999999993</v>
      </c>
      <c r="O81">
        <v>9057.2350000000006</v>
      </c>
      <c r="P81">
        <v>9042.1380000000008</v>
      </c>
      <c r="Q81">
        <v>9027.0660000000007</v>
      </c>
      <c r="R81">
        <v>9012.0190000000002</v>
      </c>
      <c r="S81">
        <v>8996.9969999999994</v>
      </c>
      <c r="T81">
        <v>8982</v>
      </c>
      <c r="U81">
        <v>8966.9410000000007</v>
      </c>
      <c r="V81">
        <v>8951.9060000000009</v>
      </c>
      <c r="W81">
        <v>8936.8719999999994</v>
      </c>
      <c r="X81">
        <v>8921.8369999999995</v>
      </c>
      <c r="Y81">
        <v>8907</v>
      </c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</row>
    <row r="82" spans="1:42">
      <c r="A82" t="s">
        <v>66</v>
      </c>
      <c r="B82">
        <v>1988.9939999999999</v>
      </c>
      <c r="C82">
        <v>1958.5329999999999</v>
      </c>
      <c r="D82">
        <v>1928.539</v>
      </c>
      <c r="E82">
        <v>1899.0039999999999</v>
      </c>
      <c r="F82">
        <v>1869.921</v>
      </c>
      <c r="G82">
        <v>1841.2840000000001</v>
      </c>
      <c r="H82">
        <v>1813.085</v>
      </c>
      <c r="I82">
        <v>1785.318</v>
      </c>
      <c r="J82">
        <v>1757.9770000000001</v>
      </c>
      <c r="K82">
        <v>1727.6089999999999</v>
      </c>
      <c r="L82">
        <v>1697.7660000000001</v>
      </c>
      <c r="M82">
        <v>1668.4380000000001</v>
      </c>
      <c r="N82">
        <v>1639.617</v>
      </c>
      <c r="O82">
        <v>1611.2940000000001</v>
      </c>
      <c r="P82">
        <v>1580.827</v>
      </c>
      <c r="Q82">
        <v>1550.9359999999999</v>
      </c>
      <c r="R82">
        <v>1521.61</v>
      </c>
      <c r="S82">
        <v>1492.838</v>
      </c>
      <c r="T82">
        <v>1464.61</v>
      </c>
      <c r="U82">
        <v>1435.0050000000001</v>
      </c>
      <c r="V82">
        <v>1405.952</v>
      </c>
      <c r="W82">
        <v>1376.8989999999999</v>
      </c>
      <c r="X82">
        <v>1347.846</v>
      </c>
      <c r="Y82">
        <v>1319</v>
      </c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</row>
    <row r="83" spans="1:42">
      <c r="A83" t="s">
        <v>78</v>
      </c>
      <c r="B83">
        <v>2859.8249999999998</v>
      </c>
      <c r="C83">
        <v>2857.2489999999998</v>
      </c>
      <c r="D83">
        <v>2854.6750000000002</v>
      </c>
      <c r="E83">
        <v>2852.1039999999998</v>
      </c>
      <c r="F83">
        <v>2849.5349999999999</v>
      </c>
      <c r="G83">
        <v>2846.9679999999998</v>
      </c>
      <c r="H83">
        <v>2844.4029999999998</v>
      </c>
      <c r="I83">
        <v>2841.8409999999999</v>
      </c>
      <c r="J83">
        <v>2839.2809999999999</v>
      </c>
      <c r="K83">
        <v>2838.252</v>
      </c>
      <c r="L83">
        <v>2837.2240000000002</v>
      </c>
      <c r="M83">
        <v>2836.1959999999999</v>
      </c>
      <c r="N83">
        <v>2835.1680000000001</v>
      </c>
      <c r="O83">
        <v>2834.1410000000001</v>
      </c>
      <c r="P83">
        <v>2833.1120000000001</v>
      </c>
      <c r="Q83">
        <v>2832.0830000000001</v>
      </c>
      <c r="R83">
        <v>2831.0549999999998</v>
      </c>
      <c r="S83">
        <v>2830.027</v>
      </c>
      <c r="T83">
        <v>2829</v>
      </c>
      <c r="U83">
        <v>2827.971</v>
      </c>
      <c r="V83">
        <v>2826.9430000000002</v>
      </c>
      <c r="W83">
        <v>2825.915</v>
      </c>
      <c r="X83">
        <v>2824.8870000000002</v>
      </c>
      <c r="Y83">
        <v>2824</v>
      </c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</row>
    <row r="84" spans="1:42">
      <c r="A84" t="s">
        <v>93</v>
      </c>
      <c r="B84">
        <v>2206</v>
      </c>
      <c r="C84">
        <v>2206</v>
      </c>
      <c r="D84">
        <v>2206</v>
      </c>
      <c r="E84">
        <v>2206</v>
      </c>
      <c r="F84">
        <v>2206</v>
      </c>
      <c r="G84">
        <v>2206</v>
      </c>
      <c r="H84">
        <v>2206</v>
      </c>
      <c r="I84">
        <v>2206</v>
      </c>
      <c r="J84">
        <v>2206</v>
      </c>
      <c r="K84">
        <v>2206</v>
      </c>
      <c r="L84">
        <v>2206</v>
      </c>
      <c r="M84">
        <v>2206</v>
      </c>
      <c r="N84">
        <v>2206</v>
      </c>
      <c r="O84">
        <v>2206</v>
      </c>
      <c r="P84">
        <v>2206</v>
      </c>
      <c r="Q84">
        <v>2206</v>
      </c>
      <c r="R84">
        <v>2206</v>
      </c>
      <c r="S84">
        <v>2206</v>
      </c>
      <c r="T84">
        <v>2206</v>
      </c>
      <c r="U84">
        <v>2206</v>
      </c>
      <c r="V84">
        <v>2206</v>
      </c>
      <c r="W84">
        <v>2206</v>
      </c>
      <c r="X84">
        <v>2206</v>
      </c>
      <c r="Y84">
        <v>2206</v>
      </c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</row>
    <row r="85" spans="1:42">
      <c r="A85" t="s">
        <v>159</v>
      </c>
      <c r="B85">
        <v>2072.2809999999999</v>
      </c>
      <c r="C85">
        <v>2054.0529999999999</v>
      </c>
      <c r="D85">
        <v>2035.9860000000001</v>
      </c>
      <c r="E85">
        <v>2018.078</v>
      </c>
      <c r="F85">
        <v>2000.327</v>
      </c>
      <c r="G85">
        <v>1982.732</v>
      </c>
      <c r="H85">
        <v>1965.2919999999999</v>
      </c>
      <c r="I85">
        <v>1948.0050000000001</v>
      </c>
      <c r="J85">
        <v>1930.8710000000001</v>
      </c>
      <c r="K85">
        <v>1912.7280000000001</v>
      </c>
      <c r="L85">
        <v>1894.7550000000001</v>
      </c>
      <c r="M85">
        <v>1876.951</v>
      </c>
      <c r="N85">
        <v>1859.3140000000001</v>
      </c>
      <c r="O85">
        <v>1841.8440000000001</v>
      </c>
      <c r="P85">
        <v>1823.684</v>
      </c>
      <c r="Q85">
        <v>1805.703</v>
      </c>
      <c r="R85">
        <v>1787.9</v>
      </c>
      <c r="S85">
        <v>1770.2719999999999</v>
      </c>
      <c r="T85">
        <v>1752.818</v>
      </c>
      <c r="U85">
        <v>1734.9269999999999</v>
      </c>
      <c r="V85">
        <v>1717.211</v>
      </c>
      <c r="W85">
        <v>1699.4949999999999</v>
      </c>
      <c r="X85">
        <v>1681.779</v>
      </c>
      <c r="Y85">
        <v>1664</v>
      </c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</row>
    <row r="86" spans="1:42">
      <c r="A86" t="s">
        <v>160</v>
      </c>
      <c r="B86">
        <v>8394.69</v>
      </c>
      <c r="C86">
        <v>8383.4050000000007</v>
      </c>
      <c r="D86">
        <v>8372.1350000000002</v>
      </c>
      <c r="E86">
        <v>8360.8799999999992</v>
      </c>
      <c r="F86">
        <v>8349.64</v>
      </c>
      <c r="G86">
        <v>8338.4159999999993</v>
      </c>
      <c r="H86">
        <v>8327.2070000000003</v>
      </c>
      <c r="I86">
        <v>8316.0130000000008</v>
      </c>
      <c r="J86">
        <v>8304.8330000000005</v>
      </c>
      <c r="K86">
        <v>8293.5550000000003</v>
      </c>
      <c r="L86">
        <v>8282.2919999999995</v>
      </c>
      <c r="M86">
        <v>8271.0450000000001</v>
      </c>
      <c r="N86">
        <v>8259.8130000000001</v>
      </c>
      <c r="O86">
        <v>8248.5959999999995</v>
      </c>
      <c r="P86">
        <v>8230.598</v>
      </c>
      <c r="Q86">
        <v>8212.64</v>
      </c>
      <c r="R86">
        <v>8194.7209999999995</v>
      </c>
      <c r="S86">
        <v>8176.8410000000003</v>
      </c>
      <c r="T86">
        <v>8159</v>
      </c>
      <c r="U86">
        <v>8141.0619999999999</v>
      </c>
      <c r="V86">
        <v>8123.1620000000003</v>
      </c>
      <c r="W86">
        <v>8105.2629999999999</v>
      </c>
      <c r="X86">
        <v>8087.3630000000003</v>
      </c>
      <c r="Y86">
        <v>8070</v>
      </c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</row>
    <row r="87" spans="1:42">
      <c r="A87" t="s">
        <v>194</v>
      </c>
      <c r="B87">
        <v>3392.212</v>
      </c>
      <c r="C87">
        <v>3392.212</v>
      </c>
      <c r="D87">
        <v>3392.212</v>
      </c>
      <c r="E87">
        <v>3392.212</v>
      </c>
      <c r="F87">
        <v>3392.212</v>
      </c>
      <c r="G87">
        <v>3392.212</v>
      </c>
      <c r="H87">
        <v>3392.212</v>
      </c>
      <c r="I87">
        <v>3392.212</v>
      </c>
      <c r="J87">
        <v>3392.212</v>
      </c>
      <c r="K87">
        <v>3392.212</v>
      </c>
      <c r="L87">
        <v>3392.212</v>
      </c>
      <c r="M87">
        <v>3392.212</v>
      </c>
      <c r="N87">
        <v>3392.212</v>
      </c>
      <c r="O87">
        <v>3392.212</v>
      </c>
      <c r="P87">
        <v>3391.569</v>
      </c>
      <c r="Q87">
        <v>3390.9259999999999</v>
      </c>
      <c r="R87">
        <v>3390.2840000000001</v>
      </c>
      <c r="S87">
        <v>3389.6419999999998</v>
      </c>
      <c r="T87">
        <v>3389</v>
      </c>
      <c r="U87">
        <v>3388.3580000000002</v>
      </c>
      <c r="V87">
        <v>3387.7159999999999</v>
      </c>
      <c r="W87">
        <v>3387.0740000000001</v>
      </c>
      <c r="X87">
        <v>3386.4319999999998</v>
      </c>
      <c r="Y87">
        <v>3386</v>
      </c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</row>
    <row r="88" spans="1:42">
      <c r="A88" t="s">
        <v>217</v>
      </c>
      <c r="B88">
        <v>71.838999999999999</v>
      </c>
      <c r="C88">
        <v>74.983000000000004</v>
      </c>
      <c r="D88">
        <v>78.265000000000001</v>
      </c>
      <c r="E88">
        <v>81.691000000000003</v>
      </c>
      <c r="F88">
        <v>85.266999999999996</v>
      </c>
      <c r="G88">
        <v>88.998999999999995</v>
      </c>
      <c r="H88">
        <v>92.894000000000005</v>
      </c>
      <c r="I88">
        <v>96.96</v>
      </c>
      <c r="J88">
        <v>101.20399999999999</v>
      </c>
      <c r="K88">
        <v>102.70699999999999</v>
      </c>
      <c r="L88">
        <v>104.232</v>
      </c>
      <c r="M88">
        <v>105.78</v>
      </c>
      <c r="N88">
        <v>107.351</v>
      </c>
      <c r="O88">
        <v>108.94499999999999</v>
      </c>
      <c r="P88">
        <v>111.982</v>
      </c>
      <c r="Q88">
        <v>115.104</v>
      </c>
      <c r="R88">
        <v>118.313</v>
      </c>
      <c r="S88">
        <v>121.611</v>
      </c>
      <c r="T88">
        <v>125</v>
      </c>
      <c r="U88">
        <v>128.16499999999999</v>
      </c>
      <c r="V88">
        <v>131.41900000000001</v>
      </c>
      <c r="W88">
        <v>134.673</v>
      </c>
      <c r="X88">
        <v>137.928</v>
      </c>
      <c r="Y88">
        <v>141</v>
      </c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</row>
    <row r="89" spans="1:42">
      <c r="A89" t="s">
        <v>342</v>
      </c>
      <c r="B89">
        <v>7462.8019999999997</v>
      </c>
      <c r="C89">
        <v>7420.4989999999998</v>
      </c>
      <c r="D89">
        <v>7378.4359999999997</v>
      </c>
      <c r="E89">
        <v>7336.6109999999999</v>
      </c>
      <c r="F89">
        <v>7295.0230000000001</v>
      </c>
      <c r="G89">
        <v>7253.6710000000003</v>
      </c>
      <c r="H89">
        <v>7212.5529999999999</v>
      </c>
      <c r="I89">
        <v>7171.6689999999999</v>
      </c>
      <c r="J89">
        <v>7131.0169999999998</v>
      </c>
      <c r="K89">
        <v>7088.7939999999999</v>
      </c>
      <c r="L89">
        <v>7046.8209999999999</v>
      </c>
      <c r="M89">
        <v>7005.0959999999995</v>
      </c>
      <c r="N89">
        <v>6963.6180000000004</v>
      </c>
      <c r="O89">
        <v>6922.3860000000004</v>
      </c>
      <c r="P89">
        <v>6880.1469999999999</v>
      </c>
      <c r="Q89">
        <v>6838.1660000000002</v>
      </c>
      <c r="R89">
        <v>6796.4409999999998</v>
      </c>
      <c r="S89">
        <v>6754.9709999999995</v>
      </c>
      <c r="T89">
        <v>6713.7550000000001</v>
      </c>
      <c r="U89">
        <v>6671.902</v>
      </c>
      <c r="V89">
        <v>6630.3040000000001</v>
      </c>
      <c r="W89">
        <v>6588.7060000000001</v>
      </c>
      <c r="X89">
        <v>6547.1080000000002</v>
      </c>
      <c r="Y89">
        <v>6506</v>
      </c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</row>
    <row r="90" spans="1:42">
      <c r="A90" s="69" t="s">
        <v>343</v>
      </c>
      <c r="B90" s="69">
        <v>49569</v>
      </c>
      <c r="C90" s="69">
        <v>49753</v>
      </c>
      <c r="D90" s="69">
        <v>49945</v>
      </c>
      <c r="E90" s="69">
        <v>50147</v>
      </c>
      <c r="F90" s="69">
        <v>50358</v>
      </c>
      <c r="G90" s="69">
        <v>50578</v>
      </c>
      <c r="H90" s="69">
        <v>50807</v>
      </c>
      <c r="I90" s="69">
        <v>51047</v>
      </c>
      <c r="J90" s="69">
        <v>51295</v>
      </c>
      <c r="K90" s="69">
        <v>51384</v>
      </c>
      <c r="L90" s="69">
        <v>51484</v>
      </c>
      <c r="M90" s="69">
        <v>51594</v>
      </c>
      <c r="N90" s="69">
        <v>51714</v>
      </c>
      <c r="O90" s="69">
        <v>51846</v>
      </c>
      <c r="P90" s="69">
        <v>51821</v>
      </c>
      <c r="Q90" s="69">
        <v>51807</v>
      </c>
      <c r="R90" s="69">
        <v>51802</v>
      </c>
      <c r="S90" s="69">
        <v>51808</v>
      </c>
      <c r="T90" s="69">
        <v>51823</v>
      </c>
      <c r="U90" s="69">
        <v>51814</v>
      </c>
      <c r="V90" s="69">
        <v>51815</v>
      </c>
      <c r="W90" s="69">
        <v>51815</v>
      </c>
      <c r="X90" s="69">
        <v>51816</v>
      </c>
      <c r="Y90" s="69">
        <v>51823</v>
      </c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</row>
    <row r="91" spans="1:42">
      <c r="A91" t="s">
        <v>6</v>
      </c>
      <c r="B91">
        <v>21</v>
      </c>
      <c r="C91">
        <v>21</v>
      </c>
      <c r="D91">
        <v>21</v>
      </c>
      <c r="E91">
        <v>21</v>
      </c>
      <c r="F91">
        <v>21</v>
      </c>
      <c r="G91">
        <v>21</v>
      </c>
      <c r="H91">
        <v>21</v>
      </c>
      <c r="I91">
        <v>21</v>
      </c>
      <c r="J91">
        <v>21</v>
      </c>
      <c r="K91">
        <v>21</v>
      </c>
      <c r="L91">
        <v>21</v>
      </c>
      <c r="M91">
        <v>21</v>
      </c>
      <c r="N91">
        <v>21</v>
      </c>
      <c r="O91">
        <v>21</v>
      </c>
      <c r="P91">
        <v>21</v>
      </c>
      <c r="Q91">
        <v>21</v>
      </c>
      <c r="R91">
        <v>21</v>
      </c>
      <c r="S91">
        <v>21</v>
      </c>
      <c r="T91">
        <v>21</v>
      </c>
      <c r="U91">
        <v>21</v>
      </c>
      <c r="V91">
        <v>21</v>
      </c>
      <c r="W91">
        <v>21</v>
      </c>
      <c r="X91">
        <v>21</v>
      </c>
      <c r="Y91">
        <v>21</v>
      </c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</row>
    <row r="92" spans="1:42">
      <c r="A92" t="s">
        <v>20</v>
      </c>
      <c r="B92">
        <v>8.9999999999999993E-3</v>
      </c>
      <c r="C92">
        <v>8.9999999999999993E-3</v>
      </c>
      <c r="D92">
        <v>8.9999999999999993E-3</v>
      </c>
      <c r="E92">
        <v>8.9999999999999993E-3</v>
      </c>
      <c r="F92">
        <v>8.9999999999999993E-3</v>
      </c>
      <c r="G92">
        <v>8.9999999999999993E-3</v>
      </c>
      <c r="H92">
        <v>8.9999999999999993E-3</v>
      </c>
      <c r="I92">
        <v>8.9999999999999993E-3</v>
      </c>
      <c r="J92">
        <v>8.9999999999999993E-3</v>
      </c>
      <c r="K92">
        <v>8.9999999999999993E-3</v>
      </c>
      <c r="L92">
        <v>8.9999999999999993E-3</v>
      </c>
      <c r="M92">
        <v>8.9999999999999993E-3</v>
      </c>
      <c r="N92">
        <v>8.9999999999999993E-3</v>
      </c>
      <c r="O92">
        <v>8.9999999999999993E-3</v>
      </c>
      <c r="P92">
        <v>8.9999999999999993E-3</v>
      </c>
      <c r="Q92">
        <v>8.9999999999999993E-3</v>
      </c>
      <c r="R92">
        <v>8.9999999999999993E-3</v>
      </c>
      <c r="S92">
        <v>8.9999999999999993E-3</v>
      </c>
      <c r="T92">
        <v>8.9999999999999993E-3</v>
      </c>
      <c r="U92">
        <v>8.9999999999999993E-3</v>
      </c>
      <c r="V92">
        <v>8.9999999999999993E-3</v>
      </c>
      <c r="W92">
        <v>8.9999999999999993E-3</v>
      </c>
      <c r="X92">
        <v>8.9999999999999993E-3</v>
      </c>
      <c r="Y92">
        <v>0</v>
      </c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</row>
    <row r="93" spans="1:42">
      <c r="A93" t="s">
        <v>21</v>
      </c>
      <c r="B93">
        <v>73.147000000000006</v>
      </c>
      <c r="C93">
        <v>72.971000000000004</v>
      </c>
      <c r="D93">
        <v>72.795000000000002</v>
      </c>
      <c r="E93">
        <v>72.62</v>
      </c>
      <c r="F93">
        <v>72.444999999999993</v>
      </c>
      <c r="G93">
        <v>72.271000000000001</v>
      </c>
      <c r="H93">
        <v>72.096999999999994</v>
      </c>
      <c r="I93">
        <v>71.923000000000002</v>
      </c>
      <c r="J93">
        <v>71.75</v>
      </c>
      <c r="K93">
        <v>71.75</v>
      </c>
      <c r="L93">
        <v>71.75</v>
      </c>
      <c r="M93">
        <v>71.75</v>
      </c>
      <c r="N93">
        <v>71.75</v>
      </c>
      <c r="O93">
        <v>71.75</v>
      </c>
      <c r="P93">
        <v>71.397000000000006</v>
      </c>
      <c r="Q93">
        <v>71.045000000000002</v>
      </c>
      <c r="R93">
        <v>70.694999999999993</v>
      </c>
      <c r="S93">
        <v>70.346999999999994</v>
      </c>
      <c r="T93">
        <v>70</v>
      </c>
      <c r="U93">
        <v>69.649000000000001</v>
      </c>
      <c r="V93">
        <v>69.3</v>
      </c>
      <c r="W93">
        <v>68.950999999999993</v>
      </c>
      <c r="X93">
        <v>68.602000000000004</v>
      </c>
      <c r="Y93">
        <v>68</v>
      </c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</row>
    <row r="94" spans="1:42">
      <c r="A94" t="s">
        <v>27</v>
      </c>
      <c r="B94">
        <v>579.05100000000004</v>
      </c>
      <c r="C94">
        <v>582.29399999999998</v>
      </c>
      <c r="D94">
        <v>585.55499999999995</v>
      </c>
      <c r="E94">
        <v>588.83399999999995</v>
      </c>
      <c r="F94">
        <v>592.13099999999997</v>
      </c>
      <c r="G94">
        <v>595.447</v>
      </c>
      <c r="H94">
        <v>598.78200000000004</v>
      </c>
      <c r="I94">
        <v>602.13499999999999</v>
      </c>
      <c r="J94">
        <v>605.50599999999997</v>
      </c>
      <c r="K94">
        <v>609.70299999999997</v>
      </c>
      <c r="L94">
        <v>613.92899999999997</v>
      </c>
      <c r="M94">
        <v>618.18499999999995</v>
      </c>
      <c r="N94">
        <v>622.47</v>
      </c>
      <c r="O94">
        <v>626.78599999999994</v>
      </c>
      <c r="P94">
        <v>631.36199999999997</v>
      </c>
      <c r="Q94">
        <v>635.971</v>
      </c>
      <c r="R94">
        <v>640.61400000000003</v>
      </c>
      <c r="S94">
        <v>645.29</v>
      </c>
      <c r="T94">
        <v>650</v>
      </c>
      <c r="U94">
        <v>654.62599999999998</v>
      </c>
      <c r="V94">
        <v>659.28499999999997</v>
      </c>
      <c r="W94">
        <v>663.94500000000005</v>
      </c>
      <c r="X94">
        <v>668.60400000000004</v>
      </c>
      <c r="Y94">
        <v>673</v>
      </c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</row>
    <row r="95" spans="1:42">
      <c r="A95" t="s">
        <v>34</v>
      </c>
      <c r="B95">
        <v>79.974999999999994</v>
      </c>
      <c r="C95">
        <v>79.466999999999999</v>
      </c>
      <c r="D95">
        <v>78.962000000000003</v>
      </c>
      <c r="E95">
        <v>78.459999999999994</v>
      </c>
      <c r="F95">
        <v>77.962000000000003</v>
      </c>
      <c r="G95">
        <v>77.466999999999999</v>
      </c>
      <c r="H95">
        <v>76.974999999999994</v>
      </c>
      <c r="I95">
        <v>76.486000000000004</v>
      </c>
      <c r="J95">
        <v>76</v>
      </c>
      <c r="K95">
        <v>75.596000000000004</v>
      </c>
      <c r="L95">
        <v>75.194000000000003</v>
      </c>
      <c r="M95">
        <v>74.793999999999997</v>
      </c>
      <c r="N95">
        <v>74.396000000000001</v>
      </c>
      <c r="O95">
        <v>74</v>
      </c>
      <c r="P95">
        <v>73.596000000000004</v>
      </c>
      <c r="Q95">
        <v>73.194000000000003</v>
      </c>
      <c r="R95">
        <v>72.793999999999997</v>
      </c>
      <c r="S95">
        <v>72.396000000000001</v>
      </c>
      <c r="T95">
        <v>72</v>
      </c>
      <c r="U95">
        <v>71.599000000000004</v>
      </c>
      <c r="V95">
        <v>71.2</v>
      </c>
      <c r="W95">
        <v>70.801000000000002</v>
      </c>
      <c r="X95">
        <v>70.402000000000001</v>
      </c>
      <c r="Y95">
        <v>70</v>
      </c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</row>
    <row r="96" spans="1:42">
      <c r="A96" t="s">
        <v>39</v>
      </c>
      <c r="B96">
        <v>1227.4090000000001</v>
      </c>
      <c r="C96">
        <v>1212.0619999999999</v>
      </c>
      <c r="D96">
        <v>1196.9069999999999</v>
      </c>
      <c r="E96">
        <v>1181.942</v>
      </c>
      <c r="F96">
        <v>1167.164</v>
      </c>
      <c r="G96">
        <v>1152.5709999999999</v>
      </c>
      <c r="H96">
        <v>1138.1600000000001</v>
      </c>
      <c r="I96">
        <v>1123.9290000000001</v>
      </c>
      <c r="J96">
        <v>1109.877</v>
      </c>
      <c r="K96">
        <v>1091.9459999999999</v>
      </c>
      <c r="L96">
        <v>1074.3040000000001</v>
      </c>
      <c r="M96">
        <v>1056.9469999999999</v>
      </c>
      <c r="N96">
        <v>1039.8710000000001</v>
      </c>
      <c r="O96">
        <v>1023.071</v>
      </c>
      <c r="P96">
        <v>1009.923</v>
      </c>
      <c r="Q96">
        <v>996.94399999999996</v>
      </c>
      <c r="R96">
        <v>984.13199999999995</v>
      </c>
      <c r="S96">
        <v>971.48500000000001</v>
      </c>
      <c r="T96">
        <v>959</v>
      </c>
      <c r="U96">
        <v>946.10500000000002</v>
      </c>
      <c r="V96">
        <v>933.375</v>
      </c>
      <c r="W96">
        <v>920.64400000000001</v>
      </c>
      <c r="X96">
        <v>907.91399999999999</v>
      </c>
      <c r="Y96">
        <v>895</v>
      </c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</row>
    <row r="97" spans="1:42">
      <c r="A97" t="s">
        <v>46</v>
      </c>
      <c r="B97">
        <v>10836.316999999999</v>
      </c>
      <c r="C97">
        <v>11035.32</v>
      </c>
      <c r="D97">
        <v>11237.98</v>
      </c>
      <c r="E97">
        <v>11444.37</v>
      </c>
      <c r="F97">
        <v>11654.54</v>
      </c>
      <c r="G97">
        <v>11868.57</v>
      </c>
      <c r="H97">
        <v>12086.54</v>
      </c>
      <c r="I97">
        <v>12308.5</v>
      </c>
      <c r="J97">
        <v>12534.55</v>
      </c>
      <c r="K97">
        <v>12765.89</v>
      </c>
      <c r="L97">
        <v>13001.49</v>
      </c>
      <c r="M97">
        <v>13241.45</v>
      </c>
      <c r="N97">
        <v>13485.84</v>
      </c>
      <c r="O97">
        <v>13734.74</v>
      </c>
      <c r="P97">
        <v>13919.55</v>
      </c>
      <c r="Q97">
        <v>14106.85</v>
      </c>
      <c r="R97">
        <v>14296.67</v>
      </c>
      <c r="S97">
        <v>14489.04</v>
      </c>
      <c r="T97">
        <v>14684</v>
      </c>
      <c r="U97">
        <v>14872.55</v>
      </c>
      <c r="V97">
        <v>15063.66</v>
      </c>
      <c r="W97">
        <v>15254.77</v>
      </c>
      <c r="X97">
        <v>15445.88</v>
      </c>
      <c r="Y97">
        <v>15639</v>
      </c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</row>
    <row r="98" spans="1:42">
      <c r="A98" t="s">
        <v>58</v>
      </c>
      <c r="B98">
        <v>9</v>
      </c>
      <c r="C98">
        <v>9</v>
      </c>
      <c r="D98">
        <v>9</v>
      </c>
      <c r="E98">
        <v>9</v>
      </c>
      <c r="F98">
        <v>9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</row>
    <row r="99" spans="1:42">
      <c r="A99" t="s">
        <v>125</v>
      </c>
      <c r="B99">
        <v>2.1000000000000001E-2</v>
      </c>
      <c r="C99">
        <v>2.1000000000000001E-2</v>
      </c>
      <c r="D99">
        <v>2.1000000000000001E-2</v>
      </c>
      <c r="E99">
        <v>2.1000000000000001E-2</v>
      </c>
      <c r="F99">
        <v>2.1000000000000001E-2</v>
      </c>
      <c r="G99">
        <v>2.1000000000000001E-2</v>
      </c>
      <c r="H99">
        <v>2.1000000000000001E-2</v>
      </c>
      <c r="I99">
        <v>2.1000000000000001E-2</v>
      </c>
      <c r="J99">
        <v>2.1000000000000001E-2</v>
      </c>
      <c r="K99">
        <v>2.1000000000000001E-2</v>
      </c>
      <c r="L99">
        <v>2.1000000000000001E-2</v>
      </c>
      <c r="M99">
        <v>2.1000000000000001E-2</v>
      </c>
      <c r="N99">
        <v>2.1000000000000001E-2</v>
      </c>
      <c r="O99">
        <v>2.1000000000000001E-2</v>
      </c>
      <c r="P99">
        <v>2.1000000000000001E-2</v>
      </c>
      <c r="Q99">
        <v>2.1000000000000001E-2</v>
      </c>
      <c r="R99">
        <v>2.1000000000000001E-2</v>
      </c>
      <c r="S99">
        <v>2.1000000000000001E-2</v>
      </c>
      <c r="T99">
        <v>2.1000000000000001E-2</v>
      </c>
      <c r="U99">
        <v>2.1000000000000001E-2</v>
      </c>
      <c r="V99">
        <v>2.1000000000000001E-2</v>
      </c>
      <c r="W99">
        <v>2.1000000000000001E-2</v>
      </c>
      <c r="X99">
        <v>2.1000000000000001E-2</v>
      </c>
      <c r="Y99">
        <v>0</v>
      </c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</row>
    <row r="100" spans="1:42">
      <c r="A100" t="s">
        <v>98</v>
      </c>
      <c r="B100">
        <v>4416.6469999999999</v>
      </c>
      <c r="C100">
        <v>4446.33</v>
      </c>
      <c r="D100">
        <v>4476.2120000000004</v>
      </c>
      <c r="E100">
        <v>4506.2950000000001</v>
      </c>
      <c r="F100">
        <v>4536.58</v>
      </c>
      <c r="G100">
        <v>4567.0690000000004</v>
      </c>
      <c r="H100">
        <v>4597.7629999999999</v>
      </c>
      <c r="I100">
        <v>4628.6629999999996</v>
      </c>
      <c r="J100">
        <v>4659.7690000000002</v>
      </c>
      <c r="K100">
        <v>4749.5550000000003</v>
      </c>
      <c r="L100">
        <v>4841.0709999999999</v>
      </c>
      <c r="M100">
        <v>4934.3500000000004</v>
      </c>
      <c r="N100">
        <v>5029.4260000000004</v>
      </c>
      <c r="O100">
        <v>5126.3339999999998</v>
      </c>
      <c r="P100">
        <v>5196.8980000000001</v>
      </c>
      <c r="Q100">
        <v>5268.433</v>
      </c>
      <c r="R100">
        <v>5340.9530000000004</v>
      </c>
      <c r="S100">
        <v>5414.4709999999995</v>
      </c>
      <c r="T100">
        <v>5489</v>
      </c>
      <c r="U100">
        <v>5561.0240000000003</v>
      </c>
      <c r="V100">
        <v>5634.0479999999998</v>
      </c>
      <c r="W100">
        <v>5707.0720000000001</v>
      </c>
      <c r="X100">
        <v>5780.0959999999995</v>
      </c>
      <c r="Y100">
        <v>5854</v>
      </c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</row>
    <row r="101" spans="1:42">
      <c r="A101" t="s">
        <v>99</v>
      </c>
      <c r="B101">
        <v>14027.431</v>
      </c>
      <c r="C101">
        <v>13925.13</v>
      </c>
      <c r="D101">
        <v>13823.57</v>
      </c>
      <c r="E101">
        <v>13722.75</v>
      </c>
      <c r="F101">
        <v>13622.67</v>
      </c>
      <c r="G101">
        <v>13523.31</v>
      </c>
      <c r="H101">
        <v>13424.68</v>
      </c>
      <c r="I101">
        <v>13326.78</v>
      </c>
      <c r="J101">
        <v>13229.58</v>
      </c>
      <c r="K101">
        <v>13071.98</v>
      </c>
      <c r="L101">
        <v>12916.26</v>
      </c>
      <c r="M101">
        <v>12762.39</v>
      </c>
      <c r="N101">
        <v>12610.36</v>
      </c>
      <c r="O101">
        <v>12460.13</v>
      </c>
      <c r="P101">
        <v>12228.23</v>
      </c>
      <c r="Q101">
        <v>12000.65</v>
      </c>
      <c r="R101">
        <v>11777.3</v>
      </c>
      <c r="S101">
        <v>11558.11</v>
      </c>
      <c r="T101">
        <v>11343</v>
      </c>
      <c r="U101">
        <v>11117.56</v>
      </c>
      <c r="V101">
        <v>10896.26</v>
      </c>
      <c r="W101">
        <v>10674.96</v>
      </c>
      <c r="X101">
        <v>10453.66</v>
      </c>
      <c r="Y101">
        <v>10237</v>
      </c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</row>
    <row r="102" spans="1:42">
      <c r="A102" t="s">
        <v>344</v>
      </c>
      <c r="B102">
        <v>517.30200000000002</v>
      </c>
      <c r="C102">
        <v>517.30200000000002</v>
      </c>
      <c r="D102">
        <v>517.30200000000002</v>
      </c>
      <c r="E102">
        <v>517.30200000000002</v>
      </c>
      <c r="F102">
        <v>517.30200000000002</v>
      </c>
      <c r="G102">
        <v>517.30200000000002</v>
      </c>
      <c r="H102">
        <v>517.30200000000002</v>
      </c>
      <c r="I102">
        <v>517.30200000000002</v>
      </c>
      <c r="J102">
        <v>517.30200000000002</v>
      </c>
      <c r="K102">
        <v>519.36300000000006</v>
      </c>
      <c r="L102">
        <v>521.43200000000002</v>
      </c>
      <c r="M102">
        <v>523.51</v>
      </c>
      <c r="N102">
        <v>525.596</v>
      </c>
      <c r="O102">
        <v>527.69000000000005</v>
      </c>
      <c r="P102">
        <v>529.34199999999998</v>
      </c>
      <c r="Q102">
        <v>530.99900000000002</v>
      </c>
      <c r="R102">
        <v>532.66099999999994</v>
      </c>
      <c r="S102">
        <v>534.32799999999997</v>
      </c>
      <c r="T102">
        <v>536</v>
      </c>
      <c r="U102">
        <v>537.66</v>
      </c>
      <c r="V102">
        <v>539.32399999999996</v>
      </c>
      <c r="W102">
        <v>540.98900000000003</v>
      </c>
      <c r="X102">
        <v>542.65300000000002</v>
      </c>
      <c r="Y102">
        <v>544</v>
      </c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</row>
    <row r="103" spans="1:42">
      <c r="A103" t="s">
        <v>101</v>
      </c>
      <c r="B103">
        <v>39.045000000000002</v>
      </c>
      <c r="C103">
        <v>39.113</v>
      </c>
      <c r="D103">
        <v>39.180999999999997</v>
      </c>
      <c r="E103">
        <v>39.249000000000002</v>
      </c>
      <c r="F103">
        <v>39.317</v>
      </c>
      <c r="G103">
        <v>39.384999999999998</v>
      </c>
      <c r="H103">
        <v>39.453000000000003</v>
      </c>
      <c r="I103">
        <v>39.521000000000001</v>
      </c>
      <c r="J103">
        <v>39.588999999999999</v>
      </c>
      <c r="K103">
        <v>39.656999999999996</v>
      </c>
      <c r="L103">
        <v>39.725000000000001</v>
      </c>
      <c r="M103">
        <v>39.792999999999999</v>
      </c>
      <c r="N103">
        <v>39.860999999999997</v>
      </c>
      <c r="O103">
        <v>39.927999999999997</v>
      </c>
      <c r="P103">
        <v>39.927999999999997</v>
      </c>
      <c r="Q103">
        <v>39.927999999999997</v>
      </c>
      <c r="R103">
        <v>39.927999999999997</v>
      </c>
      <c r="S103">
        <v>39.927999999999997</v>
      </c>
      <c r="T103">
        <v>39.927999999999997</v>
      </c>
      <c r="U103">
        <v>39.927999999999997</v>
      </c>
      <c r="V103">
        <v>39.927999999999997</v>
      </c>
      <c r="W103">
        <v>39.927999999999997</v>
      </c>
      <c r="X103">
        <v>39.927999999999997</v>
      </c>
      <c r="Y103">
        <v>40</v>
      </c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</row>
    <row r="104" spans="1:42">
      <c r="A104" t="s">
        <v>103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</row>
    <row r="105" spans="1:42">
      <c r="A105" t="s">
        <v>106</v>
      </c>
      <c r="B105">
        <v>2424.5880000000002</v>
      </c>
      <c r="C105">
        <v>2423.8679999999999</v>
      </c>
      <c r="D105">
        <v>2423.1480000000001</v>
      </c>
      <c r="E105">
        <v>2422.4279999999999</v>
      </c>
      <c r="F105">
        <v>2421.7089999999998</v>
      </c>
      <c r="G105">
        <v>2420.9899999999998</v>
      </c>
      <c r="H105">
        <v>2420.2710000000002</v>
      </c>
      <c r="I105">
        <v>2419.5520000000001</v>
      </c>
      <c r="J105">
        <v>2418.8330000000001</v>
      </c>
      <c r="K105">
        <v>2419.9789999999998</v>
      </c>
      <c r="L105">
        <v>2421.1260000000002</v>
      </c>
      <c r="M105">
        <v>2422.2730000000001</v>
      </c>
      <c r="N105">
        <v>2423.4209999999998</v>
      </c>
      <c r="O105">
        <v>2424.5700000000002</v>
      </c>
      <c r="P105">
        <v>2425.4250000000002</v>
      </c>
      <c r="Q105">
        <v>2426.2800000000002</v>
      </c>
      <c r="R105">
        <v>2427.136</v>
      </c>
      <c r="S105">
        <v>2427.9920000000002</v>
      </c>
      <c r="T105">
        <v>2428.848</v>
      </c>
      <c r="U105">
        <v>2429.7040000000002</v>
      </c>
      <c r="V105">
        <v>2430.56</v>
      </c>
      <c r="W105">
        <v>2431.4160000000002</v>
      </c>
      <c r="X105">
        <v>2432.2719999999999</v>
      </c>
      <c r="Y105">
        <v>2433</v>
      </c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</row>
    <row r="106" spans="1:42">
      <c r="A106" t="s">
        <v>107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</row>
    <row r="107" spans="1:42">
      <c r="A107" t="s">
        <v>345</v>
      </c>
      <c r="B107">
        <v>488.899</v>
      </c>
      <c r="C107">
        <v>481.92200000000003</v>
      </c>
      <c r="D107">
        <v>475.04399999999998</v>
      </c>
      <c r="E107">
        <v>468.26400000000001</v>
      </c>
      <c r="F107">
        <v>461.58100000000002</v>
      </c>
      <c r="G107">
        <v>454.99299999999999</v>
      </c>
      <c r="H107">
        <v>448.49900000000002</v>
      </c>
      <c r="I107">
        <v>442.09800000000001</v>
      </c>
      <c r="J107">
        <v>435.78899999999999</v>
      </c>
      <c r="K107">
        <v>428.38400000000001</v>
      </c>
      <c r="L107">
        <v>421.10500000000002</v>
      </c>
      <c r="M107">
        <v>413.94900000000001</v>
      </c>
      <c r="N107">
        <v>406.91500000000002</v>
      </c>
      <c r="O107">
        <v>400</v>
      </c>
      <c r="P107">
        <v>391.65899999999999</v>
      </c>
      <c r="Q107">
        <v>383.49200000000002</v>
      </c>
      <c r="R107">
        <v>375.49599999999998</v>
      </c>
      <c r="S107">
        <v>367.666</v>
      </c>
      <c r="T107">
        <v>360</v>
      </c>
      <c r="U107">
        <v>351.91899999999998</v>
      </c>
      <c r="V107">
        <v>344.005</v>
      </c>
      <c r="W107">
        <v>336.09</v>
      </c>
      <c r="X107">
        <v>328.17599999999999</v>
      </c>
      <c r="Y107">
        <v>320</v>
      </c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</row>
    <row r="108" spans="1:42">
      <c r="A108" t="s">
        <v>346</v>
      </c>
      <c r="B108">
        <v>272.33100000000002</v>
      </c>
      <c r="C108">
        <v>286.49900000000002</v>
      </c>
      <c r="D108">
        <v>301.404</v>
      </c>
      <c r="E108">
        <v>317.084</v>
      </c>
      <c r="F108">
        <v>333.58</v>
      </c>
      <c r="G108">
        <v>350.93400000000003</v>
      </c>
      <c r="H108">
        <v>369.19099999999997</v>
      </c>
      <c r="I108">
        <v>388.39699999999999</v>
      </c>
      <c r="J108">
        <v>408.601</v>
      </c>
      <c r="K108">
        <v>426.39600000000002</v>
      </c>
      <c r="L108">
        <v>444.96600000000001</v>
      </c>
      <c r="M108">
        <v>464.34500000000003</v>
      </c>
      <c r="N108">
        <v>484.56799999999998</v>
      </c>
      <c r="O108">
        <v>505.67200000000003</v>
      </c>
      <c r="P108">
        <v>524.13900000000001</v>
      </c>
      <c r="Q108">
        <v>543.28</v>
      </c>
      <c r="R108">
        <v>563.12</v>
      </c>
      <c r="S108">
        <v>583.68499999999995</v>
      </c>
      <c r="T108">
        <v>605</v>
      </c>
      <c r="U108">
        <v>624.48299999999995</v>
      </c>
      <c r="V108">
        <v>644.69600000000003</v>
      </c>
      <c r="W108">
        <v>664.90899999999999</v>
      </c>
      <c r="X108">
        <v>685.12199999999996</v>
      </c>
      <c r="Y108">
        <v>706</v>
      </c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</row>
    <row r="109" spans="1:42">
      <c r="A109" t="s">
        <v>111</v>
      </c>
      <c r="B109">
        <v>0.03</v>
      </c>
      <c r="C109">
        <v>3.2000000000000001E-2</v>
      </c>
      <c r="D109">
        <v>3.4000000000000002E-2</v>
      </c>
      <c r="E109">
        <v>3.5999999999999997E-2</v>
      </c>
      <c r="F109">
        <v>3.7999999999999999E-2</v>
      </c>
      <c r="G109">
        <v>0.04</v>
      </c>
      <c r="H109">
        <v>4.2000000000000003E-2</v>
      </c>
      <c r="I109">
        <v>4.3999999999999997E-2</v>
      </c>
      <c r="J109">
        <v>4.5999999999999999E-2</v>
      </c>
      <c r="K109">
        <v>4.8000000000000001E-2</v>
      </c>
      <c r="L109">
        <v>0.05</v>
      </c>
      <c r="M109">
        <v>5.1999999999999998E-2</v>
      </c>
      <c r="N109">
        <v>5.3999999999999999E-2</v>
      </c>
      <c r="O109">
        <v>5.5E-2</v>
      </c>
      <c r="P109">
        <v>5.5E-2</v>
      </c>
      <c r="Q109">
        <v>5.5E-2</v>
      </c>
      <c r="R109">
        <v>5.5E-2</v>
      </c>
      <c r="S109">
        <v>5.5E-2</v>
      </c>
      <c r="T109">
        <v>5.5E-2</v>
      </c>
      <c r="U109">
        <v>5.5E-2</v>
      </c>
      <c r="V109">
        <v>5.5E-2</v>
      </c>
      <c r="W109">
        <v>5.5E-2</v>
      </c>
      <c r="X109">
        <v>5.5E-2</v>
      </c>
      <c r="Y109">
        <v>0</v>
      </c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</row>
    <row r="110" spans="1:42">
      <c r="A110" t="s">
        <v>347</v>
      </c>
      <c r="B110">
        <v>1016.542</v>
      </c>
      <c r="C110">
        <v>1011.905</v>
      </c>
      <c r="D110">
        <v>1007.289</v>
      </c>
      <c r="E110">
        <v>1002.694</v>
      </c>
      <c r="F110">
        <v>998.12</v>
      </c>
      <c r="G110">
        <v>993.56700000000001</v>
      </c>
      <c r="H110">
        <v>989.03499999999997</v>
      </c>
      <c r="I110">
        <v>984.524</v>
      </c>
      <c r="J110">
        <v>980.03399999999999</v>
      </c>
      <c r="K110">
        <v>975.31799999999998</v>
      </c>
      <c r="L110">
        <v>970.625</v>
      </c>
      <c r="M110">
        <v>965.95399999999995</v>
      </c>
      <c r="N110">
        <v>961.30600000000004</v>
      </c>
      <c r="O110">
        <v>956.68</v>
      </c>
      <c r="P110">
        <v>951.07899999999995</v>
      </c>
      <c r="Q110">
        <v>945.51099999999997</v>
      </c>
      <c r="R110">
        <v>939.97500000000002</v>
      </c>
      <c r="S110">
        <v>934.47199999999998</v>
      </c>
      <c r="T110">
        <v>929</v>
      </c>
      <c r="U110">
        <v>923.44799999999998</v>
      </c>
      <c r="V110">
        <v>917.928</v>
      </c>
      <c r="W110">
        <v>912.40800000000002</v>
      </c>
      <c r="X110">
        <v>906.88800000000003</v>
      </c>
      <c r="Y110">
        <v>901</v>
      </c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</row>
    <row r="111" spans="1:42">
      <c r="A111" t="s">
        <v>115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</row>
    <row r="112" spans="1:42">
      <c r="A112" t="s">
        <v>202</v>
      </c>
      <c r="B112">
        <v>113.209</v>
      </c>
      <c r="C112">
        <v>111.822</v>
      </c>
      <c r="D112">
        <v>110.452</v>
      </c>
      <c r="E112">
        <v>109.099</v>
      </c>
      <c r="F112">
        <v>107.76300000000001</v>
      </c>
      <c r="G112">
        <v>106.443</v>
      </c>
      <c r="H112">
        <v>105.139</v>
      </c>
      <c r="I112">
        <v>103.851</v>
      </c>
      <c r="J112">
        <v>102.581</v>
      </c>
      <c r="K112">
        <v>101.199</v>
      </c>
      <c r="L112">
        <v>99.834999999999994</v>
      </c>
      <c r="M112">
        <v>98.49</v>
      </c>
      <c r="N112">
        <v>97.162999999999997</v>
      </c>
      <c r="O112">
        <v>95.853999999999999</v>
      </c>
      <c r="P112">
        <v>94.468999999999994</v>
      </c>
      <c r="Q112">
        <v>93.103999999999999</v>
      </c>
      <c r="R112">
        <v>91.759</v>
      </c>
      <c r="S112">
        <v>90.433999999999997</v>
      </c>
      <c r="T112">
        <v>89.128</v>
      </c>
      <c r="U112">
        <v>87.772999999999996</v>
      </c>
      <c r="V112">
        <v>86.438000000000002</v>
      </c>
      <c r="W112">
        <v>85.102999999999994</v>
      </c>
      <c r="X112">
        <v>83.768000000000001</v>
      </c>
      <c r="Y112">
        <v>82</v>
      </c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</row>
    <row r="113" spans="1:42">
      <c r="A113" t="s">
        <v>124</v>
      </c>
      <c r="B113">
        <v>3900.989</v>
      </c>
      <c r="C113">
        <v>3992.451</v>
      </c>
      <c r="D113">
        <v>4086.058</v>
      </c>
      <c r="E113">
        <v>4181.8590000000004</v>
      </c>
      <c r="F113">
        <v>4279.9070000000002</v>
      </c>
      <c r="G113">
        <v>4380.2529999999997</v>
      </c>
      <c r="H113">
        <v>4482.9520000000002</v>
      </c>
      <c r="I113">
        <v>4588.0590000000002</v>
      </c>
      <c r="J113">
        <v>4695.63</v>
      </c>
      <c r="K113">
        <v>4642.7169999999996</v>
      </c>
      <c r="L113">
        <v>4590.3999999999996</v>
      </c>
      <c r="M113">
        <v>4538.6729999999998</v>
      </c>
      <c r="N113">
        <v>4487.5290000000005</v>
      </c>
      <c r="O113">
        <v>4436.9610000000002</v>
      </c>
      <c r="P113">
        <v>4396.643</v>
      </c>
      <c r="Q113">
        <v>4356.6909999999998</v>
      </c>
      <c r="R113">
        <v>4317.1019999999999</v>
      </c>
      <c r="S113">
        <v>4277.8729999999996</v>
      </c>
      <c r="T113">
        <v>4239</v>
      </c>
      <c r="U113">
        <v>4199.2309999999998</v>
      </c>
      <c r="V113">
        <v>4159.82</v>
      </c>
      <c r="W113">
        <v>4120.41</v>
      </c>
      <c r="X113">
        <v>4081</v>
      </c>
      <c r="Y113">
        <v>4042</v>
      </c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</row>
    <row r="114" spans="1:42">
      <c r="A114" t="s">
        <v>135</v>
      </c>
      <c r="B114">
        <v>1618.616</v>
      </c>
      <c r="C114">
        <v>1607.4190000000001</v>
      </c>
      <c r="D114">
        <v>1596.299</v>
      </c>
      <c r="E114">
        <v>1585.2560000000001</v>
      </c>
      <c r="F114">
        <v>1574.29</v>
      </c>
      <c r="G114">
        <v>1563.3989999999999</v>
      </c>
      <c r="H114">
        <v>1552.5840000000001</v>
      </c>
      <c r="I114">
        <v>1541.8440000000001</v>
      </c>
      <c r="J114">
        <v>1531.1769999999999</v>
      </c>
      <c r="K114">
        <v>1520.7629999999999</v>
      </c>
      <c r="L114">
        <v>1510.42</v>
      </c>
      <c r="M114">
        <v>1500.1469999999999</v>
      </c>
      <c r="N114">
        <v>1489.944</v>
      </c>
      <c r="O114">
        <v>1479.8109999999999</v>
      </c>
      <c r="P114">
        <v>1468.8889999999999</v>
      </c>
      <c r="Q114">
        <v>1458.047</v>
      </c>
      <c r="R114">
        <v>1447.2850000000001</v>
      </c>
      <c r="S114">
        <v>1436.6030000000001</v>
      </c>
      <c r="T114">
        <v>1426</v>
      </c>
      <c r="U114">
        <v>1415.1980000000001</v>
      </c>
      <c r="V114">
        <v>1404.4760000000001</v>
      </c>
      <c r="W114">
        <v>1393.7539999999999</v>
      </c>
      <c r="X114">
        <v>1383.0319999999999</v>
      </c>
      <c r="Y114">
        <v>1372</v>
      </c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</row>
    <row r="115" spans="1:42">
      <c r="A115" t="s">
        <v>140</v>
      </c>
      <c r="B115">
        <v>1722.789</v>
      </c>
      <c r="C115">
        <v>1702.6790000000001</v>
      </c>
      <c r="D115">
        <v>1682.8040000000001</v>
      </c>
      <c r="E115">
        <v>1663.1610000000001</v>
      </c>
      <c r="F115">
        <v>1643.7470000000001</v>
      </c>
      <c r="G115">
        <v>1624.56</v>
      </c>
      <c r="H115">
        <v>1605.597</v>
      </c>
      <c r="I115">
        <v>1586.855</v>
      </c>
      <c r="J115">
        <v>1568.3309999999999</v>
      </c>
      <c r="K115">
        <v>1554.2470000000001</v>
      </c>
      <c r="L115">
        <v>1540.29</v>
      </c>
      <c r="M115">
        <v>1526.4580000000001</v>
      </c>
      <c r="N115">
        <v>1512.75</v>
      </c>
      <c r="O115">
        <v>1499.1659999999999</v>
      </c>
      <c r="P115">
        <v>1485.07</v>
      </c>
      <c r="Q115">
        <v>1471.107</v>
      </c>
      <c r="R115">
        <v>1457.2750000000001</v>
      </c>
      <c r="S115">
        <v>1443.5730000000001</v>
      </c>
      <c r="T115">
        <v>1430</v>
      </c>
      <c r="U115">
        <v>1416.1030000000001</v>
      </c>
      <c r="V115">
        <v>1402.336</v>
      </c>
      <c r="W115">
        <v>1388.568</v>
      </c>
      <c r="X115">
        <v>1374.8009999999999</v>
      </c>
      <c r="Y115">
        <v>1361</v>
      </c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</row>
    <row r="116" spans="1:42">
      <c r="A116" t="s">
        <v>143</v>
      </c>
      <c r="B116">
        <v>779.90200000000004</v>
      </c>
      <c r="C116">
        <v>768.56500000000005</v>
      </c>
      <c r="D116">
        <v>757.39300000000003</v>
      </c>
      <c r="E116">
        <v>746.38300000000004</v>
      </c>
      <c r="F116">
        <v>735.53399999999999</v>
      </c>
      <c r="G116">
        <v>724.84199999999998</v>
      </c>
      <c r="H116">
        <v>714.30600000000004</v>
      </c>
      <c r="I116">
        <v>703.923</v>
      </c>
      <c r="J116">
        <v>693.69100000000003</v>
      </c>
      <c r="K116">
        <v>684.09100000000001</v>
      </c>
      <c r="L116">
        <v>674.62400000000002</v>
      </c>
      <c r="M116">
        <v>665.28800000000001</v>
      </c>
      <c r="N116">
        <v>656.08100000000002</v>
      </c>
      <c r="O116">
        <v>647</v>
      </c>
      <c r="P116">
        <v>647</v>
      </c>
      <c r="Q116">
        <v>647</v>
      </c>
      <c r="R116">
        <v>647</v>
      </c>
      <c r="S116">
        <v>647</v>
      </c>
      <c r="T116">
        <v>647</v>
      </c>
      <c r="U116">
        <v>647</v>
      </c>
      <c r="V116">
        <v>647</v>
      </c>
      <c r="W116">
        <v>647</v>
      </c>
      <c r="X116">
        <v>647</v>
      </c>
      <c r="Y116">
        <v>647</v>
      </c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</row>
    <row r="117" spans="1:42">
      <c r="A117" t="s">
        <v>154</v>
      </c>
      <c r="B117">
        <v>1.7999999999999999E-2</v>
      </c>
      <c r="C117">
        <v>1.7999999999999999E-2</v>
      </c>
      <c r="D117">
        <v>1.7999999999999999E-2</v>
      </c>
      <c r="E117">
        <v>1.7999999999999999E-2</v>
      </c>
      <c r="F117">
        <v>1.7999999999999999E-2</v>
      </c>
      <c r="G117">
        <v>1.7999999999999999E-2</v>
      </c>
      <c r="H117">
        <v>1.7999999999999999E-2</v>
      </c>
      <c r="I117">
        <v>1.7999999999999999E-2</v>
      </c>
      <c r="J117">
        <v>1.7999999999999999E-2</v>
      </c>
      <c r="K117">
        <v>1.7999999999999999E-2</v>
      </c>
      <c r="L117">
        <v>1.7999999999999999E-2</v>
      </c>
      <c r="M117">
        <v>1.7999999999999999E-2</v>
      </c>
      <c r="N117">
        <v>1.7999999999999999E-2</v>
      </c>
      <c r="O117">
        <v>1.7999999999999999E-2</v>
      </c>
      <c r="P117">
        <v>1.7999999999999999E-2</v>
      </c>
      <c r="Q117">
        <v>1.7999999999999999E-2</v>
      </c>
      <c r="R117">
        <v>1.7999999999999999E-2</v>
      </c>
      <c r="S117">
        <v>1.7999999999999999E-2</v>
      </c>
      <c r="T117">
        <v>1.7999999999999999E-2</v>
      </c>
      <c r="U117">
        <v>1.7999999999999999E-2</v>
      </c>
      <c r="V117">
        <v>1.7999999999999999E-2</v>
      </c>
      <c r="W117">
        <v>1.7999999999999999E-2</v>
      </c>
      <c r="X117">
        <v>1.7999999999999999E-2</v>
      </c>
      <c r="Y117">
        <v>0</v>
      </c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</row>
    <row r="118" spans="1:42">
      <c r="A118" t="s">
        <v>155</v>
      </c>
      <c r="B118">
        <v>238.31100000000001</v>
      </c>
      <c r="C118">
        <v>233.66300000000001</v>
      </c>
      <c r="D118">
        <v>229.10599999999999</v>
      </c>
      <c r="E118">
        <v>224.637</v>
      </c>
      <c r="F118">
        <v>220.256</v>
      </c>
      <c r="G118">
        <v>215.96</v>
      </c>
      <c r="H118">
        <v>211.74799999999999</v>
      </c>
      <c r="I118">
        <v>207.61799999999999</v>
      </c>
      <c r="J118">
        <v>203.56800000000001</v>
      </c>
      <c r="K118">
        <v>199.17599999999999</v>
      </c>
      <c r="L118">
        <v>194.87899999999999</v>
      </c>
      <c r="M118">
        <v>190.67400000000001</v>
      </c>
      <c r="N118">
        <v>186.56</v>
      </c>
      <c r="O118">
        <v>182.535</v>
      </c>
      <c r="P118">
        <v>177.78700000000001</v>
      </c>
      <c r="Q118">
        <v>173.16300000000001</v>
      </c>
      <c r="R118">
        <v>168.65899999999999</v>
      </c>
      <c r="S118">
        <v>164.27199999999999</v>
      </c>
      <c r="T118">
        <v>160</v>
      </c>
      <c r="U118">
        <v>155.43700000000001</v>
      </c>
      <c r="V118">
        <v>150.99</v>
      </c>
      <c r="W118">
        <v>146.54400000000001</v>
      </c>
      <c r="X118">
        <v>142.09700000000001</v>
      </c>
      <c r="Y118">
        <v>138</v>
      </c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</row>
    <row r="119" spans="1:42">
      <c r="A119" t="s">
        <v>161</v>
      </c>
      <c r="B119">
        <v>1240.943</v>
      </c>
      <c r="C119">
        <v>1243.627</v>
      </c>
      <c r="D119">
        <v>1246.317</v>
      </c>
      <c r="E119">
        <v>1249.0129999999999</v>
      </c>
      <c r="F119">
        <v>1251.7139999999999</v>
      </c>
      <c r="G119">
        <v>1254.421</v>
      </c>
      <c r="H119">
        <v>1257.134</v>
      </c>
      <c r="I119">
        <v>1259.8530000000001</v>
      </c>
      <c r="J119">
        <v>1262.579</v>
      </c>
      <c r="K119">
        <v>1264.501</v>
      </c>
      <c r="L119">
        <v>1266.4259999999999</v>
      </c>
      <c r="M119">
        <v>1268.354</v>
      </c>
      <c r="N119">
        <v>1270.2850000000001</v>
      </c>
      <c r="O119">
        <v>1272.2170000000001</v>
      </c>
      <c r="P119">
        <v>1273.3720000000001</v>
      </c>
      <c r="Q119">
        <v>1274.528</v>
      </c>
      <c r="R119">
        <v>1275.6849999999999</v>
      </c>
      <c r="S119">
        <v>1276.8430000000001</v>
      </c>
      <c r="T119">
        <v>1278</v>
      </c>
      <c r="U119">
        <v>1279.1569999999999</v>
      </c>
      <c r="V119">
        <v>1280.3140000000001</v>
      </c>
      <c r="W119">
        <v>1281.471</v>
      </c>
      <c r="X119">
        <v>1282.6279999999999</v>
      </c>
      <c r="Y119">
        <v>1284</v>
      </c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</row>
    <row r="120" spans="1:42">
      <c r="A120" t="s">
        <v>165</v>
      </c>
      <c r="B120">
        <v>8.9999999999999993E-3</v>
      </c>
      <c r="C120">
        <v>8.9999999999999993E-3</v>
      </c>
      <c r="D120">
        <v>8.9999999999999993E-3</v>
      </c>
      <c r="E120">
        <v>8.9999999999999993E-3</v>
      </c>
      <c r="F120">
        <v>8.9999999999999993E-3</v>
      </c>
      <c r="G120">
        <v>8.9999999999999993E-3</v>
      </c>
      <c r="H120">
        <v>8.9999999999999993E-3</v>
      </c>
      <c r="I120">
        <v>8.9999999999999993E-3</v>
      </c>
      <c r="J120">
        <v>8.9999999999999993E-3</v>
      </c>
      <c r="K120">
        <v>8.9999999999999993E-3</v>
      </c>
      <c r="L120">
        <v>8.9999999999999993E-3</v>
      </c>
      <c r="M120">
        <v>8.9999999999999993E-3</v>
      </c>
      <c r="N120">
        <v>8.9999999999999993E-3</v>
      </c>
      <c r="O120">
        <v>8.9999999999999993E-3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</row>
    <row r="121" spans="1:42">
      <c r="A121" t="s">
        <v>179</v>
      </c>
      <c r="B121">
        <v>8</v>
      </c>
      <c r="C121">
        <v>8</v>
      </c>
      <c r="D121">
        <v>8</v>
      </c>
      <c r="E121">
        <v>8</v>
      </c>
      <c r="F121">
        <v>8</v>
      </c>
      <c r="G121">
        <v>8</v>
      </c>
      <c r="H121">
        <v>8</v>
      </c>
      <c r="I121">
        <v>8</v>
      </c>
      <c r="J121">
        <v>8</v>
      </c>
      <c r="K121">
        <v>8</v>
      </c>
      <c r="L121">
        <v>8</v>
      </c>
      <c r="M121">
        <v>8</v>
      </c>
      <c r="N121">
        <v>8</v>
      </c>
      <c r="O121">
        <v>8</v>
      </c>
      <c r="P121">
        <v>8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</row>
    <row r="122" spans="1:42">
      <c r="A122" t="s">
        <v>184</v>
      </c>
      <c r="B122">
        <v>0.41399999999999998</v>
      </c>
      <c r="C122">
        <v>0.41399999999999998</v>
      </c>
      <c r="D122">
        <v>0.41399999999999998</v>
      </c>
      <c r="E122">
        <v>0.41399999999999998</v>
      </c>
      <c r="F122">
        <v>0.41399999999999998</v>
      </c>
      <c r="G122">
        <v>0.41399999999999998</v>
      </c>
      <c r="H122">
        <v>0.41399999999999998</v>
      </c>
      <c r="I122">
        <v>0.41399999999999998</v>
      </c>
      <c r="J122">
        <v>0.41399999999999998</v>
      </c>
      <c r="K122">
        <v>0.41399999999999998</v>
      </c>
      <c r="L122">
        <v>0.41399999999999998</v>
      </c>
      <c r="M122">
        <v>0.41399999999999998</v>
      </c>
      <c r="N122">
        <v>0.41399999999999998</v>
      </c>
      <c r="O122">
        <v>0.41399999999999998</v>
      </c>
      <c r="P122">
        <v>0.41399999999999998</v>
      </c>
      <c r="Q122">
        <v>0.41399999999999998</v>
      </c>
      <c r="R122">
        <v>0.41399999999999998</v>
      </c>
      <c r="S122">
        <v>0.41399999999999998</v>
      </c>
      <c r="T122">
        <v>0.41399999999999998</v>
      </c>
      <c r="U122">
        <v>0.41399999999999998</v>
      </c>
      <c r="V122">
        <v>0.41399999999999998</v>
      </c>
      <c r="W122">
        <v>0.41399999999999998</v>
      </c>
      <c r="X122">
        <v>0.41399999999999998</v>
      </c>
      <c r="Y122">
        <v>0</v>
      </c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</row>
    <row r="123" spans="1:42">
      <c r="A123" t="s">
        <v>192</v>
      </c>
      <c r="B123">
        <v>55.332000000000001</v>
      </c>
      <c r="C123">
        <v>54.259</v>
      </c>
      <c r="D123">
        <v>53.207000000000001</v>
      </c>
      <c r="E123">
        <v>52.176000000000002</v>
      </c>
      <c r="F123">
        <v>51.164999999999999</v>
      </c>
      <c r="G123">
        <v>50.173000000000002</v>
      </c>
      <c r="H123">
        <v>49.2</v>
      </c>
      <c r="I123">
        <v>48.246000000000002</v>
      </c>
      <c r="J123">
        <v>47.311</v>
      </c>
      <c r="K123">
        <v>46.241</v>
      </c>
      <c r="L123">
        <v>45.195</v>
      </c>
      <c r="M123">
        <v>44.173000000000002</v>
      </c>
      <c r="N123">
        <v>43.173999999999999</v>
      </c>
      <c r="O123">
        <v>42.197000000000003</v>
      </c>
      <c r="P123">
        <v>41.536999999999999</v>
      </c>
      <c r="Q123">
        <v>40.887999999999998</v>
      </c>
      <c r="R123">
        <v>40.249000000000002</v>
      </c>
      <c r="S123">
        <v>39.619999999999997</v>
      </c>
      <c r="T123">
        <v>39</v>
      </c>
      <c r="U123">
        <v>38.356000000000002</v>
      </c>
      <c r="V123">
        <v>37.722000000000001</v>
      </c>
      <c r="W123">
        <v>37.088000000000001</v>
      </c>
      <c r="X123">
        <v>36.454000000000001</v>
      </c>
      <c r="Y123">
        <v>36</v>
      </c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</row>
    <row r="124" spans="1:42">
      <c r="A124" t="s">
        <v>198</v>
      </c>
      <c r="B124">
        <v>11.733000000000001</v>
      </c>
      <c r="C124">
        <v>11.91</v>
      </c>
      <c r="D124">
        <v>12.089</v>
      </c>
      <c r="E124">
        <v>12.271000000000001</v>
      </c>
      <c r="F124">
        <v>12.456</v>
      </c>
      <c r="G124">
        <v>12.644</v>
      </c>
      <c r="H124">
        <v>12.834</v>
      </c>
      <c r="I124">
        <v>13.026999999999999</v>
      </c>
      <c r="J124">
        <v>13.224</v>
      </c>
      <c r="K124">
        <v>13.397</v>
      </c>
      <c r="L124">
        <v>13.571999999999999</v>
      </c>
      <c r="M124">
        <v>13.75</v>
      </c>
      <c r="N124">
        <v>13.93</v>
      </c>
      <c r="O124">
        <v>14.112</v>
      </c>
      <c r="P124">
        <v>14.291</v>
      </c>
      <c r="Q124">
        <v>14.472</v>
      </c>
      <c r="R124">
        <v>14.656000000000001</v>
      </c>
      <c r="S124">
        <v>14.842000000000001</v>
      </c>
      <c r="T124">
        <v>15.031000000000001</v>
      </c>
      <c r="U124">
        <v>15.212999999999999</v>
      </c>
      <c r="V124">
        <v>15.398</v>
      </c>
      <c r="W124">
        <v>15.583</v>
      </c>
      <c r="X124">
        <v>15.768000000000001</v>
      </c>
      <c r="Y124">
        <v>16</v>
      </c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</row>
    <row r="125" spans="1:42">
      <c r="A125" t="s">
        <v>200</v>
      </c>
      <c r="B125">
        <v>803.05100000000004</v>
      </c>
      <c r="C125">
        <v>800.63</v>
      </c>
      <c r="D125">
        <v>798.21699999999998</v>
      </c>
      <c r="E125">
        <v>795.81100000000004</v>
      </c>
      <c r="F125">
        <v>793.41200000000003</v>
      </c>
      <c r="G125">
        <v>791.02099999999996</v>
      </c>
      <c r="H125">
        <v>788.63699999999994</v>
      </c>
      <c r="I125">
        <v>786.26</v>
      </c>
      <c r="J125">
        <v>783.89</v>
      </c>
      <c r="K125">
        <v>783.17700000000002</v>
      </c>
      <c r="L125">
        <v>782.46500000000003</v>
      </c>
      <c r="M125">
        <v>781.75300000000004</v>
      </c>
      <c r="N125">
        <v>781.04200000000003</v>
      </c>
      <c r="O125">
        <v>780.33100000000002</v>
      </c>
      <c r="P125">
        <v>780.86400000000003</v>
      </c>
      <c r="Q125">
        <v>781.39700000000005</v>
      </c>
      <c r="R125">
        <v>781.93100000000004</v>
      </c>
      <c r="S125">
        <v>782.46500000000003</v>
      </c>
      <c r="T125">
        <v>783</v>
      </c>
      <c r="U125">
        <v>783.53300000000002</v>
      </c>
      <c r="V125">
        <v>784.06700000000001</v>
      </c>
      <c r="W125">
        <v>784.601</v>
      </c>
      <c r="X125">
        <v>785.13499999999999</v>
      </c>
      <c r="Y125">
        <v>786</v>
      </c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</row>
    <row r="126" spans="1:42">
      <c r="A126" t="s">
        <v>208</v>
      </c>
      <c r="B126">
        <v>1294.0170000000001</v>
      </c>
      <c r="C126">
        <v>1304.3869999999999</v>
      </c>
      <c r="D126">
        <v>1314.84</v>
      </c>
      <c r="E126">
        <v>1325.377</v>
      </c>
      <c r="F126">
        <v>1335.998</v>
      </c>
      <c r="G126">
        <v>1346.704</v>
      </c>
      <c r="H126">
        <v>1357.4960000000001</v>
      </c>
      <c r="I126">
        <v>1368.375</v>
      </c>
      <c r="J126">
        <v>1379.3409999999999</v>
      </c>
      <c r="K126">
        <v>1393.5260000000001</v>
      </c>
      <c r="L126">
        <v>1407.857</v>
      </c>
      <c r="M126">
        <v>1422.336</v>
      </c>
      <c r="N126">
        <v>1436.9639999999999</v>
      </c>
      <c r="O126">
        <v>1451.742</v>
      </c>
      <c r="P126">
        <v>1466.299</v>
      </c>
      <c r="Q126">
        <v>1481.002</v>
      </c>
      <c r="R126">
        <v>1495.8520000000001</v>
      </c>
      <c r="S126">
        <v>1510.8510000000001</v>
      </c>
      <c r="T126">
        <v>1526</v>
      </c>
      <c r="U126">
        <v>1540.7760000000001</v>
      </c>
      <c r="V126">
        <v>1555.701</v>
      </c>
      <c r="W126">
        <v>1570.626</v>
      </c>
      <c r="X126">
        <v>1585.5509999999999</v>
      </c>
      <c r="Y126">
        <v>1601</v>
      </c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</row>
    <row r="127" spans="1:42">
      <c r="A127" t="s">
        <v>214</v>
      </c>
      <c r="B127">
        <v>12.548</v>
      </c>
      <c r="C127">
        <v>12.831</v>
      </c>
      <c r="D127">
        <v>13.121</v>
      </c>
      <c r="E127">
        <v>13.417</v>
      </c>
      <c r="F127">
        <v>13.72</v>
      </c>
      <c r="G127">
        <v>14.03</v>
      </c>
      <c r="H127">
        <v>14.347</v>
      </c>
      <c r="I127">
        <v>14.670999999999999</v>
      </c>
      <c r="J127">
        <v>15</v>
      </c>
      <c r="K127">
        <v>15.195</v>
      </c>
      <c r="L127">
        <v>15.391999999999999</v>
      </c>
      <c r="M127">
        <v>15.592000000000001</v>
      </c>
      <c r="N127">
        <v>15.795</v>
      </c>
      <c r="O127">
        <v>16</v>
      </c>
      <c r="P127">
        <v>16</v>
      </c>
      <c r="Q127">
        <v>16</v>
      </c>
      <c r="R127">
        <v>16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</row>
    <row r="128" spans="1:42">
      <c r="A128" t="s">
        <v>221</v>
      </c>
      <c r="B128">
        <v>706.65499999999997</v>
      </c>
      <c r="C128">
        <v>719.14700000000005</v>
      </c>
      <c r="D128">
        <v>731.85900000000004</v>
      </c>
      <c r="E128">
        <v>744.79600000000005</v>
      </c>
      <c r="F128">
        <v>757.96199999999999</v>
      </c>
      <c r="G128">
        <v>771.36099999999999</v>
      </c>
      <c r="H128">
        <v>784.99599999999998</v>
      </c>
      <c r="I128">
        <v>798.87199999999996</v>
      </c>
      <c r="J128">
        <v>812.99400000000003</v>
      </c>
      <c r="K128">
        <v>818.70100000000002</v>
      </c>
      <c r="L128">
        <v>824.44899999999996</v>
      </c>
      <c r="M128">
        <v>830.23699999999997</v>
      </c>
      <c r="N128">
        <v>836.06600000000003</v>
      </c>
      <c r="O128">
        <v>841.93499999999995</v>
      </c>
      <c r="P128">
        <v>847.47500000000002</v>
      </c>
      <c r="Q128">
        <v>853.05100000000004</v>
      </c>
      <c r="R128">
        <v>858.66399999999999</v>
      </c>
      <c r="S128">
        <v>864.31399999999996</v>
      </c>
      <c r="T128">
        <v>870</v>
      </c>
      <c r="U128">
        <v>875.59500000000003</v>
      </c>
      <c r="V128">
        <v>881.226</v>
      </c>
      <c r="W128">
        <v>886.85699999999997</v>
      </c>
      <c r="X128">
        <v>892.48900000000003</v>
      </c>
      <c r="Y128">
        <v>898</v>
      </c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</row>
    <row r="129" spans="1:42">
      <c r="A129" t="s">
        <v>224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</row>
    <row r="130" spans="1:42">
      <c r="A130" s="69" t="s">
        <v>348</v>
      </c>
      <c r="B130" s="69">
        <v>16508</v>
      </c>
      <c r="C130" s="69">
        <v>16521</v>
      </c>
      <c r="D130" s="69">
        <v>16533</v>
      </c>
      <c r="E130" s="69">
        <v>16546</v>
      </c>
      <c r="F130" s="69">
        <v>16560</v>
      </c>
      <c r="G130" s="69">
        <v>16573</v>
      </c>
      <c r="H130" s="69">
        <v>16587</v>
      </c>
      <c r="I130" s="69">
        <v>16601</v>
      </c>
      <c r="J130" s="69">
        <v>16615</v>
      </c>
      <c r="K130" s="69">
        <v>16573</v>
      </c>
      <c r="L130" s="69">
        <v>16531</v>
      </c>
      <c r="M130" s="69">
        <v>16489</v>
      </c>
      <c r="N130" s="69">
        <v>16447</v>
      </c>
      <c r="O130" s="69">
        <v>16405</v>
      </c>
      <c r="P130" s="69">
        <v>16348</v>
      </c>
      <c r="Q130" s="69">
        <v>16291</v>
      </c>
      <c r="R130" s="69">
        <v>16235</v>
      </c>
      <c r="S130" s="69">
        <v>16179</v>
      </c>
      <c r="T130" s="69">
        <v>16124</v>
      </c>
      <c r="U130" s="69">
        <v>16068</v>
      </c>
      <c r="V130" s="69">
        <v>16012</v>
      </c>
      <c r="W130" s="69">
        <v>15956</v>
      </c>
      <c r="X130" s="69">
        <v>15900</v>
      </c>
      <c r="Y130" s="69">
        <v>15844</v>
      </c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</row>
    <row r="131" spans="1:42">
      <c r="A131" t="s">
        <v>16</v>
      </c>
      <c r="B131">
        <v>9765.134</v>
      </c>
      <c r="C131">
        <v>9767.7849999999999</v>
      </c>
      <c r="D131">
        <v>9770.4369999999999</v>
      </c>
      <c r="E131">
        <v>9773.09</v>
      </c>
      <c r="F131">
        <v>9775.7440000000006</v>
      </c>
      <c r="G131">
        <v>9778.3979999999992</v>
      </c>
      <c r="H131">
        <v>9781.0529999999999</v>
      </c>
      <c r="I131">
        <v>9783.7090000000007</v>
      </c>
      <c r="J131">
        <v>9786.3649999999998</v>
      </c>
      <c r="K131">
        <v>9773.6980000000003</v>
      </c>
      <c r="L131">
        <v>9761.0470000000005</v>
      </c>
      <c r="M131">
        <v>9748.4130000000005</v>
      </c>
      <c r="N131">
        <v>9735.7950000000001</v>
      </c>
      <c r="O131">
        <v>9723.1939999999995</v>
      </c>
      <c r="P131">
        <v>9664.1110000000008</v>
      </c>
      <c r="Q131">
        <v>9605.3870000000006</v>
      </c>
      <c r="R131">
        <v>9547.02</v>
      </c>
      <c r="S131">
        <v>9489.0069999999996</v>
      </c>
      <c r="T131">
        <v>9431.3469999999998</v>
      </c>
      <c r="U131">
        <v>9372.8019999999997</v>
      </c>
      <c r="V131">
        <v>9314.6110000000008</v>
      </c>
      <c r="W131">
        <v>9256.42</v>
      </c>
      <c r="X131">
        <v>9198.2289999999994</v>
      </c>
      <c r="Y131">
        <v>9140</v>
      </c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</row>
    <row r="132" spans="1:42">
      <c r="A132" t="s">
        <v>52</v>
      </c>
      <c r="B132">
        <v>0.96</v>
      </c>
      <c r="C132">
        <v>0.96599999999999997</v>
      </c>
      <c r="D132">
        <v>0.97199999999999998</v>
      </c>
      <c r="E132">
        <v>0.97799999999999998</v>
      </c>
      <c r="F132">
        <v>0.98399999999999999</v>
      </c>
      <c r="G132">
        <v>0.99</v>
      </c>
      <c r="H132">
        <v>0.996</v>
      </c>
      <c r="I132">
        <v>1.002</v>
      </c>
      <c r="J132">
        <v>1.0109999999999999</v>
      </c>
      <c r="K132">
        <v>1.0109999999999999</v>
      </c>
      <c r="L132">
        <v>1.0109999999999999</v>
      </c>
      <c r="M132">
        <v>1.0109999999999999</v>
      </c>
      <c r="N132">
        <v>1.0109999999999999</v>
      </c>
      <c r="O132">
        <v>1.0109999999999999</v>
      </c>
      <c r="P132">
        <v>1.0109999999999999</v>
      </c>
      <c r="Q132">
        <v>1.0109999999999999</v>
      </c>
      <c r="R132">
        <v>1.0109999999999999</v>
      </c>
      <c r="S132">
        <v>1.0109999999999999</v>
      </c>
      <c r="T132">
        <v>1.0109999999999999</v>
      </c>
      <c r="U132">
        <v>1.0109999999999999</v>
      </c>
      <c r="V132">
        <v>1.0109999999999999</v>
      </c>
      <c r="W132">
        <v>1.0109999999999999</v>
      </c>
      <c r="X132">
        <v>1.0109999999999999</v>
      </c>
      <c r="Y132">
        <v>1</v>
      </c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</row>
    <row r="133" spans="1:42">
      <c r="A133" t="s">
        <v>349</v>
      </c>
      <c r="B133">
        <v>60.537999999999997</v>
      </c>
      <c r="C133">
        <v>60.707000000000001</v>
      </c>
      <c r="D133">
        <v>60.877000000000002</v>
      </c>
      <c r="E133">
        <v>61.046999999999997</v>
      </c>
      <c r="F133">
        <v>61.218000000000004</v>
      </c>
      <c r="G133">
        <v>61.389000000000003</v>
      </c>
      <c r="H133">
        <v>61.561</v>
      </c>
      <c r="I133">
        <v>61.732999999999997</v>
      </c>
      <c r="J133">
        <v>61.906999999999996</v>
      </c>
      <c r="K133">
        <v>62.12</v>
      </c>
      <c r="L133">
        <v>62.334000000000003</v>
      </c>
      <c r="M133">
        <v>62.548999999999999</v>
      </c>
      <c r="N133">
        <v>62.765000000000001</v>
      </c>
      <c r="O133">
        <v>62.981000000000002</v>
      </c>
      <c r="P133">
        <v>63.194000000000003</v>
      </c>
      <c r="Q133">
        <v>63.408000000000001</v>
      </c>
      <c r="R133">
        <v>63.622999999999998</v>
      </c>
      <c r="S133">
        <v>63.838999999999999</v>
      </c>
      <c r="T133">
        <v>64.055000000000007</v>
      </c>
      <c r="U133">
        <v>64.27</v>
      </c>
      <c r="V133">
        <v>64.484999999999999</v>
      </c>
      <c r="W133">
        <v>64.7</v>
      </c>
      <c r="X133">
        <v>64.915999999999997</v>
      </c>
      <c r="Y133">
        <v>65</v>
      </c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</row>
    <row r="134" spans="1:42">
      <c r="A134" t="s">
        <v>79</v>
      </c>
      <c r="B134">
        <v>3.9540000000000002</v>
      </c>
      <c r="C134">
        <v>4.218</v>
      </c>
      <c r="D134">
        <v>4.5</v>
      </c>
      <c r="E134">
        <v>4.8010000000000002</v>
      </c>
      <c r="F134">
        <v>5.1219999999999999</v>
      </c>
      <c r="G134">
        <v>5.4640000000000004</v>
      </c>
      <c r="H134">
        <v>5.8289999999999997</v>
      </c>
      <c r="I134">
        <v>6.218</v>
      </c>
      <c r="J134">
        <v>6.633</v>
      </c>
      <c r="K134">
        <v>6.9219999999999997</v>
      </c>
      <c r="L134">
        <v>7.2240000000000002</v>
      </c>
      <c r="M134">
        <v>7.5389999999999997</v>
      </c>
      <c r="N134">
        <v>7.8680000000000003</v>
      </c>
      <c r="O134">
        <v>8.2119999999999997</v>
      </c>
      <c r="P134">
        <v>8.5060000000000002</v>
      </c>
      <c r="Q134">
        <v>8.8109999999999999</v>
      </c>
      <c r="R134">
        <v>9.1259999999999994</v>
      </c>
      <c r="S134">
        <v>9.4529999999999994</v>
      </c>
      <c r="T134">
        <v>9.7910000000000004</v>
      </c>
      <c r="U134">
        <v>10.101000000000001</v>
      </c>
      <c r="V134">
        <v>10.422000000000001</v>
      </c>
      <c r="W134">
        <v>10.743</v>
      </c>
      <c r="X134">
        <v>11.064</v>
      </c>
      <c r="Y134">
        <v>11</v>
      </c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</row>
    <row r="135" spans="1:42">
      <c r="A135" t="s">
        <v>145</v>
      </c>
      <c r="B135">
        <v>53</v>
      </c>
      <c r="C135">
        <v>53</v>
      </c>
      <c r="D135">
        <v>53</v>
      </c>
      <c r="E135">
        <v>53</v>
      </c>
      <c r="F135">
        <v>53</v>
      </c>
      <c r="G135">
        <v>53</v>
      </c>
      <c r="H135">
        <v>53</v>
      </c>
      <c r="I135">
        <v>53</v>
      </c>
      <c r="J135">
        <v>53</v>
      </c>
      <c r="K135">
        <v>53</v>
      </c>
      <c r="L135">
        <v>53</v>
      </c>
      <c r="M135">
        <v>53</v>
      </c>
      <c r="N135">
        <v>53</v>
      </c>
      <c r="O135">
        <v>53</v>
      </c>
      <c r="P135">
        <v>53</v>
      </c>
      <c r="Q135">
        <v>53</v>
      </c>
      <c r="R135">
        <v>53</v>
      </c>
      <c r="S135">
        <v>53</v>
      </c>
      <c r="T135">
        <v>53</v>
      </c>
      <c r="U135">
        <v>53</v>
      </c>
      <c r="V135">
        <v>53</v>
      </c>
      <c r="W135">
        <v>53</v>
      </c>
      <c r="X135">
        <v>53</v>
      </c>
      <c r="Y135">
        <v>53</v>
      </c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</row>
    <row r="136" spans="1:42">
      <c r="A136" t="s">
        <v>146</v>
      </c>
      <c r="B136">
        <v>3393.9870000000001</v>
      </c>
      <c r="C136">
        <v>3417.26</v>
      </c>
      <c r="D136">
        <v>3440.692</v>
      </c>
      <c r="E136">
        <v>3464.2849999999999</v>
      </c>
      <c r="F136">
        <v>3488.04</v>
      </c>
      <c r="G136">
        <v>3511.9580000000001</v>
      </c>
      <c r="H136">
        <v>3536.04</v>
      </c>
      <c r="I136">
        <v>3560.2869999999998</v>
      </c>
      <c r="J136">
        <v>3584.6990000000001</v>
      </c>
      <c r="K136">
        <v>3568.7190000000001</v>
      </c>
      <c r="L136">
        <v>3552.81</v>
      </c>
      <c r="M136">
        <v>3536.9720000000002</v>
      </c>
      <c r="N136">
        <v>3521.2049999999999</v>
      </c>
      <c r="O136">
        <v>3505.509</v>
      </c>
      <c r="P136">
        <v>3521.4609999999998</v>
      </c>
      <c r="Q136">
        <v>3537.4859999999999</v>
      </c>
      <c r="R136">
        <v>3553.5839999999998</v>
      </c>
      <c r="S136">
        <v>3569.7550000000001</v>
      </c>
      <c r="T136">
        <v>3586</v>
      </c>
      <c r="U136">
        <v>3602.0610000000001</v>
      </c>
      <c r="V136">
        <v>3618.1959999999999</v>
      </c>
      <c r="W136">
        <v>3634.3310000000001</v>
      </c>
      <c r="X136">
        <v>3650.4650000000001</v>
      </c>
      <c r="Y136">
        <v>3667</v>
      </c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</row>
    <row r="137" spans="1:42">
      <c r="A137" t="s">
        <v>158</v>
      </c>
      <c r="B137">
        <v>2971.6219999999998</v>
      </c>
      <c r="C137">
        <v>2957.991</v>
      </c>
      <c r="D137">
        <v>2944.4229999999998</v>
      </c>
      <c r="E137">
        <v>2930.9169999999999</v>
      </c>
      <c r="F137">
        <v>2917.473</v>
      </c>
      <c r="G137">
        <v>2904.09</v>
      </c>
      <c r="H137">
        <v>2890.7689999999998</v>
      </c>
      <c r="I137">
        <v>2877.509</v>
      </c>
      <c r="J137">
        <v>2864.31</v>
      </c>
      <c r="K137">
        <v>2850.4639999999999</v>
      </c>
      <c r="L137">
        <v>2836.6849999999999</v>
      </c>
      <c r="M137">
        <v>2822.973</v>
      </c>
      <c r="N137">
        <v>2809.3270000000002</v>
      </c>
      <c r="O137">
        <v>2795.7460000000001</v>
      </c>
      <c r="P137">
        <v>2781.6550000000002</v>
      </c>
      <c r="Q137">
        <v>2767.636</v>
      </c>
      <c r="R137">
        <v>2753.6869999999999</v>
      </c>
      <c r="S137">
        <v>2739.808</v>
      </c>
      <c r="T137">
        <v>2726</v>
      </c>
      <c r="U137">
        <v>2712.0160000000001</v>
      </c>
      <c r="V137">
        <v>2698.1019999999999</v>
      </c>
      <c r="W137">
        <v>2684.1880000000001</v>
      </c>
      <c r="X137">
        <v>2670.2739999999999</v>
      </c>
      <c r="Y137">
        <v>2656</v>
      </c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</row>
    <row r="138" spans="1:42">
      <c r="A138" t="s">
        <v>177</v>
      </c>
      <c r="B138">
        <v>12.907999999999999</v>
      </c>
      <c r="C138">
        <v>13.266999999999999</v>
      </c>
      <c r="D138">
        <v>13.635999999999999</v>
      </c>
      <c r="E138">
        <v>14.015000000000001</v>
      </c>
      <c r="F138">
        <v>14.404</v>
      </c>
      <c r="G138">
        <v>14.804</v>
      </c>
      <c r="H138">
        <v>15.215</v>
      </c>
      <c r="I138">
        <v>15.638</v>
      </c>
      <c r="J138">
        <v>16.071999999999999</v>
      </c>
      <c r="K138">
        <v>16.071999999999999</v>
      </c>
      <c r="L138">
        <v>16.071999999999999</v>
      </c>
      <c r="M138">
        <v>16.071999999999999</v>
      </c>
      <c r="N138">
        <v>16.071999999999999</v>
      </c>
      <c r="O138">
        <v>16.071999999999999</v>
      </c>
      <c r="P138">
        <v>16.071999999999999</v>
      </c>
      <c r="Q138">
        <v>16.071999999999999</v>
      </c>
      <c r="R138">
        <v>16.071999999999999</v>
      </c>
      <c r="S138">
        <v>16.071999999999999</v>
      </c>
      <c r="T138">
        <v>16.071999999999999</v>
      </c>
      <c r="U138">
        <v>16.071999999999999</v>
      </c>
      <c r="V138">
        <v>16.071999999999999</v>
      </c>
      <c r="W138">
        <v>16.071999999999999</v>
      </c>
      <c r="X138">
        <v>16.071999999999999</v>
      </c>
      <c r="Y138">
        <v>16</v>
      </c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</row>
    <row r="139" spans="1:42">
      <c r="A139" t="s">
        <v>187</v>
      </c>
      <c r="B139">
        <v>217.131</v>
      </c>
      <c r="C139">
        <v>216.55600000000001</v>
      </c>
      <c r="D139">
        <v>215.982</v>
      </c>
      <c r="E139">
        <v>215.41</v>
      </c>
      <c r="F139">
        <v>214.839</v>
      </c>
      <c r="G139">
        <v>214.27</v>
      </c>
      <c r="H139">
        <v>213.702</v>
      </c>
      <c r="I139">
        <v>213.136</v>
      </c>
      <c r="J139">
        <v>212.571</v>
      </c>
      <c r="K139">
        <v>212.11199999999999</v>
      </c>
      <c r="L139">
        <v>211.654</v>
      </c>
      <c r="M139">
        <v>211.197</v>
      </c>
      <c r="N139">
        <v>210.74100000000001</v>
      </c>
      <c r="O139">
        <v>210.286</v>
      </c>
      <c r="P139">
        <v>209.827</v>
      </c>
      <c r="Q139">
        <v>209.369</v>
      </c>
      <c r="R139">
        <v>208.91200000000001</v>
      </c>
      <c r="S139">
        <v>208.45599999999999</v>
      </c>
      <c r="T139">
        <v>208</v>
      </c>
      <c r="U139">
        <v>207.54300000000001</v>
      </c>
      <c r="V139">
        <v>207.08600000000001</v>
      </c>
      <c r="W139">
        <v>206.62899999999999</v>
      </c>
      <c r="X139">
        <v>206.173</v>
      </c>
      <c r="Y139">
        <v>206</v>
      </c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</row>
    <row r="140" spans="1:42">
      <c r="A140" t="s">
        <v>205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</row>
    <row r="141" spans="1:42">
      <c r="A141" t="s">
        <v>219</v>
      </c>
      <c r="B141">
        <v>27.795000000000002</v>
      </c>
      <c r="C141">
        <v>27.795000000000002</v>
      </c>
      <c r="D141">
        <v>27.795000000000002</v>
      </c>
      <c r="E141">
        <v>27.795000000000002</v>
      </c>
      <c r="F141">
        <v>27.795000000000002</v>
      </c>
      <c r="G141">
        <v>27.795000000000002</v>
      </c>
      <c r="H141">
        <v>27.795000000000002</v>
      </c>
      <c r="I141">
        <v>27.795000000000002</v>
      </c>
      <c r="J141">
        <v>27.795000000000002</v>
      </c>
      <c r="K141">
        <v>27.795000000000002</v>
      </c>
      <c r="L141">
        <v>27.795000000000002</v>
      </c>
      <c r="M141">
        <v>27.795000000000002</v>
      </c>
      <c r="N141">
        <v>27.795000000000002</v>
      </c>
      <c r="O141">
        <v>27.795000000000002</v>
      </c>
      <c r="P141">
        <v>27.795000000000002</v>
      </c>
      <c r="Q141">
        <v>27.795000000000002</v>
      </c>
      <c r="R141">
        <v>27.795000000000002</v>
      </c>
      <c r="S141">
        <v>27.795000000000002</v>
      </c>
      <c r="T141">
        <v>27.795000000000002</v>
      </c>
      <c r="U141">
        <v>27.795000000000002</v>
      </c>
      <c r="V141">
        <v>27.795000000000002</v>
      </c>
      <c r="W141">
        <v>27.795000000000002</v>
      </c>
      <c r="X141">
        <v>27.795000000000002</v>
      </c>
      <c r="Y141">
        <v>28</v>
      </c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</row>
    <row r="142" spans="1:42">
      <c r="A142" s="69" t="s">
        <v>350</v>
      </c>
      <c r="B142" s="69">
        <v>105674</v>
      </c>
      <c r="C142" s="69">
        <v>105902</v>
      </c>
      <c r="D142" s="69">
        <v>106137</v>
      </c>
      <c r="E142" s="69">
        <v>106378</v>
      </c>
      <c r="F142" s="69">
        <v>106626</v>
      </c>
      <c r="G142" s="69">
        <v>106880</v>
      </c>
      <c r="H142" s="69">
        <v>107141</v>
      </c>
      <c r="I142" s="69">
        <v>107408</v>
      </c>
      <c r="J142" s="69">
        <v>107683</v>
      </c>
      <c r="K142" s="69">
        <v>108047</v>
      </c>
      <c r="L142" s="69">
        <v>108418</v>
      </c>
      <c r="M142" s="69">
        <v>108794</v>
      </c>
      <c r="N142" s="69">
        <v>109176</v>
      </c>
      <c r="O142" s="69">
        <v>109565</v>
      </c>
      <c r="P142" s="69">
        <v>110044</v>
      </c>
      <c r="Q142" s="69">
        <v>110532</v>
      </c>
      <c r="R142" s="69">
        <v>111028</v>
      </c>
      <c r="S142" s="69">
        <v>111532</v>
      </c>
      <c r="T142" s="69">
        <v>112046</v>
      </c>
      <c r="U142" s="69">
        <v>112537</v>
      </c>
      <c r="V142" s="69">
        <v>113038</v>
      </c>
      <c r="W142" s="69">
        <v>113538</v>
      </c>
      <c r="X142" s="69">
        <v>114038</v>
      </c>
      <c r="Y142" s="69">
        <v>114548</v>
      </c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</row>
    <row r="143" spans="1:42">
      <c r="A143" t="s">
        <v>7</v>
      </c>
      <c r="B143">
        <v>75</v>
      </c>
      <c r="C143">
        <v>75</v>
      </c>
      <c r="D143">
        <v>75</v>
      </c>
      <c r="E143">
        <v>75</v>
      </c>
      <c r="F143">
        <v>75</v>
      </c>
      <c r="G143">
        <v>75</v>
      </c>
      <c r="H143">
        <v>75</v>
      </c>
      <c r="I143">
        <v>75</v>
      </c>
      <c r="J143">
        <v>75</v>
      </c>
      <c r="K143">
        <v>74.691000000000003</v>
      </c>
      <c r="L143">
        <v>74.384</v>
      </c>
      <c r="M143">
        <v>74.078000000000003</v>
      </c>
      <c r="N143">
        <v>73.772999999999996</v>
      </c>
      <c r="O143">
        <v>73.468999999999994</v>
      </c>
      <c r="P143">
        <v>73.772999999999996</v>
      </c>
      <c r="Q143">
        <v>74.078000000000003</v>
      </c>
      <c r="R143">
        <v>74.384</v>
      </c>
      <c r="S143">
        <v>74.691000000000003</v>
      </c>
      <c r="T143">
        <v>75</v>
      </c>
      <c r="U143">
        <v>75.305000000000007</v>
      </c>
      <c r="V143">
        <v>75.611999999999995</v>
      </c>
      <c r="W143">
        <v>75.918999999999997</v>
      </c>
      <c r="X143">
        <v>76.224999999999994</v>
      </c>
      <c r="Y143">
        <v>77</v>
      </c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</row>
    <row r="144" spans="1:42">
      <c r="A144" t="s">
        <v>17</v>
      </c>
      <c r="B144">
        <v>999.00900000000001</v>
      </c>
      <c r="C144">
        <v>1009.143</v>
      </c>
      <c r="D144">
        <v>1019.379</v>
      </c>
      <c r="E144">
        <v>1029.7190000000001</v>
      </c>
      <c r="F144">
        <v>1040.164</v>
      </c>
      <c r="G144">
        <v>1050.7149999999999</v>
      </c>
      <c r="H144">
        <v>1061.373</v>
      </c>
      <c r="I144">
        <v>1072.1389999999999</v>
      </c>
      <c r="J144">
        <v>1083.0150000000001</v>
      </c>
      <c r="K144">
        <v>1096.5360000000001</v>
      </c>
      <c r="L144">
        <v>1110.2260000000001</v>
      </c>
      <c r="M144">
        <v>1124.086</v>
      </c>
      <c r="N144">
        <v>1138.1199999999999</v>
      </c>
      <c r="O144">
        <v>1152.328</v>
      </c>
      <c r="P144">
        <v>1148.8409999999999</v>
      </c>
      <c r="Q144">
        <v>1145.365</v>
      </c>
      <c r="R144">
        <v>1141.8989999999999</v>
      </c>
      <c r="S144">
        <v>1138.444</v>
      </c>
      <c r="T144">
        <v>1135</v>
      </c>
      <c r="U144">
        <v>1131.529</v>
      </c>
      <c r="V144">
        <v>1128.069</v>
      </c>
      <c r="W144">
        <v>1124.6089999999999</v>
      </c>
      <c r="X144">
        <v>1121.1489999999999</v>
      </c>
      <c r="Y144">
        <v>1118</v>
      </c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</row>
    <row r="145" spans="1:42">
      <c r="A145" t="s">
        <v>24</v>
      </c>
      <c r="B145">
        <v>136.57499999999999</v>
      </c>
      <c r="C145">
        <v>139.31800000000001</v>
      </c>
      <c r="D145">
        <v>142.11600000000001</v>
      </c>
      <c r="E145">
        <v>144.97</v>
      </c>
      <c r="F145">
        <v>147.88200000000001</v>
      </c>
      <c r="G145">
        <v>150.852</v>
      </c>
      <c r="H145">
        <v>153.88200000000001</v>
      </c>
      <c r="I145">
        <v>156.97300000000001</v>
      </c>
      <c r="J145">
        <v>160.125</v>
      </c>
      <c r="K145">
        <v>161.161</v>
      </c>
      <c r="L145">
        <v>162.20400000000001</v>
      </c>
      <c r="M145">
        <v>163.25399999999999</v>
      </c>
      <c r="N145">
        <v>164.31100000000001</v>
      </c>
      <c r="O145">
        <v>165.375</v>
      </c>
      <c r="P145">
        <v>165.89699999999999</v>
      </c>
      <c r="Q145">
        <v>166.42</v>
      </c>
      <c r="R145">
        <v>166.94499999999999</v>
      </c>
      <c r="S145">
        <v>167.47200000000001</v>
      </c>
      <c r="T145">
        <v>168</v>
      </c>
      <c r="U145">
        <v>168.524</v>
      </c>
      <c r="V145">
        <v>169.05</v>
      </c>
      <c r="W145">
        <v>169.57599999999999</v>
      </c>
      <c r="X145">
        <v>170.102</v>
      </c>
      <c r="Y145">
        <v>171</v>
      </c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</row>
    <row r="146" spans="1:42">
      <c r="A146" t="s">
        <v>29</v>
      </c>
      <c r="B146">
        <v>303.52499999999998</v>
      </c>
      <c r="C146">
        <v>309.85300000000001</v>
      </c>
      <c r="D146">
        <v>316.31299999999999</v>
      </c>
      <c r="E146">
        <v>322.90800000000002</v>
      </c>
      <c r="F146">
        <v>329.64</v>
      </c>
      <c r="G146">
        <v>336.512</v>
      </c>
      <c r="H146">
        <v>343.52800000000002</v>
      </c>
      <c r="I146">
        <v>350.69</v>
      </c>
      <c r="J146">
        <v>358</v>
      </c>
      <c r="K146">
        <v>358</v>
      </c>
      <c r="L146">
        <v>358</v>
      </c>
      <c r="M146">
        <v>358</v>
      </c>
      <c r="N146">
        <v>358</v>
      </c>
      <c r="O146">
        <v>358</v>
      </c>
      <c r="P146">
        <v>358</v>
      </c>
      <c r="Q146">
        <v>358</v>
      </c>
      <c r="R146">
        <v>358</v>
      </c>
      <c r="S146">
        <v>358</v>
      </c>
      <c r="T146">
        <v>358</v>
      </c>
      <c r="U146">
        <v>358</v>
      </c>
      <c r="V146">
        <v>358</v>
      </c>
      <c r="W146">
        <v>358</v>
      </c>
      <c r="X146">
        <v>358</v>
      </c>
      <c r="Y146">
        <v>358</v>
      </c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</row>
    <row r="147" spans="1:42">
      <c r="A147" t="s">
        <v>35</v>
      </c>
      <c r="B147">
        <v>432.47500000000002</v>
      </c>
      <c r="C147">
        <v>442.85700000000003</v>
      </c>
      <c r="D147">
        <v>453.488</v>
      </c>
      <c r="E147">
        <v>464.37400000000002</v>
      </c>
      <c r="F147">
        <v>475.52100000000002</v>
      </c>
      <c r="G147">
        <v>486.93599999999998</v>
      </c>
      <c r="H147">
        <v>498.625</v>
      </c>
      <c r="I147">
        <v>510.59500000000003</v>
      </c>
      <c r="J147">
        <v>522.851</v>
      </c>
      <c r="K147">
        <v>535.83000000000004</v>
      </c>
      <c r="L147">
        <v>549.13099999999997</v>
      </c>
      <c r="M147">
        <v>562.76300000000003</v>
      </c>
      <c r="N147">
        <v>576.73299999999995</v>
      </c>
      <c r="O147">
        <v>591.04999999999995</v>
      </c>
      <c r="P147">
        <v>603.50400000000002</v>
      </c>
      <c r="Q147">
        <v>616.22</v>
      </c>
      <c r="R147">
        <v>629.20399999999995</v>
      </c>
      <c r="S147">
        <v>642.46199999999999</v>
      </c>
      <c r="T147">
        <v>656</v>
      </c>
      <c r="U147">
        <v>668.84799999999996</v>
      </c>
      <c r="V147">
        <v>681.971</v>
      </c>
      <c r="W147">
        <v>695.09500000000003</v>
      </c>
      <c r="X147">
        <v>708.21799999999996</v>
      </c>
      <c r="Y147">
        <v>722</v>
      </c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</row>
    <row r="148" spans="1:42">
      <c r="A148" t="s">
        <v>55</v>
      </c>
      <c r="B148">
        <v>317.35399999999998</v>
      </c>
      <c r="C148">
        <v>322.18700000000001</v>
      </c>
      <c r="D148">
        <v>327.09300000000002</v>
      </c>
      <c r="E148">
        <v>332.07400000000001</v>
      </c>
      <c r="F148">
        <v>337.13099999999997</v>
      </c>
      <c r="G148">
        <v>342.26499999999999</v>
      </c>
      <c r="H148">
        <v>347.47699999999998</v>
      </c>
      <c r="I148">
        <v>352.76900000000001</v>
      </c>
      <c r="J148">
        <v>358.142</v>
      </c>
      <c r="K148">
        <v>363.18400000000003</v>
      </c>
      <c r="L148">
        <v>368.29700000000003</v>
      </c>
      <c r="M148">
        <v>373.48200000000003</v>
      </c>
      <c r="N148">
        <v>378.74</v>
      </c>
      <c r="O148">
        <v>384.07100000000003</v>
      </c>
      <c r="P148">
        <v>389.12200000000001</v>
      </c>
      <c r="Q148">
        <v>394.24</v>
      </c>
      <c r="R148">
        <v>399.42500000000001</v>
      </c>
      <c r="S148">
        <v>404.678</v>
      </c>
      <c r="T148">
        <v>410</v>
      </c>
      <c r="U148">
        <v>415.15100000000001</v>
      </c>
      <c r="V148">
        <v>420.37</v>
      </c>
      <c r="W148">
        <v>425.59</v>
      </c>
      <c r="X148">
        <v>430.80900000000003</v>
      </c>
      <c r="Y148">
        <v>436</v>
      </c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</row>
    <row r="149" spans="1:42">
      <c r="A149" t="s">
        <v>59</v>
      </c>
      <c r="B149">
        <v>634.38499999999999</v>
      </c>
      <c r="C149">
        <v>641.72699999999998</v>
      </c>
      <c r="D149">
        <v>649.154</v>
      </c>
      <c r="E149">
        <v>656.66700000000003</v>
      </c>
      <c r="F149">
        <v>664.26700000000005</v>
      </c>
      <c r="G149">
        <v>671.95500000000004</v>
      </c>
      <c r="H149">
        <v>679.73199999999997</v>
      </c>
      <c r="I149">
        <v>687.59900000000005</v>
      </c>
      <c r="J149">
        <v>695.55600000000004</v>
      </c>
      <c r="K149">
        <v>702.75</v>
      </c>
      <c r="L149">
        <v>710.01800000000003</v>
      </c>
      <c r="M149">
        <v>717.36199999999997</v>
      </c>
      <c r="N149">
        <v>724.78200000000004</v>
      </c>
      <c r="O149">
        <v>732.27800000000002</v>
      </c>
      <c r="P149">
        <v>739.47900000000004</v>
      </c>
      <c r="Q149">
        <v>746.75099999999998</v>
      </c>
      <c r="R149">
        <v>754.09500000000003</v>
      </c>
      <c r="S149">
        <v>761.51099999999997</v>
      </c>
      <c r="T149">
        <v>769</v>
      </c>
      <c r="U149">
        <v>776.30799999999999</v>
      </c>
      <c r="V149">
        <v>783.68799999999999</v>
      </c>
      <c r="W149">
        <v>791.06799999999998</v>
      </c>
      <c r="X149">
        <v>798.44799999999998</v>
      </c>
      <c r="Y149">
        <v>806</v>
      </c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</row>
    <row r="150" spans="1:42">
      <c r="A150" t="s">
        <v>62</v>
      </c>
      <c r="B150">
        <v>66.397999999999996</v>
      </c>
      <c r="C150">
        <v>67.516999999999996</v>
      </c>
      <c r="D150">
        <v>68.653999999999996</v>
      </c>
      <c r="E150">
        <v>69.811000000000007</v>
      </c>
      <c r="F150">
        <v>70.986999999999995</v>
      </c>
      <c r="G150">
        <v>72.183000000000007</v>
      </c>
      <c r="H150">
        <v>73.399000000000001</v>
      </c>
      <c r="I150">
        <v>74.635000000000005</v>
      </c>
      <c r="J150">
        <v>75.891999999999996</v>
      </c>
      <c r="K150">
        <v>80.995999999999995</v>
      </c>
      <c r="L150">
        <v>86.442999999999998</v>
      </c>
      <c r="M150">
        <v>92.256</v>
      </c>
      <c r="N150">
        <v>98.46</v>
      </c>
      <c r="O150">
        <v>105.081</v>
      </c>
      <c r="P150">
        <v>105.658</v>
      </c>
      <c r="Q150">
        <v>106.239</v>
      </c>
      <c r="R150">
        <v>106.82299999999999</v>
      </c>
      <c r="S150">
        <v>107.41</v>
      </c>
      <c r="T150">
        <v>108</v>
      </c>
      <c r="U150">
        <v>108.583</v>
      </c>
      <c r="V150">
        <v>109.16800000000001</v>
      </c>
      <c r="W150">
        <v>109.754</v>
      </c>
      <c r="X150">
        <v>110.339</v>
      </c>
      <c r="Y150">
        <v>111</v>
      </c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</row>
    <row r="151" spans="1:42">
      <c r="A151" t="s">
        <v>76</v>
      </c>
      <c r="B151">
        <v>1937.7850000000001</v>
      </c>
      <c r="C151">
        <v>1958.527</v>
      </c>
      <c r="D151">
        <v>1979.491</v>
      </c>
      <c r="E151">
        <v>2000.6790000000001</v>
      </c>
      <c r="F151">
        <v>2022.0940000000001</v>
      </c>
      <c r="G151">
        <v>2043.7380000000001</v>
      </c>
      <c r="H151">
        <v>2065.614</v>
      </c>
      <c r="I151">
        <v>2087.7240000000002</v>
      </c>
      <c r="J151">
        <v>2110.0700000000002</v>
      </c>
      <c r="K151">
        <v>2125.625</v>
      </c>
      <c r="L151">
        <v>2141.2950000000001</v>
      </c>
      <c r="M151">
        <v>2157.08</v>
      </c>
      <c r="N151">
        <v>2172.982</v>
      </c>
      <c r="O151">
        <v>2189</v>
      </c>
      <c r="P151">
        <v>2189</v>
      </c>
      <c r="Q151">
        <v>2189</v>
      </c>
      <c r="R151">
        <v>2189</v>
      </c>
      <c r="S151">
        <v>2189</v>
      </c>
      <c r="T151">
        <v>2189</v>
      </c>
      <c r="U151">
        <v>2189</v>
      </c>
      <c r="V151">
        <v>2189</v>
      </c>
      <c r="W151">
        <v>2189</v>
      </c>
      <c r="X151">
        <v>2189</v>
      </c>
      <c r="Y151">
        <v>2189</v>
      </c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</row>
    <row r="152" spans="1:42">
      <c r="A152" t="s">
        <v>77</v>
      </c>
      <c r="B152">
        <v>2098.9520000000002</v>
      </c>
      <c r="C152">
        <v>2116.5439999999999</v>
      </c>
      <c r="D152">
        <v>2134.2840000000001</v>
      </c>
      <c r="E152">
        <v>2152.172</v>
      </c>
      <c r="F152">
        <v>2170.21</v>
      </c>
      <c r="G152">
        <v>2188.3989999999999</v>
      </c>
      <c r="H152">
        <v>2206.741</v>
      </c>
      <c r="I152">
        <v>2225.2370000000001</v>
      </c>
      <c r="J152">
        <v>2243.8870000000002</v>
      </c>
      <c r="K152">
        <v>2291.4540000000002</v>
      </c>
      <c r="L152">
        <v>2340.029</v>
      </c>
      <c r="M152">
        <v>2389.634</v>
      </c>
      <c r="N152">
        <v>2440.29</v>
      </c>
      <c r="O152">
        <v>2492.02</v>
      </c>
      <c r="P152">
        <v>2510.15</v>
      </c>
      <c r="Q152">
        <v>2528.4119999999998</v>
      </c>
      <c r="R152">
        <v>2546.8069999999998</v>
      </c>
      <c r="S152">
        <v>2565.3359999999998</v>
      </c>
      <c r="T152">
        <v>2584</v>
      </c>
      <c r="U152">
        <v>2602.328</v>
      </c>
      <c r="V152">
        <v>2620.79</v>
      </c>
      <c r="W152">
        <v>2639.2530000000002</v>
      </c>
      <c r="X152">
        <v>2657.7150000000001</v>
      </c>
      <c r="Y152">
        <v>2676</v>
      </c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</row>
    <row r="153" spans="1:42">
      <c r="A153" t="s">
        <v>83</v>
      </c>
      <c r="B153">
        <v>2535.4859999999999</v>
      </c>
      <c r="C153">
        <v>2585.5819999999999</v>
      </c>
      <c r="D153">
        <v>2636.6680000000001</v>
      </c>
      <c r="E153">
        <v>2688.7629999999999</v>
      </c>
      <c r="F153">
        <v>2741.8879999999999</v>
      </c>
      <c r="G153">
        <v>2796.0619999999999</v>
      </c>
      <c r="H153">
        <v>2851.3069999999998</v>
      </c>
      <c r="I153">
        <v>2907.643</v>
      </c>
      <c r="J153">
        <v>2965.0929999999998</v>
      </c>
      <c r="K153">
        <v>3008.538</v>
      </c>
      <c r="L153">
        <v>3052.62</v>
      </c>
      <c r="M153">
        <v>3097.348</v>
      </c>
      <c r="N153">
        <v>3142.7310000000002</v>
      </c>
      <c r="O153">
        <v>3188.78</v>
      </c>
      <c r="P153">
        <v>3247.241</v>
      </c>
      <c r="Q153">
        <v>3306.7739999999999</v>
      </c>
      <c r="R153">
        <v>3367.3980000000001</v>
      </c>
      <c r="S153">
        <v>3429.1329999999998</v>
      </c>
      <c r="T153">
        <v>3492</v>
      </c>
      <c r="U153">
        <v>3552.0720000000001</v>
      </c>
      <c r="V153">
        <v>3613.26</v>
      </c>
      <c r="W153">
        <v>3674.4479999999999</v>
      </c>
      <c r="X153">
        <v>3735.6350000000002</v>
      </c>
      <c r="Y153">
        <v>3798</v>
      </c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</row>
    <row r="154" spans="1:42">
      <c r="A154" t="s">
        <v>86</v>
      </c>
      <c r="B154">
        <v>159.613</v>
      </c>
      <c r="C154">
        <v>160.988</v>
      </c>
      <c r="D154">
        <v>162.375</v>
      </c>
      <c r="E154">
        <v>163.774</v>
      </c>
      <c r="F154">
        <v>165.185</v>
      </c>
      <c r="G154">
        <v>166.608</v>
      </c>
      <c r="H154">
        <v>168.04300000000001</v>
      </c>
      <c r="I154">
        <v>169.49</v>
      </c>
      <c r="J154">
        <v>170.94900000000001</v>
      </c>
      <c r="K154">
        <v>172.33199999999999</v>
      </c>
      <c r="L154">
        <v>173.726</v>
      </c>
      <c r="M154">
        <v>175.131</v>
      </c>
      <c r="N154">
        <v>176.547</v>
      </c>
      <c r="O154">
        <v>177.97499999999999</v>
      </c>
      <c r="P154">
        <v>179.358</v>
      </c>
      <c r="Q154">
        <v>180.75200000000001</v>
      </c>
      <c r="R154">
        <v>182.15700000000001</v>
      </c>
      <c r="S154">
        <v>183.57300000000001</v>
      </c>
      <c r="T154">
        <v>185</v>
      </c>
      <c r="U154">
        <v>186.4</v>
      </c>
      <c r="V154">
        <v>187.81</v>
      </c>
      <c r="W154">
        <v>189.221</v>
      </c>
      <c r="X154">
        <v>190.631</v>
      </c>
      <c r="Y154">
        <v>192</v>
      </c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</row>
    <row r="155" spans="1:42">
      <c r="A155" t="s">
        <v>96</v>
      </c>
      <c r="B155">
        <v>302.09500000000003</v>
      </c>
      <c r="C155">
        <v>305.29500000000002</v>
      </c>
      <c r="D155">
        <v>308.529</v>
      </c>
      <c r="E155">
        <v>311.79700000000003</v>
      </c>
      <c r="F155">
        <v>315.09899999999999</v>
      </c>
      <c r="G155">
        <v>318.43599999999998</v>
      </c>
      <c r="H155">
        <v>321.80900000000003</v>
      </c>
      <c r="I155">
        <v>325.21699999999998</v>
      </c>
      <c r="J155">
        <v>328.66199999999998</v>
      </c>
      <c r="K155">
        <v>331.64100000000002</v>
      </c>
      <c r="L155">
        <v>334.64699999999999</v>
      </c>
      <c r="M155">
        <v>337.68099999999998</v>
      </c>
      <c r="N155">
        <v>340.74200000000002</v>
      </c>
      <c r="O155">
        <v>343.83100000000002</v>
      </c>
      <c r="P155">
        <v>346.81299999999999</v>
      </c>
      <c r="Q155">
        <v>349.82</v>
      </c>
      <c r="R155">
        <v>352.85399999999998</v>
      </c>
      <c r="S155">
        <v>355.91399999999999</v>
      </c>
      <c r="T155">
        <v>359</v>
      </c>
      <c r="U155">
        <v>362.02100000000002</v>
      </c>
      <c r="V155">
        <v>365.06799999999998</v>
      </c>
      <c r="W155">
        <v>368.11500000000001</v>
      </c>
      <c r="X155">
        <v>371.16199999999998</v>
      </c>
      <c r="Y155">
        <v>374</v>
      </c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</row>
    <row r="156" spans="1:42">
      <c r="A156" t="s">
        <v>121</v>
      </c>
      <c r="B156">
        <v>21.265000000000001</v>
      </c>
      <c r="C156">
        <v>21.806000000000001</v>
      </c>
      <c r="D156">
        <v>22.361000000000001</v>
      </c>
      <c r="E156">
        <v>22.93</v>
      </c>
      <c r="F156">
        <v>23.513999999999999</v>
      </c>
      <c r="G156">
        <v>24.111999999999998</v>
      </c>
      <c r="H156">
        <v>24.725999999999999</v>
      </c>
      <c r="I156">
        <v>25.355</v>
      </c>
      <c r="J156">
        <v>26</v>
      </c>
      <c r="K156">
        <v>26</v>
      </c>
      <c r="L156">
        <v>26</v>
      </c>
      <c r="M156">
        <v>26</v>
      </c>
      <c r="N156">
        <v>26</v>
      </c>
      <c r="O156">
        <v>26</v>
      </c>
      <c r="P156">
        <v>26</v>
      </c>
      <c r="Q156">
        <v>26</v>
      </c>
      <c r="R156">
        <v>26</v>
      </c>
      <c r="S156">
        <v>26</v>
      </c>
      <c r="T156">
        <v>26</v>
      </c>
      <c r="U156">
        <v>26</v>
      </c>
      <c r="V156">
        <v>26</v>
      </c>
      <c r="W156">
        <v>26</v>
      </c>
      <c r="X156">
        <v>26</v>
      </c>
      <c r="Y156">
        <v>26</v>
      </c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</row>
    <row r="157" spans="1:42">
      <c r="A157" t="s">
        <v>102</v>
      </c>
      <c r="B157">
        <v>52.704999999999998</v>
      </c>
      <c r="C157">
        <v>53.329000000000001</v>
      </c>
      <c r="D157">
        <v>53.960999999999999</v>
      </c>
      <c r="E157">
        <v>54.6</v>
      </c>
      <c r="F157">
        <v>55.247</v>
      </c>
      <c r="G157">
        <v>55.902000000000001</v>
      </c>
      <c r="H157">
        <v>56.564</v>
      </c>
      <c r="I157">
        <v>57.234000000000002</v>
      </c>
      <c r="J157">
        <v>57.912999999999997</v>
      </c>
      <c r="K157">
        <v>59.146000000000001</v>
      </c>
      <c r="L157">
        <v>60.405999999999999</v>
      </c>
      <c r="M157">
        <v>61.692</v>
      </c>
      <c r="N157">
        <v>63.006</v>
      </c>
      <c r="O157">
        <v>64.347999999999999</v>
      </c>
      <c r="P157">
        <v>66.171999999999997</v>
      </c>
      <c r="Q157">
        <v>68.048000000000002</v>
      </c>
      <c r="R157">
        <v>69.977000000000004</v>
      </c>
      <c r="S157">
        <v>71.960999999999999</v>
      </c>
      <c r="T157">
        <v>74</v>
      </c>
      <c r="U157">
        <v>75.902000000000001</v>
      </c>
      <c r="V157">
        <v>77.858999999999995</v>
      </c>
      <c r="W157">
        <v>79.816000000000003</v>
      </c>
      <c r="X157">
        <v>81.772999999999996</v>
      </c>
      <c r="Y157">
        <v>84</v>
      </c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</row>
    <row r="158" spans="1:42">
      <c r="A158" t="s">
        <v>104</v>
      </c>
      <c r="B158">
        <v>971.83</v>
      </c>
      <c r="C158">
        <v>993.38800000000003</v>
      </c>
      <c r="D158">
        <v>1015.424</v>
      </c>
      <c r="E158">
        <v>1037.9490000000001</v>
      </c>
      <c r="F158">
        <v>1060.9739999999999</v>
      </c>
      <c r="G158">
        <v>1084.509</v>
      </c>
      <c r="H158">
        <v>1108.566</v>
      </c>
      <c r="I158">
        <v>1133.1569999999999</v>
      </c>
      <c r="J158">
        <v>1158.2940000000001</v>
      </c>
      <c r="K158">
        <v>1179.8030000000001</v>
      </c>
      <c r="L158">
        <v>1201.711</v>
      </c>
      <c r="M158">
        <v>1224.0260000000001</v>
      </c>
      <c r="N158">
        <v>1246.7550000000001</v>
      </c>
      <c r="O158">
        <v>1269.9069999999999</v>
      </c>
      <c r="P158">
        <v>1291.9469999999999</v>
      </c>
      <c r="Q158">
        <v>1314.37</v>
      </c>
      <c r="R158">
        <v>1337.182</v>
      </c>
      <c r="S158">
        <v>1360.39</v>
      </c>
      <c r="T158">
        <v>1384</v>
      </c>
      <c r="U158">
        <v>1406.616</v>
      </c>
      <c r="V158">
        <v>1429.6279999999999</v>
      </c>
      <c r="W158">
        <v>1452.6410000000001</v>
      </c>
      <c r="X158">
        <v>1475.654</v>
      </c>
      <c r="Y158">
        <v>1499</v>
      </c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</row>
    <row r="159" spans="1:42">
      <c r="A159" t="s">
        <v>351</v>
      </c>
      <c r="B159">
        <v>76.5</v>
      </c>
      <c r="C159">
        <v>76.751000000000005</v>
      </c>
      <c r="D159">
        <v>77.003</v>
      </c>
      <c r="E159">
        <v>77.256</v>
      </c>
      <c r="F159">
        <v>77.510000000000005</v>
      </c>
      <c r="G159">
        <v>77.765000000000001</v>
      </c>
      <c r="H159">
        <v>78.02</v>
      </c>
      <c r="I159">
        <v>78.275999999999996</v>
      </c>
      <c r="J159">
        <v>78.533000000000001</v>
      </c>
      <c r="K159">
        <v>78.02</v>
      </c>
      <c r="L159">
        <v>77.510000000000005</v>
      </c>
      <c r="M159">
        <v>77.003</v>
      </c>
      <c r="N159">
        <v>76.5</v>
      </c>
      <c r="O159">
        <v>76</v>
      </c>
      <c r="P159">
        <v>76</v>
      </c>
      <c r="Q159">
        <v>76</v>
      </c>
      <c r="R159">
        <v>76</v>
      </c>
      <c r="S159">
        <v>76</v>
      </c>
      <c r="T159">
        <v>76</v>
      </c>
      <c r="U159">
        <v>76</v>
      </c>
      <c r="V159">
        <v>76</v>
      </c>
      <c r="W159">
        <v>76</v>
      </c>
      <c r="X159">
        <v>76</v>
      </c>
      <c r="Y159">
        <v>76</v>
      </c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</row>
    <row r="160" spans="1:42">
      <c r="A160" t="s">
        <v>136</v>
      </c>
      <c r="B160">
        <v>72</v>
      </c>
      <c r="C160">
        <v>72</v>
      </c>
      <c r="D160">
        <v>72</v>
      </c>
      <c r="E160">
        <v>72</v>
      </c>
      <c r="F160">
        <v>72</v>
      </c>
      <c r="G160">
        <v>72</v>
      </c>
      <c r="H160">
        <v>72</v>
      </c>
      <c r="I160">
        <v>72</v>
      </c>
      <c r="J160">
        <v>72</v>
      </c>
      <c r="K160">
        <v>72</v>
      </c>
      <c r="L160">
        <v>72</v>
      </c>
      <c r="M160">
        <v>72</v>
      </c>
      <c r="N160">
        <v>72</v>
      </c>
      <c r="O160">
        <v>72</v>
      </c>
      <c r="P160">
        <v>72</v>
      </c>
      <c r="Q160">
        <v>72</v>
      </c>
      <c r="R160">
        <v>72</v>
      </c>
      <c r="S160">
        <v>72</v>
      </c>
      <c r="T160">
        <v>72</v>
      </c>
      <c r="U160">
        <v>72</v>
      </c>
      <c r="V160">
        <v>72</v>
      </c>
      <c r="W160">
        <v>72</v>
      </c>
      <c r="X160">
        <v>72</v>
      </c>
      <c r="Y160">
        <v>72</v>
      </c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</row>
    <row r="161" spans="1:42">
      <c r="A161" t="s">
        <v>144</v>
      </c>
      <c r="B161">
        <v>53.920999999999999</v>
      </c>
      <c r="C161">
        <v>54.646000000000001</v>
      </c>
      <c r="D161">
        <v>55.381</v>
      </c>
      <c r="E161">
        <v>56.125</v>
      </c>
      <c r="F161">
        <v>56.878999999999998</v>
      </c>
      <c r="G161">
        <v>57.643999999999998</v>
      </c>
      <c r="H161">
        <v>58.418999999999997</v>
      </c>
      <c r="I161">
        <v>59.204000000000001</v>
      </c>
      <c r="J161">
        <v>60</v>
      </c>
      <c r="K161">
        <v>60.968000000000004</v>
      </c>
      <c r="L161">
        <v>61.951999999999998</v>
      </c>
      <c r="M161">
        <v>62.951999999999998</v>
      </c>
      <c r="N161">
        <v>63.968000000000004</v>
      </c>
      <c r="O161">
        <v>65</v>
      </c>
      <c r="P161">
        <v>65.971000000000004</v>
      </c>
      <c r="Q161">
        <v>66.956000000000003</v>
      </c>
      <c r="R161">
        <v>67.956000000000003</v>
      </c>
      <c r="S161">
        <v>68.971000000000004</v>
      </c>
      <c r="T161">
        <v>70</v>
      </c>
      <c r="U161">
        <v>70.992999999999995</v>
      </c>
      <c r="V161">
        <v>72</v>
      </c>
      <c r="W161">
        <v>73.007000000000005</v>
      </c>
      <c r="X161">
        <v>74.015000000000001</v>
      </c>
      <c r="Y161">
        <v>75</v>
      </c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</row>
    <row r="162" spans="1:42">
      <c r="A162" t="s">
        <v>153</v>
      </c>
      <c r="B162">
        <v>719.92499999999995</v>
      </c>
      <c r="C162">
        <v>730.28399999999999</v>
      </c>
      <c r="D162">
        <v>740.79200000000003</v>
      </c>
      <c r="E162">
        <v>751.45100000000002</v>
      </c>
      <c r="F162">
        <v>762.26300000000003</v>
      </c>
      <c r="G162">
        <v>773.23099999999999</v>
      </c>
      <c r="H162">
        <v>784.35699999999997</v>
      </c>
      <c r="I162">
        <v>795.64300000000003</v>
      </c>
      <c r="J162">
        <v>807.09100000000001</v>
      </c>
      <c r="K162">
        <v>824.78800000000001</v>
      </c>
      <c r="L162">
        <v>842.87300000000005</v>
      </c>
      <c r="M162">
        <v>861.35500000000002</v>
      </c>
      <c r="N162">
        <v>880.24199999999996</v>
      </c>
      <c r="O162">
        <v>899.54399999999998</v>
      </c>
      <c r="P162">
        <v>916.39200000000005</v>
      </c>
      <c r="Q162">
        <v>933.55600000000004</v>
      </c>
      <c r="R162">
        <v>951.04100000000005</v>
      </c>
      <c r="S162">
        <v>968.85400000000004</v>
      </c>
      <c r="T162">
        <v>987</v>
      </c>
      <c r="U162">
        <v>1004.323</v>
      </c>
      <c r="V162">
        <v>1021.974</v>
      </c>
      <c r="W162">
        <v>1039.626</v>
      </c>
      <c r="X162">
        <v>1057.277</v>
      </c>
      <c r="Y162">
        <v>1075</v>
      </c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</row>
    <row r="163" spans="1:42">
      <c r="A163" t="s">
        <v>163</v>
      </c>
      <c r="B163">
        <v>1508.7719999999999</v>
      </c>
      <c r="C163">
        <v>1532.3679999999999</v>
      </c>
      <c r="D163">
        <v>1556.3330000000001</v>
      </c>
      <c r="E163">
        <v>1580.673</v>
      </c>
      <c r="F163">
        <v>1605.394</v>
      </c>
      <c r="G163">
        <v>1630.501</v>
      </c>
      <c r="H163">
        <v>1656.001</v>
      </c>
      <c r="I163">
        <v>1681.9</v>
      </c>
      <c r="J163">
        <v>1708.2059999999999</v>
      </c>
      <c r="K163">
        <v>1740.8050000000001</v>
      </c>
      <c r="L163">
        <v>1774.0260000000001</v>
      </c>
      <c r="M163">
        <v>1807.8810000000001</v>
      </c>
      <c r="N163">
        <v>1842.383</v>
      </c>
      <c r="O163">
        <v>1877.5440000000001</v>
      </c>
      <c r="P163">
        <v>1910.6469999999999</v>
      </c>
      <c r="Q163">
        <v>1944.3340000000001</v>
      </c>
      <c r="R163">
        <v>1978.615</v>
      </c>
      <c r="S163">
        <v>2013.5</v>
      </c>
      <c r="T163">
        <v>2049</v>
      </c>
      <c r="U163">
        <v>2082.9810000000002</v>
      </c>
      <c r="V163">
        <v>2117.5680000000002</v>
      </c>
      <c r="W163">
        <v>2152.1550000000002</v>
      </c>
      <c r="X163">
        <v>2186.7420000000002</v>
      </c>
      <c r="Y163">
        <v>2222</v>
      </c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</row>
    <row r="164" spans="1:42">
      <c r="A164" t="s">
        <v>164</v>
      </c>
      <c r="B164">
        <v>180.047</v>
      </c>
      <c r="C164">
        <v>180.54400000000001</v>
      </c>
      <c r="D164">
        <v>181.04300000000001</v>
      </c>
      <c r="E164">
        <v>181.54300000000001</v>
      </c>
      <c r="F164">
        <v>182.04400000000001</v>
      </c>
      <c r="G164">
        <v>182.547</v>
      </c>
      <c r="H164">
        <v>183.05099999999999</v>
      </c>
      <c r="I164">
        <v>183.55600000000001</v>
      </c>
      <c r="J164">
        <v>184.06299999999999</v>
      </c>
      <c r="K164">
        <v>184.44900000000001</v>
      </c>
      <c r="L164">
        <v>184.83600000000001</v>
      </c>
      <c r="M164">
        <v>185.22300000000001</v>
      </c>
      <c r="N164">
        <v>185.61099999999999</v>
      </c>
      <c r="O164">
        <v>186</v>
      </c>
      <c r="P164">
        <v>186</v>
      </c>
      <c r="Q164">
        <v>186</v>
      </c>
      <c r="R164">
        <v>186</v>
      </c>
      <c r="S164">
        <v>186</v>
      </c>
      <c r="T164">
        <v>186</v>
      </c>
      <c r="U164">
        <v>186</v>
      </c>
      <c r="V164">
        <v>186</v>
      </c>
      <c r="W164">
        <v>186</v>
      </c>
      <c r="X164">
        <v>186</v>
      </c>
      <c r="Y164">
        <v>186</v>
      </c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</row>
    <row r="165" spans="1:42">
      <c r="A165" t="s">
        <v>168</v>
      </c>
      <c r="B165">
        <v>1349.0650000000001</v>
      </c>
      <c r="C165">
        <v>1348.84</v>
      </c>
      <c r="D165">
        <v>1348.615</v>
      </c>
      <c r="E165">
        <v>1348.39</v>
      </c>
      <c r="F165">
        <v>1348.165</v>
      </c>
      <c r="G165">
        <v>1347.94</v>
      </c>
      <c r="H165">
        <v>1347.7149999999999</v>
      </c>
      <c r="I165">
        <v>1347.49</v>
      </c>
      <c r="J165">
        <v>1347.2650000000001</v>
      </c>
      <c r="K165">
        <v>1348.164</v>
      </c>
      <c r="L165">
        <v>1349.0630000000001</v>
      </c>
      <c r="M165">
        <v>1349.963</v>
      </c>
      <c r="N165">
        <v>1350.8630000000001</v>
      </c>
      <c r="O165">
        <v>1351.7639999999999</v>
      </c>
      <c r="P165">
        <v>1359.326</v>
      </c>
      <c r="Q165">
        <v>1366.93</v>
      </c>
      <c r="R165">
        <v>1374.577</v>
      </c>
      <c r="S165">
        <v>1382.2670000000001</v>
      </c>
      <c r="T165">
        <v>1390</v>
      </c>
      <c r="U165">
        <v>1397.626</v>
      </c>
      <c r="V165">
        <v>1405.2940000000001</v>
      </c>
      <c r="W165">
        <v>1412.963</v>
      </c>
      <c r="X165">
        <v>1420.6310000000001</v>
      </c>
      <c r="Y165">
        <v>1428</v>
      </c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</row>
    <row r="166" spans="1:42">
      <c r="A166" t="s">
        <v>185</v>
      </c>
      <c r="B166">
        <v>409.43200000000002</v>
      </c>
      <c r="C166">
        <v>415.75599999999997</v>
      </c>
      <c r="D166">
        <v>422.178</v>
      </c>
      <c r="E166">
        <v>428.69900000000001</v>
      </c>
      <c r="F166">
        <v>435.32</v>
      </c>
      <c r="G166">
        <v>442.04399999999998</v>
      </c>
      <c r="H166">
        <v>448.87200000000001</v>
      </c>
      <c r="I166">
        <v>455.80500000000001</v>
      </c>
      <c r="J166">
        <v>462.84399999999999</v>
      </c>
      <c r="K166">
        <v>468.548</v>
      </c>
      <c r="L166">
        <v>474.322</v>
      </c>
      <c r="M166">
        <v>480.16800000000001</v>
      </c>
      <c r="N166">
        <v>486.08600000000001</v>
      </c>
      <c r="O166">
        <v>492.07600000000002</v>
      </c>
      <c r="P166">
        <v>496.38499999999999</v>
      </c>
      <c r="Q166">
        <v>500.73099999999999</v>
      </c>
      <c r="R166">
        <v>505.11500000000001</v>
      </c>
      <c r="S166">
        <v>509.53800000000001</v>
      </c>
      <c r="T166">
        <v>514</v>
      </c>
      <c r="U166">
        <v>518.36500000000001</v>
      </c>
      <c r="V166">
        <v>522.76900000000001</v>
      </c>
      <c r="W166">
        <v>527.173</v>
      </c>
      <c r="X166">
        <v>531.577</v>
      </c>
      <c r="Y166">
        <v>536</v>
      </c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</row>
    <row r="167" spans="1:42">
      <c r="A167" t="s">
        <v>186</v>
      </c>
      <c r="B167">
        <v>281.892</v>
      </c>
      <c r="C167">
        <v>287.44799999999998</v>
      </c>
      <c r="D167">
        <v>293.113</v>
      </c>
      <c r="E167">
        <v>298.89</v>
      </c>
      <c r="F167">
        <v>304.78100000000001</v>
      </c>
      <c r="G167">
        <v>310.78800000000001</v>
      </c>
      <c r="H167">
        <v>316.91300000000001</v>
      </c>
      <c r="I167">
        <v>323.15899999999999</v>
      </c>
      <c r="J167">
        <v>329.52800000000002</v>
      </c>
      <c r="K167">
        <v>337.54199999999997</v>
      </c>
      <c r="L167">
        <v>345.75099999999998</v>
      </c>
      <c r="M167">
        <v>354.16</v>
      </c>
      <c r="N167">
        <v>362.77300000000002</v>
      </c>
      <c r="O167">
        <v>371.596</v>
      </c>
      <c r="P167">
        <v>380.08</v>
      </c>
      <c r="Q167">
        <v>388.75799999999998</v>
      </c>
      <c r="R167">
        <v>397.63400000000001</v>
      </c>
      <c r="S167">
        <v>406.71300000000002</v>
      </c>
      <c r="T167">
        <v>416</v>
      </c>
      <c r="U167">
        <v>424.77600000000001</v>
      </c>
      <c r="V167">
        <v>433.755</v>
      </c>
      <c r="W167">
        <v>442.73500000000001</v>
      </c>
      <c r="X167">
        <v>451.714</v>
      </c>
      <c r="Y167">
        <v>461</v>
      </c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</row>
    <row r="168" spans="1:42">
      <c r="A168" t="s">
        <v>191</v>
      </c>
      <c r="B168">
        <v>665.18100000000004</v>
      </c>
      <c r="C168">
        <v>686.46699999999998</v>
      </c>
      <c r="D168">
        <v>708.43399999999997</v>
      </c>
      <c r="E168">
        <v>731.10400000000004</v>
      </c>
      <c r="F168">
        <v>754.49900000000002</v>
      </c>
      <c r="G168">
        <v>778.64300000000003</v>
      </c>
      <c r="H168">
        <v>803.56</v>
      </c>
      <c r="I168">
        <v>829.274</v>
      </c>
      <c r="J168">
        <v>855.81</v>
      </c>
      <c r="K168">
        <v>857.53200000000004</v>
      </c>
      <c r="L168">
        <v>859.25800000000004</v>
      </c>
      <c r="M168">
        <v>860.98699999999997</v>
      </c>
      <c r="N168">
        <v>862.71900000000005</v>
      </c>
      <c r="O168">
        <v>864.45500000000004</v>
      </c>
      <c r="P168">
        <v>873.76099999999997</v>
      </c>
      <c r="Q168">
        <v>883.16800000000001</v>
      </c>
      <c r="R168">
        <v>892.67600000000004</v>
      </c>
      <c r="S168">
        <v>902.28599999999994</v>
      </c>
      <c r="T168">
        <v>912</v>
      </c>
      <c r="U168">
        <v>921.45699999999999</v>
      </c>
      <c r="V168">
        <v>931.01700000000005</v>
      </c>
      <c r="W168">
        <v>940.57600000000002</v>
      </c>
      <c r="X168">
        <v>950.13599999999997</v>
      </c>
      <c r="Y168">
        <v>960</v>
      </c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</row>
    <row r="169" spans="1:42">
      <c r="A169" t="s">
        <v>196</v>
      </c>
      <c r="B169">
        <v>3154.6419999999998</v>
      </c>
      <c r="C169">
        <v>3155.9780000000001</v>
      </c>
      <c r="D169">
        <v>3157.3150000000001</v>
      </c>
      <c r="E169">
        <v>3158.6529999999998</v>
      </c>
      <c r="F169">
        <v>3159.991</v>
      </c>
      <c r="G169">
        <v>3161.33</v>
      </c>
      <c r="H169">
        <v>3162.6689999999999</v>
      </c>
      <c r="I169">
        <v>3164.009</v>
      </c>
      <c r="J169">
        <v>3165.35</v>
      </c>
      <c r="K169">
        <v>3184.3850000000002</v>
      </c>
      <c r="L169">
        <v>3203.5340000000001</v>
      </c>
      <c r="M169">
        <v>3222.7979999999998</v>
      </c>
      <c r="N169">
        <v>3242.1779999999999</v>
      </c>
      <c r="O169">
        <v>3261.6750000000002</v>
      </c>
      <c r="P169">
        <v>3280.7159999999999</v>
      </c>
      <c r="Q169">
        <v>3299.8690000000001</v>
      </c>
      <c r="R169">
        <v>3319.1329999999998</v>
      </c>
      <c r="S169">
        <v>3338.51</v>
      </c>
      <c r="T169">
        <v>3358</v>
      </c>
      <c r="U169">
        <v>3377.2080000000001</v>
      </c>
      <c r="V169">
        <v>3396.529</v>
      </c>
      <c r="W169">
        <v>3415.85</v>
      </c>
      <c r="X169">
        <v>3435.1709999999998</v>
      </c>
      <c r="Y169">
        <v>3455</v>
      </c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</row>
    <row r="170" spans="1:42">
      <c r="A170" t="s">
        <v>197</v>
      </c>
      <c r="B170">
        <v>382.923</v>
      </c>
      <c r="C170">
        <v>385.85899999999998</v>
      </c>
      <c r="D170">
        <v>388.81700000000001</v>
      </c>
      <c r="E170">
        <v>391.798</v>
      </c>
      <c r="F170">
        <v>394.80200000000002</v>
      </c>
      <c r="G170">
        <v>397.82900000000001</v>
      </c>
      <c r="H170">
        <v>400.87900000000002</v>
      </c>
      <c r="I170">
        <v>403.952</v>
      </c>
      <c r="J170">
        <v>407.04899999999998</v>
      </c>
      <c r="K170">
        <v>408.82900000000001</v>
      </c>
      <c r="L170">
        <v>410.61700000000002</v>
      </c>
      <c r="M170">
        <v>412.41300000000001</v>
      </c>
      <c r="N170">
        <v>414.21699999999998</v>
      </c>
      <c r="O170">
        <v>416.02800000000002</v>
      </c>
      <c r="P170">
        <v>418.39499999999998</v>
      </c>
      <c r="Q170">
        <v>420.77600000000001</v>
      </c>
      <c r="R170">
        <v>423.17</v>
      </c>
      <c r="S170">
        <v>425.57799999999997</v>
      </c>
      <c r="T170">
        <v>428</v>
      </c>
      <c r="U170">
        <v>430.387</v>
      </c>
      <c r="V170">
        <v>432.78800000000001</v>
      </c>
      <c r="W170">
        <v>435.18900000000002</v>
      </c>
      <c r="X170">
        <v>437.59</v>
      </c>
      <c r="Y170">
        <v>440</v>
      </c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</row>
    <row r="171" spans="1:42">
      <c r="A171" t="s">
        <v>215</v>
      </c>
      <c r="B171">
        <v>333.85199999999998</v>
      </c>
      <c r="C171">
        <v>333.57299999999998</v>
      </c>
      <c r="D171">
        <v>333.29399999999998</v>
      </c>
      <c r="E171">
        <v>333.01499999999999</v>
      </c>
      <c r="F171">
        <v>332.73599999999999</v>
      </c>
      <c r="G171">
        <v>332.45800000000003</v>
      </c>
      <c r="H171">
        <v>332.18</v>
      </c>
      <c r="I171">
        <v>331.90199999999999</v>
      </c>
      <c r="J171">
        <v>331.625</v>
      </c>
      <c r="K171">
        <v>336.49599999999998</v>
      </c>
      <c r="L171">
        <v>341.43900000000002</v>
      </c>
      <c r="M171">
        <v>346.45400000000001</v>
      </c>
      <c r="N171">
        <v>351.54300000000001</v>
      </c>
      <c r="O171">
        <v>356.70600000000002</v>
      </c>
      <c r="P171">
        <v>361.05700000000002</v>
      </c>
      <c r="Q171">
        <v>365.46100000000001</v>
      </c>
      <c r="R171">
        <v>369.91899999999998</v>
      </c>
      <c r="S171">
        <v>374.43200000000002</v>
      </c>
      <c r="T171">
        <v>379</v>
      </c>
      <c r="U171">
        <v>383.43099999999998</v>
      </c>
      <c r="V171">
        <v>387.91699999999997</v>
      </c>
      <c r="W171">
        <v>392.40300000000002</v>
      </c>
      <c r="X171">
        <v>396.88900000000001</v>
      </c>
      <c r="Y171">
        <v>401</v>
      </c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</row>
    <row r="172" spans="1:42">
      <c r="A172" t="s">
        <v>181</v>
      </c>
      <c r="B172">
        <v>216.22200000000001</v>
      </c>
      <c r="C172">
        <v>218.90299999999999</v>
      </c>
      <c r="D172">
        <v>221.61699999999999</v>
      </c>
      <c r="E172">
        <v>224.36500000000001</v>
      </c>
      <c r="F172">
        <v>227.14699999999999</v>
      </c>
      <c r="G172">
        <v>229.964</v>
      </c>
      <c r="H172">
        <v>232.815</v>
      </c>
      <c r="I172">
        <v>235.702</v>
      </c>
      <c r="J172">
        <v>238.625</v>
      </c>
      <c r="K172">
        <v>241.65899999999999</v>
      </c>
      <c r="L172">
        <v>244.732</v>
      </c>
      <c r="M172">
        <v>247.84399999999999</v>
      </c>
      <c r="N172">
        <v>250.99600000000001</v>
      </c>
      <c r="O172">
        <v>254.18799999999999</v>
      </c>
      <c r="P172">
        <v>280.37099999999998</v>
      </c>
      <c r="Q172">
        <v>309.25099999999998</v>
      </c>
      <c r="R172">
        <v>341.10599999999999</v>
      </c>
      <c r="S172">
        <v>376.24299999999999</v>
      </c>
      <c r="T172">
        <v>415</v>
      </c>
      <c r="U172">
        <v>445.26900000000001</v>
      </c>
      <c r="V172">
        <v>478.89400000000001</v>
      </c>
      <c r="W172">
        <v>512.51900000000001</v>
      </c>
      <c r="X172">
        <v>546.14400000000001</v>
      </c>
      <c r="Y172">
        <v>582</v>
      </c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</row>
    <row r="173" spans="1:42">
      <c r="A173" s="69" t="s">
        <v>352</v>
      </c>
      <c r="B173" s="69">
        <v>0</v>
      </c>
      <c r="C173" s="69">
        <v>0</v>
      </c>
      <c r="D173" s="69">
        <v>0</v>
      </c>
      <c r="E173" s="69">
        <v>0</v>
      </c>
      <c r="F173" s="69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</row>
    <row r="174" spans="1:42">
      <c r="A174" t="s">
        <v>14</v>
      </c>
      <c r="B174">
        <v>42.087000000000003</v>
      </c>
      <c r="C174">
        <v>41.564</v>
      </c>
      <c r="D174">
        <v>41.046999999999997</v>
      </c>
      <c r="E174">
        <v>40.536000000000001</v>
      </c>
      <c r="F174">
        <v>40.031999999999996</v>
      </c>
      <c r="G174">
        <v>39.533999999999999</v>
      </c>
      <c r="H174">
        <v>39.042000000000002</v>
      </c>
      <c r="I174">
        <v>38.555999999999997</v>
      </c>
      <c r="J174">
        <v>38.076999999999998</v>
      </c>
      <c r="K174">
        <v>37.555</v>
      </c>
      <c r="L174">
        <v>37.04</v>
      </c>
      <c r="M174">
        <v>36.531999999999996</v>
      </c>
      <c r="N174">
        <v>36.030999999999999</v>
      </c>
      <c r="O174">
        <v>35.537999999999997</v>
      </c>
      <c r="P174">
        <v>35.015000000000001</v>
      </c>
      <c r="Q174">
        <v>34.5</v>
      </c>
      <c r="R174">
        <v>33.993000000000002</v>
      </c>
      <c r="S174">
        <v>33.493000000000002</v>
      </c>
      <c r="T174">
        <v>33</v>
      </c>
      <c r="U174">
        <v>32.488999999999997</v>
      </c>
      <c r="V174">
        <v>31.984999999999999</v>
      </c>
      <c r="W174">
        <v>31.481000000000002</v>
      </c>
      <c r="X174">
        <v>30.977</v>
      </c>
      <c r="Y174">
        <v>30</v>
      </c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</row>
    <row r="175" spans="1:42">
      <c r="A175" t="s">
        <v>353</v>
      </c>
      <c r="B175">
        <v>127</v>
      </c>
      <c r="C175">
        <v>127</v>
      </c>
      <c r="D175">
        <v>127</v>
      </c>
      <c r="E175">
        <v>127</v>
      </c>
      <c r="F175">
        <v>127</v>
      </c>
      <c r="G175">
        <v>127</v>
      </c>
      <c r="H175">
        <v>127</v>
      </c>
      <c r="I175">
        <v>127</v>
      </c>
      <c r="J175">
        <v>127</v>
      </c>
      <c r="K175">
        <v>127</v>
      </c>
      <c r="L175">
        <v>127</v>
      </c>
      <c r="M175">
        <v>127</v>
      </c>
      <c r="N175">
        <v>127</v>
      </c>
      <c r="O175">
        <v>127</v>
      </c>
      <c r="P175">
        <v>127</v>
      </c>
      <c r="Q175">
        <v>127</v>
      </c>
      <c r="R175">
        <v>127</v>
      </c>
      <c r="S175">
        <v>127</v>
      </c>
      <c r="T175">
        <v>127</v>
      </c>
      <c r="U175">
        <v>127</v>
      </c>
      <c r="V175">
        <v>127</v>
      </c>
      <c r="W175">
        <v>127</v>
      </c>
      <c r="X175">
        <v>127</v>
      </c>
      <c r="Y175">
        <v>127</v>
      </c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</row>
    <row r="176" spans="1:42">
      <c r="A176" t="s">
        <v>23</v>
      </c>
      <c r="B176">
        <v>1043.5070000000001</v>
      </c>
      <c r="C176">
        <v>1066.943</v>
      </c>
      <c r="D176">
        <v>1090.9059999999999</v>
      </c>
      <c r="E176">
        <v>1115.4069999999999</v>
      </c>
      <c r="F176">
        <v>1140.4580000000001</v>
      </c>
      <c r="G176">
        <v>1166.0719999999999</v>
      </c>
      <c r="H176">
        <v>1192.261</v>
      </c>
      <c r="I176">
        <v>1219.038</v>
      </c>
      <c r="J176">
        <v>1246.4159999999999</v>
      </c>
      <c r="K176">
        <v>1275.0650000000001</v>
      </c>
      <c r="L176">
        <v>1304.3720000000001</v>
      </c>
      <c r="M176">
        <v>1334.3530000000001</v>
      </c>
      <c r="N176">
        <v>1365.0229999999999</v>
      </c>
      <c r="O176">
        <v>1396.3989999999999</v>
      </c>
      <c r="P176">
        <v>1431.328</v>
      </c>
      <c r="Q176">
        <v>1467.13</v>
      </c>
      <c r="R176">
        <v>1503.828</v>
      </c>
      <c r="S176">
        <v>1541.444</v>
      </c>
      <c r="T176">
        <v>1580</v>
      </c>
      <c r="U176">
        <v>1616.2429999999999</v>
      </c>
      <c r="V176">
        <v>1653.4090000000001</v>
      </c>
      <c r="W176">
        <v>1690.575</v>
      </c>
      <c r="X176">
        <v>1727.741</v>
      </c>
      <c r="Y176">
        <v>1766</v>
      </c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</row>
    <row r="177" spans="1:42">
      <c r="A177" t="s">
        <v>71</v>
      </c>
      <c r="B177">
        <v>429.84899999999999</v>
      </c>
      <c r="C177">
        <v>433.17200000000003</v>
      </c>
      <c r="D177">
        <v>436.52100000000002</v>
      </c>
      <c r="E177">
        <v>439.89600000000002</v>
      </c>
      <c r="F177">
        <v>443.29700000000003</v>
      </c>
      <c r="G177">
        <v>446.72399999999999</v>
      </c>
      <c r="H177">
        <v>450.178</v>
      </c>
      <c r="I177">
        <v>453.65800000000002</v>
      </c>
      <c r="J177">
        <v>457.16399999999999</v>
      </c>
      <c r="K177">
        <v>456.61799999999999</v>
      </c>
      <c r="L177">
        <v>456.07299999999998</v>
      </c>
      <c r="M177">
        <v>455.529</v>
      </c>
      <c r="N177">
        <v>454.98500000000001</v>
      </c>
      <c r="O177">
        <v>454.44200000000001</v>
      </c>
      <c r="P177">
        <v>453.34800000000001</v>
      </c>
      <c r="Q177">
        <v>452.25700000000001</v>
      </c>
      <c r="R177">
        <v>451.16899999999998</v>
      </c>
      <c r="S177">
        <v>450.08300000000003</v>
      </c>
      <c r="T177">
        <v>449</v>
      </c>
      <c r="U177">
        <v>447.91</v>
      </c>
      <c r="V177">
        <v>446.82299999999998</v>
      </c>
      <c r="W177">
        <v>445.73599999999999</v>
      </c>
      <c r="X177">
        <v>444.649</v>
      </c>
      <c r="Y177">
        <v>444</v>
      </c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</row>
    <row r="178" spans="1:42">
      <c r="A178" t="s">
        <v>82</v>
      </c>
      <c r="B178">
        <v>427.68200000000002</v>
      </c>
      <c r="C178">
        <v>430.07100000000003</v>
      </c>
      <c r="D178">
        <v>432.47399999999999</v>
      </c>
      <c r="E178">
        <v>434.89</v>
      </c>
      <c r="F178">
        <v>437.32</v>
      </c>
      <c r="G178">
        <v>439.76299999999998</v>
      </c>
      <c r="H178">
        <v>442.22</v>
      </c>
      <c r="I178">
        <v>444.69099999999997</v>
      </c>
      <c r="J178">
        <v>447.17500000000001</v>
      </c>
      <c r="K178">
        <v>448.923</v>
      </c>
      <c r="L178">
        <v>450.678</v>
      </c>
      <c r="M178">
        <v>452.44</v>
      </c>
      <c r="N178">
        <v>454.209</v>
      </c>
      <c r="O178">
        <v>455.98599999999999</v>
      </c>
      <c r="P178">
        <v>458.16800000000001</v>
      </c>
      <c r="Q178">
        <v>460.36</v>
      </c>
      <c r="R178">
        <v>462.56299999999999</v>
      </c>
      <c r="S178">
        <v>464.77600000000001</v>
      </c>
      <c r="T178">
        <v>467</v>
      </c>
      <c r="U178">
        <v>469.197</v>
      </c>
      <c r="V178">
        <v>471.40499999999997</v>
      </c>
      <c r="W178">
        <v>473.613</v>
      </c>
      <c r="X178">
        <v>475.82100000000003</v>
      </c>
      <c r="Y178">
        <v>478</v>
      </c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</row>
    <row r="179" spans="1:42">
      <c r="A179" t="s">
        <v>108</v>
      </c>
      <c r="B179">
        <v>364</v>
      </c>
      <c r="C179">
        <v>364</v>
      </c>
      <c r="D179">
        <v>364</v>
      </c>
      <c r="E179">
        <v>364</v>
      </c>
      <c r="F179">
        <v>364</v>
      </c>
      <c r="G179">
        <v>364</v>
      </c>
      <c r="H179">
        <v>364</v>
      </c>
      <c r="I179">
        <v>364</v>
      </c>
      <c r="J179">
        <v>364</v>
      </c>
      <c r="K179">
        <v>364</v>
      </c>
      <c r="L179">
        <v>364</v>
      </c>
      <c r="M179">
        <v>364</v>
      </c>
      <c r="N179">
        <v>364</v>
      </c>
      <c r="O179">
        <v>364</v>
      </c>
      <c r="P179">
        <v>364</v>
      </c>
      <c r="Q179">
        <v>364</v>
      </c>
      <c r="R179">
        <v>364</v>
      </c>
      <c r="S179">
        <v>364</v>
      </c>
      <c r="T179">
        <v>364</v>
      </c>
      <c r="U179">
        <v>364</v>
      </c>
      <c r="V179">
        <v>364</v>
      </c>
      <c r="W179">
        <v>364</v>
      </c>
      <c r="X179">
        <v>364</v>
      </c>
      <c r="Y179">
        <v>364</v>
      </c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</row>
    <row r="180" spans="1:42">
      <c r="A180" t="s">
        <v>112</v>
      </c>
      <c r="B180">
        <v>22.72</v>
      </c>
      <c r="C180">
        <v>23.25</v>
      </c>
      <c r="D180">
        <v>23.792000000000002</v>
      </c>
      <c r="E180">
        <v>24.347000000000001</v>
      </c>
      <c r="F180">
        <v>24.914999999999999</v>
      </c>
      <c r="G180">
        <v>25.495999999999999</v>
      </c>
      <c r="H180">
        <v>26.091000000000001</v>
      </c>
      <c r="I180">
        <v>26.699000000000002</v>
      </c>
      <c r="J180">
        <v>27.321000000000002</v>
      </c>
      <c r="K180">
        <v>27.786999999999999</v>
      </c>
      <c r="L180">
        <v>28.260999999999999</v>
      </c>
      <c r="M180">
        <v>28.742999999999999</v>
      </c>
      <c r="N180">
        <v>29.233000000000001</v>
      </c>
      <c r="O180">
        <v>29.731999999999999</v>
      </c>
      <c r="P180">
        <v>32.301000000000002</v>
      </c>
      <c r="Q180">
        <v>35.091999999999999</v>
      </c>
      <c r="R180">
        <v>38.125</v>
      </c>
      <c r="S180">
        <v>41.42</v>
      </c>
      <c r="T180">
        <v>45</v>
      </c>
      <c r="U180">
        <v>47.905000000000001</v>
      </c>
      <c r="V180">
        <v>51.078000000000003</v>
      </c>
      <c r="W180">
        <v>54.25</v>
      </c>
      <c r="X180">
        <v>57.423000000000002</v>
      </c>
      <c r="Y180">
        <v>61</v>
      </c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</row>
    <row r="181" spans="1:42">
      <c r="A181" t="s">
        <v>114</v>
      </c>
      <c r="B181">
        <v>466.79300000000001</v>
      </c>
      <c r="C181">
        <v>475.87200000000001</v>
      </c>
      <c r="D181">
        <v>485.12799999999999</v>
      </c>
      <c r="E181">
        <v>494.56400000000002</v>
      </c>
      <c r="F181">
        <v>504.18299999999999</v>
      </c>
      <c r="G181">
        <v>513.98900000000003</v>
      </c>
      <c r="H181">
        <v>523.98599999999999</v>
      </c>
      <c r="I181">
        <v>534.17700000000002</v>
      </c>
      <c r="J181">
        <v>544.56600000000003</v>
      </c>
      <c r="K181">
        <v>549.14300000000003</v>
      </c>
      <c r="L181">
        <v>553.75800000000004</v>
      </c>
      <c r="M181">
        <v>558.41200000000003</v>
      </c>
      <c r="N181">
        <v>563.10500000000002</v>
      </c>
      <c r="O181">
        <v>567.83799999999997</v>
      </c>
      <c r="P181">
        <v>580.30999999999995</v>
      </c>
      <c r="Q181">
        <v>593.05600000000004</v>
      </c>
      <c r="R181">
        <v>606.08199999999999</v>
      </c>
      <c r="S181">
        <v>619.39400000000001</v>
      </c>
      <c r="T181">
        <v>633</v>
      </c>
      <c r="U181">
        <v>645.88400000000001</v>
      </c>
      <c r="V181">
        <v>659.05600000000004</v>
      </c>
      <c r="W181">
        <v>672.22799999999995</v>
      </c>
      <c r="X181">
        <v>685.4</v>
      </c>
      <c r="Y181">
        <v>699</v>
      </c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</row>
    <row r="182" spans="1:42">
      <c r="A182" t="s">
        <v>120</v>
      </c>
      <c r="B182">
        <v>418.75599999999997</v>
      </c>
      <c r="C182">
        <v>422.363</v>
      </c>
      <c r="D182">
        <v>426.00099999999998</v>
      </c>
      <c r="E182">
        <v>429.67</v>
      </c>
      <c r="F182">
        <v>433.37099999999998</v>
      </c>
      <c r="G182">
        <v>437.10399999999998</v>
      </c>
      <c r="H182">
        <v>440.86900000000003</v>
      </c>
      <c r="I182">
        <v>444.666</v>
      </c>
      <c r="J182">
        <v>448.49700000000001</v>
      </c>
      <c r="K182">
        <v>451.52800000000002</v>
      </c>
      <c r="L182">
        <v>454.57900000000001</v>
      </c>
      <c r="M182">
        <v>457.65100000000001</v>
      </c>
      <c r="N182">
        <v>460.74299999999999</v>
      </c>
      <c r="O182">
        <v>463.85599999999999</v>
      </c>
      <c r="P182">
        <v>465.07799999999997</v>
      </c>
      <c r="Q182">
        <v>466.30399999999997</v>
      </c>
      <c r="R182">
        <v>467.53300000000002</v>
      </c>
      <c r="S182">
        <v>468.76499999999999</v>
      </c>
      <c r="T182">
        <v>470</v>
      </c>
      <c r="U182">
        <v>471.22800000000001</v>
      </c>
      <c r="V182">
        <v>472.45800000000003</v>
      </c>
      <c r="W182">
        <v>473.68900000000002</v>
      </c>
      <c r="X182">
        <v>474.91899999999998</v>
      </c>
      <c r="Y182">
        <v>476</v>
      </c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</row>
    <row r="183" spans="1:42">
      <c r="A183" t="s">
        <v>284</v>
      </c>
      <c r="B183">
        <v>37.651000000000003</v>
      </c>
      <c r="C183">
        <v>38.284999999999997</v>
      </c>
      <c r="D183">
        <v>38.93</v>
      </c>
      <c r="E183">
        <v>39.585999999999999</v>
      </c>
      <c r="F183">
        <v>40.253</v>
      </c>
      <c r="G183">
        <v>40.930999999999997</v>
      </c>
      <c r="H183">
        <v>41.62</v>
      </c>
      <c r="I183">
        <v>42.320999999999998</v>
      </c>
      <c r="J183">
        <v>43.033999999999999</v>
      </c>
      <c r="K183">
        <v>43.677</v>
      </c>
      <c r="L183">
        <v>44.329000000000001</v>
      </c>
      <c r="M183">
        <v>44.991</v>
      </c>
      <c r="N183">
        <v>45.662999999999997</v>
      </c>
      <c r="O183">
        <v>46.344999999999999</v>
      </c>
      <c r="P183">
        <v>46.670999999999999</v>
      </c>
      <c r="Q183">
        <v>47</v>
      </c>
      <c r="R183">
        <v>47.331000000000003</v>
      </c>
      <c r="S183">
        <v>47.664000000000001</v>
      </c>
      <c r="T183">
        <v>48</v>
      </c>
      <c r="U183">
        <v>48.33</v>
      </c>
      <c r="V183">
        <v>48.661999999999999</v>
      </c>
      <c r="W183">
        <v>48.994</v>
      </c>
      <c r="X183">
        <v>49.326000000000001</v>
      </c>
      <c r="Y183">
        <v>50</v>
      </c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</row>
    <row r="184" spans="1:42">
      <c r="A184" t="s">
        <v>169</v>
      </c>
      <c r="B184">
        <v>81358.202999999994</v>
      </c>
      <c r="C184">
        <v>81270.929999999993</v>
      </c>
      <c r="D184">
        <v>81183.75</v>
      </c>
      <c r="E184">
        <v>81096.66</v>
      </c>
      <c r="F184">
        <v>81009.67</v>
      </c>
      <c r="G184">
        <v>80922.759999999995</v>
      </c>
      <c r="H184">
        <v>80835.960000000006</v>
      </c>
      <c r="I184">
        <v>80749.240000000005</v>
      </c>
      <c r="J184">
        <v>80662.62</v>
      </c>
      <c r="K184">
        <v>80689.19</v>
      </c>
      <c r="L184">
        <v>80715.77</v>
      </c>
      <c r="M184">
        <v>80742.36</v>
      </c>
      <c r="N184">
        <v>80768.960000000006</v>
      </c>
      <c r="O184">
        <v>80795.56</v>
      </c>
      <c r="P184">
        <v>80940.53</v>
      </c>
      <c r="Q184">
        <v>81085.759999999995</v>
      </c>
      <c r="R184">
        <v>81231.240000000005</v>
      </c>
      <c r="S184">
        <v>81376.990000000005</v>
      </c>
      <c r="T184">
        <v>81523</v>
      </c>
      <c r="U184">
        <v>81668.36</v>
      </c>
      <c r="V184">
        <v>81813.97</v>
      </c>
      <c r="W184">
        <v>81959.59</v>
      </c>
      <c r="X184">
        <v>82105.210000000006</v>
      </c>
      <c r="Y184">
        <v>82251</v>
      </c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</row>
    <row r="185" spans="1:42">
      <c r="A185" t="s">
        <v>199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</row>
    <row r="186" spans="1:42">
      <c r="A186" t="s">
        <v>209</v>
      </c>
      <c r="B186">
        <v>13.75</v>
      </c>
      <c r="C186">
        <v>13.75</v>
      </c>
      <c r="D186">
        <v>13.75</v>
      </c>
      <c r="E186">
        <v>13.75</v>
      </c>
      <c r="F186">
        <v>13.75</v>
      </c>
      <c r="G186">
        <v>13.75</v>
      </c>
      <c r="H186">
        <v>13.75</v>
      </c>
      <c r="I186">
        <v>13.75</v>
      </c>
      <c r="J186">
        <v>13.75</v>
      </c>
      <c r="K186">
        <v>13.991</v>
      </c>
      <c r="L186">
        <v>14.237</v>
      </c>
      <c r="M186">
        <v>14.487</v>
      </c>
      <c r="N186">
        <v>14.741</v>
      </c>
      <c r="O186">
        <v>15</v>
      </c>
      <c r="P186">
        <v>15</v>
      </c>
      <c r="Q186">
        <v>15</v>
      </c>
      <c r="R186">
        <v>15</v>
      </c>
      <c r="S186">
        <v>15</v>
      </c>
      <c r="T186">
        <v>15</v>
      </c>
      <c r="U186">
        <v>15</v>
      </c>
      <c r="V186">
        <v>15</v>
      </c>
      <c r="W186">
        <v>15</v>
      </c>
      <c r="X186">
        <v>15</v>
      </c>
      <c r="Y186">
        <v>15</v>
      </c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</row>
    <row r="187" spans="1:42">
      <c r="A187" t="s">
        <v>213</v>
      </c>
      <c r="B187">
        <v>1470.2750000000001</v>
      </c>
      <c r="C187">
        <v>1512.4269999999999</v>
      </c>
      <c r="D187">
        <v>1555.787</v>
      </c>
      <c r="E187">
        <v>1600.39</v>
      </c>
      <c r="F187">
        <v>1646.2719999999999</v>
      </c>
      <c r="G187">
        <v>1693.4690000000001</v>
      </c>
      <c r="H187">
        <v>1742.019</v>
      </c>
      <c r="I187">
        <v>1791.961</v>
      </c>
      <c r="J187">
        <v>1843.335</v>
      </c>
      <c r="K187">
        <v>1870.375</v>
      </c>
      <c r="L187">
        <v>1897.8119999999999</v>
      </c>
      <c r="M187">
        <v>1925.6510000000001</v>
      </c>
      <c r="N187">
        <v>1953.8979999999999</v>
      </c>
      <c r="O187">
        <v>1982.56</v>
      </c>
      <c r="P187">
        <v>2009.126</v>
      </c>
      <c r="Q187">
        <v>2036.048</v>
      </c>
      <c r="R187">
        <v>2063.3310000000001</v>
      </c>
      <c r="S187">
        <v>2090.98</v>
      </c>
      <c r="T187">
        <v>2119</v>
      </c>
      <c r="U187">
        <v>2146.1010000000001</v>
      </c>
      <c r="V187">
        <v>2173.569</v>
      </c>
      <c r="W187">
        <v>2201.0369999999998</v>
      </c>
      <c r="X187">
        <v>2228.5050000000001</v>
      </c>
      <c r="Y187">
        <v>2256</v>
      </c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</row>
    <row r="188" spans="1:42">
      <c r="A188" t="s">
        <v>218</v>
      </c>
      <c r="B188">
        <v>12.243</v>
      </c>
      <c r="C188">
        <v>12.948</v>
      </c>
      <c r="D188">
        <v>13.693</v>
      </c>
      <c r="E188">
        <v>14.481</v>
      </c>
      <c r="F188">
        <v>15.315</v>
      </c>
      <c r="G188">
        <v>16.196999999999999</v>
      </c>
      <c r="H188">
        <v>17.129000000000001</v>
      </c>
      <c r="I188">
        <v>18.114999999999998</v>
      </c>
      <c r="J188">
        <v>19.158000000000001</v>
      </c>
      <c r="K188">
        <v>20.146000000000001</v>
      </c>
      <c r="L188">
        <v>21.184999999999999</v>
      </c>
      <c r="M188">
        <v>22.277000000000001</v>
      </c>
      <c r="N188">
        <v>23.425000000000001</v>
      </c>
      <c r="O188">
        <v>24.632000000000001</v>
      </c>
      <c r="P188">
        <v>24.9</v>
      </c>
      <c r="Q188">
        <v>25.170999999999999</v>
      </c>
      <c r="R188">
        <v>25.445</v>
      </c>
      <c r="S188">
        <v>25.722000000000001</v>
      </c>
      <c r="T188">
        <v>26</v>
      </c>
      <c r="U188">
        <v>26.273</v>
      </c>
      <c r="V188">
        <v>26.547999999999998</v>
      </c>
      <c r="W188">
        <v>26.823</v>
      </c>
      <c r="X188">
        <v>27.097999999999999</v>
      </c>
      <c r="Y188">
        <v>27</v>
      </c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</row>
    <row r="189" spans="1:42">
      <c r="A189" s="69" t="s">
        <v>354</v>
      </c>
      <c r="B189" s="69">
        <v>198677</v>
      </c>
      <c r="C189" s="69">
        <v>199193</v>
      </c>
      <c r="D189" s="69">
        <v>199717</v>
      </c>
      <c r="E189" s="69">
        <v>200249</v>
      </c>
      <c r="F189" s="69">
        <v>200790</v>
      </c>
      <c r="G189" s="69">
        <v>201339</v>
      </c>
      <c r="H189" s="69">
        <v>201896</v>
      </c>
      <c r="I189" s="69">
        <v>202462</v>
      </c>
      <c r="J189" s="69">
        <v>203037</v>
      </c>
      <c r="K189" s="69">
        <v>203539</v>
      </c>
      <c r="L189" s="69">
        <v>204051</v>
      </c>
      <c r="M189" s="69">
        <v>204571</v>
      </c>
      <c r="N189" s="69">
        <v>205101</v>
      </c>
      <c r="O189" s="69">
        <v>205639</v>
      </c>
      <c r="P189" s="69">
        <v>206352</v>
      </c>
      <c r="Q189" s="69">
        <v>207077</v>
      </c>
      <c r="R189" s="69">
        <v>207813</v>
      </c>
      <c r="S189" s="69">
        <v>208561</v>
      </c>
      <c r="T189" s="69">
        <v>209321</v>
      </c>
      <c r="U189" s="69">
        <v>210051</v>
      </c>
      <c r="V189" s="69">
        <v>210793</v>
      </c>
      <c r="W189" s="69">
        <v>211536</v>
      </c>
      <c r="X189" s="69">
        <v>212278</v>
      </c>
      <c r="Y189" s="69">
        <v>213031</v>
      </c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</row>
    <row r="190" spans="1:42">
      <c r="A190" s="69" t="s">
        <v>355</v>
      </c>
      <c r="B190" s="69">
        <v>322586</v>
      </c>
      <c r="C190" s="69">
        <v>321652</v>
      </c>
      <c r="D190" s="69">
        <v>320736</v>
      </c>
      <c r="E190" s="69">
        <v>319838</v>
      </c>
      <c r="F190" s="69">
        <v>318957</v>
      </c>
      <c r="G190" s="69">
        <v>318093</v>
      </c>
      <c r="H190" s="69">
        <v>317248</v>
      </c>
      <c r="I190" s="69">
        <v>316420</v>
      </c>
      <c r="J190" s="69">
        <v>315611</v>
      </c>
      <c r="K190" s="69">
        <v>314530</v>
      </c>
      <c r="L190" s="69">
        <v>313470</v>
      </c>
      <c r="M190" s="69">
        <v>312431</v>
      </c>
      <c r="N190" s="69">
        <v>311412</v>
      </c>
      <c r="O190" s="69">
        <v>310413</v>
      </c>
      <c r="P190" s="69">
        <v>309425</v>
      </c>
      <c r="Q190" s="69">
        <v>308455</v>
      </c>
      <c r="R190" s="69">
        <v>307502</v>
      </c>
      <c r="S190" s="69">
        <v>306566</v>
      </c>
      <c r="T190" s="69">
        <v>305647</v>
      </c>
      <c r="U190" s="69">
        <v>304681</v>
      </c>
      <c r="V190" s="69">
        <v>303737</v>
      </c>
      <c r="W190" s="69">
        <v>302792</v>
      </c>
      <c r="X190" s="69">
        <v>301848</v>
      </c>
      <c r="Y190" s="69">
        <v>300921</v>
      </c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</row>
    <row r="191" spans="1:42">
      <c r="A191" s="69" t="s">
        <v>356</v>
      </c>
      <c r="B191" s="69">
        <v>521262</v>
      </c>
      <c r="C191" s="69">
        <v>520845</v>
      </c>
      <c r="D191" s="69">
        <v>520453</v>
      </c>
      <c r="E191" s="69">
        <v>520087</v>
      </c>
      <c r="F191" s="69">
        <v>519746</v>
      </c>
      <c r="G191" s="69">
        <v>519432</v>
      </c>
      <c r="H191" s="69">
        <v>519144</v>
      </c>
      <c r="I191" s="69">
        <v>518882</v>
      </c>
      <c r="J191" s="69">
        <v>518647</v>
      </c>
      <c r="K191" s="69">
        <v>518069</v>
      </c>
      <c r="L191" s="69">
        <v>517521</v>
      </c>
      <c r="M191" s="69">
        <v>517002</v>
      </c>
      <c r="N191" s="69">
        <v>516512</v>
      </c>
      <c r="O191" s="69">
        <v>516053</v>
      </c>
      <c r="P191" s="69">
        <v>515778</v>
      </c>
      <c r="Q191" s="69">
        <v>515532</v>
      </c>
      <c r="R191" s="69">
        <v>515314</v>
      </c>
      <c r="S191" s="69">
        <v>515127</v>
      </c>
      <c r="T191" s="69">
        <v>514968</v>
      </c>
      <c r="U191" s="69">
        <v>514733</v>
      </c>
      <c r="V191" s="69">
        <v>514530</v>
      </c>
      <c r="W191" s="69">
        <v>514328</v>
      </c>
      <c r="X191" s="69">
        <v>514125</v>
      </c>
      <c r="Y191" s="69">
        <v>513952</v>
      </c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A0C7-24C0-462A-903C-9FC99C1BD76B}">
  <dimension ref="A1:AP200"/>
  <sheetViews>
    <sheetView topLeftCell="T1" workbookViewId="0">
      <selection activeCell="Y1" sqref="Y1"/>
    </sheetView>
  </sheetViews>
  <sheetFormatPr defaultRowHeight="14.4"/>
  <sheetData>
    <row r="1" spans="1:42">
      <c r="A1" t="s">
        <v>266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</row>
    <row r="2" spans="1:42">
      <c r="A2" s="69" t="s">
        <v>332</v>
      </c>
      <c r="B2" s="69">
        <f>'[1]Historical Data'!AG19193</f>
        <v>1992</v>
      </c>
      <c r="C2" s="69">
        <f>'[1]Historical Data'!AH19193</f>
        <v>1993</v>
      </c>
      <c r="D2" s="69">
        <f>'[1]Historical Data'!AI19193</f>
        <v>1994</v>
      </c>
      <c r="E2" s="69">
        <f>'[1]Historical Data'!AJ19193</f>
        <v>1995</v>
      </c>
      <c r="F2" s="69">
        <f>'[1]Historical Data'!AK19193</f>
        <v>1996</v>
      </c>
      <c r="G2" s="69">
        <f>'[1]Historical Data'!AL19193</f>
        <v>1997</v>
      </c>
      <c r="H2" s="69">
        <f>'[1]Historical Data'!AM19193</f>
        <v>1998</v>
      </c>
      <c r="I2" s="69">
        <f>'[1]Historical Data'!AN19193</f>
        <v>1999</v>
      </c>
      <c r="J2" s="69">
        <f>'[1]Historical Data'!AO19193</f>
        <v>2000</v>
      </c>
      <c r="K2" s="69">
        <f>'[1]Historical Data'!AP19193</f>
        <v>2001</v>
      </c>
      <c r="L2" s="69">
        <f>'[1]Historical Data'!AQ19193</f>
        <v>2002</v>
      </c>
      <c r="M2" s="69">
        <f>'[1]Historical Data'!AR19193</f>
        <v>2003</v>
      </c>
      <c r="N2" s="69">
        <f>'[1]Historical Data'!AS19193</f>
        <v>2004</v>
      </c>
      <c r="O2" s="69">
        <f>'[1]Historical Data'!AT19193</f>
        <v>2005</v>
      </c>
      <c r="P2" s="69">
        <f>'[1]Historical Data'!AU19193</f>
        <v>2006</v>
      </c>
      <c r="Q2" s="69">
        <f>'[1]Historical Data'!AV19193</f>
        <v>2007</v>
      </c>
      <c r="R2" s="69">
        <f>'[1]Historical Data'!AW19193</f>
        <v>2008</v>
      </c>
      <c r="S2" s="69">
        <f>'[1]Historical Data'!AX19193</f>
        <v>2009</v>
      </c>
      <c r="T2" s="69">
        <f>'[1]Historical Data'!AY19193</f>
        <v>2010</v>
      </c>
      <c r="U2" s="69">
        <f>'[1]Historical Data'!AZ19193</f>
        <v>2011</v>
      </c>
      <c r="V2" s="69">
        <f>'[1]Historical Data'!BA19193</f>
        <v>2012</v>
      </c>
      <c r="W2" s="69">
        <f>'[1]Historical Data'!BB19193</f>
        <v>2013</v>
      </c>
      <c r="X2" s="69">
        <f>'[1]Historical Data'!BC19193</f>
        <v>2014</v>
      </c>
      <c r="Y2" s="69">
        <f>'[1]Historical Data'!BD19193</f>
        <v>2015</v>
      </c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</row>
    <row r="3" spans="1:42">
      <c r="A3" t="s">
        <v>8</v>
      </c>
      <c r="B3" s="69">
        <f>'[1]Historical Data'!AG19194</f>
        <v>729724</v>
      </c>
      <c r="C3" s="69">
        <f>'[1]Historical Data'!AH19194</f>
        <v>725620</v>
      </c>
      <c r="D3" s="69">
        <f>'[1]Historical Data'!AI19194</f>
        <v>721566</v>
      </c>
      <c r="E3" s="69">
        <f>'[1]Historical Data'!AJ19194</f>
        <v>717555</v>
      </c>
      <c r="F3" s="69">
        <f>'[1]Historical Data'!AK19194</f>
        <v>713590</v>
      </c>
      <c r="G3" s="69">
        <f>'[1]Historical Data'!AL19194</f>
        <v>709669</v>
      </c>
      <c r="H3" s="69">
        <f>'[1]Historical Data'!AM19194</f>
        <v>705796</v>
      </c>
      <c r="I3" s="69">
        <f>'[1]Historical Data'!AN19194</f>
        <v>701966</v>
      </c>
      <c r="J3" s="69">
        <f>'[1]Historical Data'!AO19194</f>
        <v>698183</v>
      </c>
      <c r="K3" s="69">
        <f>'[1]Historical Data'!AP19194</f>
        <v>694757</v>
      </c>
      <c r="L3" s="69">
        <f>'[1]Historical Data'!AQ19194</f>
        <v>691374</v>
      </c>
      <c r="M3" s="69">
        <f>'[1]Historical Data'!AR19194</f>
        <v>688034</v>
      </c>
      <c r="N3" s="69">
        <f>'[1]Historical Data'!AS19194</f>
        <v>684733</v>
      </c>
      <c r="O3" s="69">
        <f>'[1]Historical Data'!AT19194</f>
        <v>681484</v>
      </c>
      <c r="P3" s="69">
        <f>'[1]Historical Data'!AU19194</f>
        <v>678058</v>
      </c>
      <c r="Q3" s="69">
        <f>'[1]Historical Data'!AV19194</f>
        <v>674681</v>
      </c>
      <c r="R3" s="69">
        <f>'[1]Historical Data'!AW19194</f>
        <v>671352</v>
      </c>
      <c r="S3" s="69">
        <f>'[1]Historical Data'!AX19194</f>
        <v>668067</v>
      </c>
      <c r="T3" s="69">
        <f>'[1]Historical Data'!AY19194</f>
        <v>664831</v>
      </c>
      <c r="U3" s="69">
        <f>'[1]Historical Data'!AZ19194</f>
        <v>661476</v>
      </c>
      <c r="V3" s="69">
        <f>'[1]Historical Data'!BA19194</f>
        <v>658169</v>
      </c>
      <c r="W3" s="69">
        <f>'[1]Historical Data'!BB19194</f>
        <v>654858</v>
      </c>
      <c r="X3" s="69">
        <f>'[1]Historical Data'!BC19194</f>
        <v>651551</v>
      </c>
      <c r="Y3" s="69">
        <f>'[1]Historical Data'!BD19194</f>
        <v>648298</v>
      </c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</row>
    <row r="4" spans="1:42">
      <c r="A4" t="s">
        <v>11</v>
      </c>
      <c r="B4" s="69">
        <f>'[1]Historical Data'!AG19195</f>
        <v>1649</v>
      </c>
      <c r="C4" s="69">
        <f>'[1]Historical Data'!AH19195</f>
        <v>1640</v>
      </c>
      <c r="D4" s="69">
        <f>'[1]Historical Data'!AI19195</f>
        <v>1631</v>
      </c>
      <c r="E4" s="69">
        <f>'[1]Historical Data'!AJ19195</f>
        <v>1622</v>
      </c>
      <c r="F4" s="69">
        <f>'[1]Historical Data'!AK19195</f>
        <v>1613</v>
      </c>
      <c r="G4" s="69">
        <f>'[1]Historical Data'!AL19195</f>
        <v>1604</v>
      </c>
      <c r="H4" s="69">
        <f>'[1]Historical Data'!AM19195</f>
        <v>1595</v>
      </c>
      <c r="I4" s="69">
        <f>'[1]Historical Data'!AN19195</f>
        <v>1586</v>
      </c>
      <c r="J4" s="69">
        <f>'[1]Historical Data'!AO19195</f>
        <v>1579</v>
      </c>
      <c r="K4" s="69">
        <f>'[1]Historical Data'!AP19195</f>
        <v>1570</v>
      </c>
      <c r="L4" s="69">
        <f>'[1]Historical Data'!AQ19195</f>
        <v>1561</v>
      </c>
      <c r="M4" s="69">
        <f>'[1]Historical Data'!AR19195</f>
        <v>1552</v>
      </c>
      <c r="N4" s="69">
        <f>'[1]Historical Data'!AS19195</f>
        <v>1543</v>
      </c>
      <c r="O4" s="69">
        <f>'[1]Historical Data'!AT19195</f>
        <v>1536</v>
      </c>
      <c r="P4" s="69">
        <f>'[1]Historical Data'!AU19195</f>
        <v>1527</v>
      </c>
      <c r="Q4" s="69">
        <f>'[1]Historical Data'!AV19195</f>
        <v>1518</v>
      </c>
      <c r="R4" s="69">
        <f>'[1]Historical Data'!AW19195</f>
        <v>1509</v>
      </c>
      <c r="S4" s="69">
        <f>'[1]Historical Data'!AX19195</f>
        <v>1500</v>
      </c>
      <c r="T4" s="69">
        <f>'[1]Historical Data'!AY19195</f>
        <v>1492</v>
      </c>
      <c r="U4" s="69">
        <f>'[1]Historical Data'!AZ19195</f>
        <v>1483</v>
      </c>
      <c r="V4" s="69">
        <f>'[1]Historical Data'!BA19195</f>
        <v>1474</v>
      </c>
      <c r="W4" s="69">
        <f>'[1]Historical Data'!BB19195</f>
        <v>1465</v>
      </c>
      <c r="X4" s="69">
        <f>'[1]Historical Data'!BC19195</f>
        <v>1456</v>
      </c>
      <c r="Y4" s="69">
        <f>'[1]Historical Data'!BD19195</f>
        <v>1447</v>
      </c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42">
      <c r="A5" t="s">
        <v>26</v>
      </c>
      <c r="B5" s="69">
        <f>'[1]Historical Data'!AG19196</f>
        <v>60724</v>
      </c>
      <c r="C5" s="69">
        <f>'[1]Historical Data'!AH19196</f>
        <v>60599</v>
      </c>
      <c r="D5" s="69">
        <f>'[1]Historical Data'!AI19196</f>
        <v>60474</v>
      </c>
      <c r="E5" s="69">
        <f>'[1]Historical Data'!AJ19196</f>
        <v>60349</v>
      </c>
      <c r="F5" s="69">
        <f>'[1]Historical Data'!AK19196</f>
        <v>60224</v>
      </c>
      <c r="G5" s="69">
        <f>'[1]Historical Data'!AL19196</f>
        <v>60100</v>
      </c>
      <c r="H5" s="69">
        <f>'[1]Historical Data'!AM19196</f>
        <v>59976</v>
      </c>
      <c r="I5" s="69">
        <f>'[1]Historical Data'!AN19196</f>
        <v>59852</v>
      </c>
      <c r="J5" s="69">
        <f>'[1]Historical Data'!AO19196</f>
        <v>59728</v>
      </c>
      <c r="K5" s="69">
        <f>'[1]Historical Data'!AP19196</f>
        <v>59603</v>
      </c>
      <c r="L5" s="69">
        <f>'[1]Historical Data'!AQ19196</f>
        <v>59478</v>
      </c>
      <c r="M5" s="69">
        <f>'[1]Historical Data'!AR19196</f>
        <v>59353</v>
      </c>
      <c r="N5" s="69">
        <f>'[1]Historical Data'!AS19196</f>
        <v>59228</v>
      </c>
      <c r="O5" s="69">
        <f>'[1]Historical Data'!AT19196</f>
        <v>59104</v>
      </c>
      <c r="P5" s="69">
        <f>'[1]Historical Data'!AU19196</f>
        <v>58979</v>
      </c>
      <c r="Q5" s="69">
        <f>'[1]Historical Data'!AV19196</f>
        <v>58854</v>
      </c>
      <c r="R5" s="69">
        <f>'[1]Historical Data'!AW19196</f>
        <v>58729</v>
      </c>
      <c r="S5" s="69">
        <f>'[1]Historical Data'!AX19196</f>
        <v>58604</v>
      </c>
      <c r="T5" s="69">
        <f>'[1]Historical Data'!AY19196</f>
        <v>58480</v>
      </c>
      <c r="U5" s="69">
        <f>'[1]Historical Data'!AZ19196</f>
        <v>58355</v>
      </c>
      <c r="V5" s="69">
        <f>'[1]Historical Data'!BA19196</f>
        <v>58230</v>
      </c>
      <c r="W5" s="69">
        <f>'[1]Historical Data'!BB19196</f>
        <v>58105</v>
      </c>
      <c r="X5" s="69">
        <f>'[1]Historical Data'!BC19196</f>
        <v>57980</v>
      </c>
      <c r="Y5" s="69">
        <f>'[1]Historical Data'!BD19196</f>
        <v>57855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</row>
    <row r="6" spans="1:42">
      <c r="A6" t="s">
        <v>30</v>
      </c>
      <c r="B6" s="69">
        <f>'[1]Historical Data'!AG19197</f>
        <v>5614</v>
      </c>
      <c r="C6" s="69">
        <f>'[1]Historical Data'!AH19197</f>
        <v>5542</v>
      </c>
      <c r="D6" s="69">
        <f>'[1]Historical Data'!AI19197</f>
        <v>5471</v>
      </c>
      <c r="E6" s="69">
        <f>'[1]Historical Data'!AJ19197</f>
        <v>5401</v>
      </c>
      <c r="F6" s="69">
        <f>'[1]Historical Data'!AK19197</f>
        <v>5331</v>
      </c>
      <c r="G6" s="69">
        <f>'[1]Historical Data'!AL19197</f>
        <v>5262</v>
      </c>
      <c r="H6" s="69">
        <f>'[1]Historical Data'!AM19197</f>
        <v>5194</v>
      </c>
      <c r="I6" s="69">
        <f>'[1]Historical Data'!AN19197</f>
        <v>5127</v>
      </c>
      <c r="J6" s="69">
        <f>'[1]Historical Data'!AO19197</f>
        <v>5061</v>
      </c>
      <c r="K6" s="69">
        <f>'[1]Historical Data'!AP19197</f>
        <v>5010</v>
      </c>
      <c r="L6" s="69">
        <f>'[1]Historical Data'!AQ19197</f>
        <v>4959</v>
      </c>
      <c r="M6" s="69">
        <f>'[1]Historical Data'!AR19197</f>
        <v>4909</v>
      </c>
      <c r="N6" s="69">
        <f>'[1]Historical Data'!AS19197</f>
        <v>4860</v>
      </c>
      <c r="O6" s="69">
        <f>'[1]Historical Data'!AT19197</f>
        <v>4811</v>
      </c>
      <c r="P6" s="69">
        <f>'[1]Historical Data'!AU19197</f>
        <v>4760</v>
      </c>
      <c r="Q6" s="69">
        <f>'[1]Historical Data'!AV19197</f>
        <v>4709</v>
      </c>
      <c r="R6" s="69">
        <f>'[1]Historical Data'!AW19197</f>
        <v>4659</v>
      </c>
      <c r="S6" s="69">
        <f>'[1]Historical Data'!AX19197</f>
        <v>4610</v>
      </c>
      <c r="T6" s="69">
        <f>'[1]Historical Data'!AY19197</f>
        <v>4561</v>
      </c>
      <c r="U6" s="69">
        <f>'[1]Historical Data'!AZ19197</f>
        <v>4511</v>
      </c>
      <c r="V6" s="69">
        <f>'[1]Historical Data'!BA19197</f>
        <v>4461</v>
      </c>
      <c r="W6" s="69">
        <f>'[1]Historical Data'!BB19197</f>
        <v>4411</v>
      </c>
      <c r="X6" s="69">
        <f>'[1]Historical Data'!BC19197</f>
        <v>4362</v>
      </c>
      <c r="Y6" s="69">
        <f>'[1]Historical Data'!BD19197</f>
        <v>4314</v>
      </c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</row>
    <row r="7" spans="1:42">
      <c r="A7" t="s">
        <v>36</v>
      </c>
      <c r="B7" s="69">
        <f>'[1]Historical Data'!AG19198</f>
        <v>13473</v>
      </c>
      <c r="C7" s="69">
        <f>'[1]Historical Data'!AH19198</f>
        <v>13352</v>
      </c>
      <c r="D7" s="69">
        <f>'[1]Historical Data'!AI19198</f>
        <v>13232</v>
      </c>
      <c r="E7" s="69">
        <f>'[1]Historical Data'!AJ19198</f>
        <v>13113</v>
      </c>
      <c r="F7" s="69">
        <f>'[1]Historical Data'!AK19198</f>
        <v>12995</v>
      </c>
      <c r="G7" s="69">
        <f>'[1]Historical Data'!AL19198</f>
        <v>12878</v>
      </c>
      <c r="H7" s="69">
        <f>'[1]Historical Data'!AM19198</f>
        <v>12762</v>
      </c>
      <c r="I7" s="69">
        <f>'[1]Historical Data'!AN19198</f>
        <v>12647</v>
      </c>
      <c r="J7" s="69">
        <f>'[1]Historical Data'!AO19198</f>
        <v>12535</v>
      </c>
      <c r="K7" s="69">
        <f>'[1]Historical Data'!AP19198</f>
        <v>12414</v>
      </c>
      <c r="L7" s="69">
        <f>'[1]Historical Data'!AQ19198</f>
        <v>12294</v>
      </c>
      <c r="M7" s="69">
        <f>'[1]Historical Data'!AR19198</f>
        <v>12176</v>
      </c>
      <c r="N7" s="69">
        <f>'[1]Historical Data'!AS19198</f>
        <v>12059</v>
      </c>
      <c r="O7" s="69">
        <f>'[1]Historical Data'!AT19198</f>
        <v>11943</v>
      </c>
      <c r="P7" s="69">
        <f>'[1]Historical Data'!AU19198</f>
        <v>11822</v>
      </c>
      <c r="Q7" s="69">
        <f>'[1]Historical Data'!AV19198</f>
        <v>11702</v>
      </c>
      <c r="R7" s="69">
        <f>'[1]Historical Data'!AW19198</f>
        <v>11584</v>
      </c>
      <c r="S7" s="69">
        <f>'[1]Historical Data'!AX19198</f>
        <v>11467</v>
      </c>
      <c r="T7" s="69">
        <f>'[1]Historical Data'!AY19198</f>
        <v>11351</v>
      </c>
      <c r="U7" s="69">
        <f>'[1]Historical Data'!AZ19198</f>
        <v>11232</v>
      </c>
      <c r="V7" s="69">
        <f>'[1]Historical Data'!BA19198</f>
        <v>11114</v>
      </c>
      <c r="W7" s="69">
        <f>'[1]Historical Data'!BB19198</f>
        <v>10996</v>
      </c>
      <c r="X7" s="69">
        <f>'[1]Historical Data'!BC19198</f>
        <v>10878</v>
      </c>
      <c r="Y7" s="69">
        <f>'[1]Historical Data'!BD19198</f>
        <v>10761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</row>
    <row r="8" spans="1:42">
      <c r="A8" t="s">
        <v>37</v>
      </c>
      <c r="B8" s="69">
        <f>'[1]Historical Data'!AG19199</f>
        <v>6723</v>
      </c>
      <c r="C8" s="69">
        <f>'[1]Historical Data'!AH19199</f>
        <v>6662</v>
      </c>
      <c r="D8" s="69">
        <f>'[1]Historical Data'!AI19199</f>
        <v>6601</v>
      </c>
      <c r="E8" s="69">
        <f>'[1]Historical Data'!AJ19199</f>
        <v>6541</v>
      </c>
      <c r="F8" s="69">
        <f>'[1]Historical Data'!AK19199</f>
        <v>6481</v>
      </c>
      <c r="G8" s="69">
        <f>'[1]Historical Data'!AL19199</f>
        <v>6422</v>
      </c>
      <c r="H8" s="69">
        <f>'[1]Historical Data'!AM19199</f>
        <v>6363</v>
      </c>
      <c r="I8" s="69">
        <f>'[1]Historical Data'!AN19199</f>
        <v>6305</v>
      </c>
      <c r="J8" s="69">
        <f>'[1]Historical Data'!AO19199</f>
        <v>6248</v>
      </c>
      <c r="K8" s="69">
        <f>'[1]Historical Data'!AP19199</f>
        <v>6187</v>
      </c>
      <c r="L8" s="69">
        <f>'[1]Historical Data'!AQ19199</f>
        <v>6127</v>
      </c>
      <c r="M8" s="69">
        <f>'[1]Historical Data'!AR19199</f>
        <v>6067</v>
      </c>
      <c r="N8" s="69">
        <f>'[1]Historical Data'!AS19199</f>
        <v>6008</v>
      </c>
      <c r="O8" s="69">
        <f>'[1]Historical Data'!AT19199</f>
        <v>5949</v>
      </c>
      <c r="P8" s="69">
        <f>'[1]Historical Data'!AU19199</f>
        <v>5888</v>
      </c>
      <c r="Q8" s="69">
        <f>'[1]Historical Data'!AV19199</f>
        <v>5827</v>
      </c>
      <c r="R8" s="69">
        <f>'[1]Historical Data'!AW19199</f>
        <v>5767</v>
      </c>
      <c r="S8" s="69">
        <f>'[1]Historical Data'!AX19199</f>
        <v>5708</v>
      </c>
      <c r="T8" s="69">
        <f>'[1]Historical Data'!AY19199</f>
        <v>5649</v>
      </c>
      <c r="U8" s="69">
        <f>'[1]Historical Data'!AZ19199</f>
        <v>5589</v>
      </c>
      <c r="V8" s="69">
        <f>'[1]Historical Data'!BA19199</f>
        <v>5529</v>
      </c>
      <c r="W8" s="69">
        <f>'[1]Historical Data'!BB19199</f>
        <v>5469</v>
      </c>
      <c r="X8" s="69">
        <f>'[1]Historical Data'!BC19199</f>
        <v>5410</v>
      </c>
      <c r="Y8" s="69">
        <f>'[1]Historical Data'!BD19199</f>
        <v>5352</v>
      </c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</row>
    <row r="9" spans="1:42">
      <c r="A9" t="s">
        <v>40</v>
      </c>
      <c r="B9" s="69">
        <f>'[1]Historical Data'!AG19200</f>
        <v>268</v>
      </c>
      <c r="C9" s="69">
        <f>'[1]Historical Data'!AH19200</f>
        <v>258</v>
      </c>
      <c r="D9" s="69">
        <f>'[1]Historical Data'!AI19200</f>
        <v>248</v>
      </c>
      <c r="E9" s="69">
        <f>'[1]Historical Data'!AJ19200</f>
        <v>239</v>
      </c>
      <c r="F9" s="69">
        <f>'[1]Historical Data'!AK19200</f>
        <v>230</v>
      </c>
      <c r="G9" s="69">
        <f>'[1]Historical Data'!AL19200</f>
        <v>221</v>
      </c>
      <c r="H9" s="69">
        <f>'[1]Historical Data'!AM19200</f>
        <v>213</v>
      </c>
      <c r="I9" s="69">
        <f>'[1]Historical Data'!AN19200</f>
        <v>205</v>
      </c>
      <c r="J9" s="69">
        <f>'[1]Historical Data'!AO19200</f>
        <v>198</v>
      </c>
      <c r="K9" s="69">
        <f>'[1]Historical Data'!AP19200</f>
        <v>194</v>
      </c>
      <c r="L9" s="69">
        <f>'[1]Historical Data'!AQ19200</f>
        <v>191</v>
      </c>
      <c r="M9" s="69">
        <f>'[1]Historical Data'!AR19200</f>
        <v>188</v>
      </c>
      <c r="N9" s="69">
        <f>'[1]Historical Data'!AS19200</f>
        <v>185</v>
      </c>
      <c r="O9" s="69">
        <f>'[1]Historical Data'!AT19200</f>
        <v>181</v>
      </c>
      <c r="P9" s="69">
        <f>'[1]Historical Data'!AU19200</f>
        <v>179</v>
      </c>
      <c r="Q9" s="69">
        <f>'[1]Historical Data'!AV19200</f>
        <v>177</v>
      </c>
      <c r="R9" s="69">
        <f>'[1]Historical Data'!AW19200</f>
        <v>175</v>
      </c>
      <c r="S9" s="69">
        <f>'[1]Historical Data'!AX19200</f>
        <v>173</v>
      </c>
      <c r="T9" s="69">
        <f>'[1]Historical Data'!AY19200</f>
        <v>172</v>
      </c>
      <c r="U9" s="69">
        <f>'[1]Historical Data'!AZ19200</f>
        <v>170</v>
      </c>
      <c r="V9" s="69">
        <f>'[1]Historical Data'!BA19200</f>
        <v>168</v>
      </c>
      <c r="W9" s="69">
        <f>'[1]Historical Data'!BB19200</f>
        <v>166</v>
      </c>
      <c r="X9" s="69">
        <f>'[1]Historical Data'!BC19200</f>
        <v>164</v>
      </c>
      <c r="Y9" s="69">
        <f>'[1]Historical Data'!BD19200</f>
        <v>162</v>
      </c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</row>
    <row r="10" spans="1:42">
      <c r="A10" t="s">
        <v>244</v>
      </c>
      <c r="B10" s="69">
        <f>'[1]Historical Data'!AG19201</f>
        <v>23859</v>
      </c>
      <c r="C10" s="69">
        <f>'[1]Historical Data'!AH19201</f>
        <v>23634</v>
      </c>
      <c r="D10" s="69">
        <f>'[1]Historical Data'!AI19201</f>
        <v>23411</v>
      </c>
      <c r="E10" s="69">
        <f>'[1]Historical Data'!AJ19201</f>
        <v>23190</v>
      </c>
      <c r="F10" s="69">
        <f>'[1]Historical Data'!AK19201</f>
        <v>22971</v>
      </c>
      <c r="G10" s="69">
        <f>'[1]Historical Data'!AL19201</f>
        <v>22754</v>
      </c>
      <c r="H10" s="69">
        <f>'[1]Historical Data'!AM19201</f>
        <v>22539</v>
      </c>
      <c r="I10" s="69">
        <f>'[1]Historical Data'!AN19201</f>
        <v>22326</v>
      </c>
      <c r="J10" s="69">
        <f>'[1]Historical Data'!AO19201</f>
        <v>22116</v>
      </c>
      <c r="K10" s="69">
        <f>'[1]Historical Data'!AP19201</f>
        <v>21891</v>
      </c>
      <c r="L10" s="69">
        <f>'[1]Historical Data'!AQ19201</f>
        <v>21669</v>
      </c>
      <c r="M10" s="69">
        <f>'[1]Historical Data'!AR19201</f>
        <v>21449</v>
      </c>
      <c r="N10" s="69">
        <f>'[1]Historical Data'!AS19201</f>
        <v>21231</v>
      </c>
      <c r="O10" s="69">
        <f>'[1]Historical Data'!AT19201</f>
        <v>21016</v>
      </c>
      <c r="P10" s="69">
        <f>'[1]Historical Data'!AU19201</f>
        <v>20791</v>
      </c>
      <c r="Q10" s="69">
        <f>'[1]Historical Data'!AV19201</f>
        <v>20569</v>
      </c>
      <c r="R10" s="69">
        <f>'[1]Historical Data'!AW19201</f>
        <v>20349</v>
      </c>
      <c r="S10" s="69">
        <f>'[1]Historical Data'!AX19201</f>
        <v>20131</v>
      </c>
      <c r="T10" s="69">
        <f>'[1]Historical Data'!AY19201</f>
        <v>19916</v>
      </c>
      <c r="U10" s="69">
        <f>'[1]Historical Data'!AZ19201</f>
        <v>19695</v>
      </c>
      <c r="V10" s="69">
        <f>'[1]Historical Data'!BA19201</f>
        <v>19476</v>
      </c>
      <c r="W10" s="69">
        <f>'[1]Historical Data'!BB19201</f>
        <v>19257</v>
      </c>
      <c r="X10" s="69">
        <f>'[1]Historical Data'!BC19201</f>
        <v>19038</v>
      </c>
      <c r="Y10" s="69">
        <f>'[1]Historical Data'!BD19201</f>
        <v>18821</v>
      </c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</row>
    <row r="11" spans="1:42">
      <c r="A11" t="s">
        <v>43</v>
      </c>
      <c r="B11" s="69">
        <f>'[1]Historical Data'!AG19202</f>
        <v>62</v>
      </c>
      <c r="C11" s="69">
        <f>'[1]Historical Data'!AH19202</f>
        <v>64</v>
      </c>
      <c r="D11" s="69">
        <f>'[1]Historical Data'!AI19202</f>
        <v>66</v>
      </c>
      <c r="E11" s="69">
        <f>'[1]Historical Data'!AJ19202</f>
        <v>68</v>
      </c>
      <c r="F11" s="69">
        <f>'[1]Historical Data'!AK19202</f>
        <v>70</v>
      </c>
      <c r="G11" s="69">
        <f>'[1]Historical Data'!AL19202</f>
        <v>72</v>
      </c>
      <c r="H11" s="69">
        <f>'[1]Historical Data'!AM19202</f>
        <v>75</v>
      </c>
      <c r="I11" s="69">
        <f>'[1]Historical Data'!AN19202</f>
        <v>78</v>
      </c>
      <c r="J11" s="69">
        <f>'[1]Historical Data'!AO19202</f>
        <v>82</v>
      </c>
      <c r="K11" s="69">
        <f>'[1]Historical Data'!AP19202</f>
        <v>82</v>
      </c>
      <c r="L11" s="69">
        <f>'[1]Historical Data'!AQ19202</f>
        <v>82</v>
      </c>
      <c r="M11" s="69">
        <f>'[1]Historical Data'!AR19202</f>
        <v>82</v>
      </c>
      <c r="N11" s="69">
        <f>'[1]Historical Data'!AS19202</f>
        <v>82</v>
      </c>
      <c r="O11" s="69">
        <f>'[1]Historical Data'!AT19202</f>
        <v>84</v>
      </c>
      <c r="P11" s="69">
        <f>'[1]Historical Data'!AU19202</f>
        <v>84</v>
      </c>
      <c r="Q11" s="69">
        <f>'[1]Historical Data'!AV19202</f>
        <v>84</v>
      </c>
      <c r="R11" s="69">
        <f>'[1]Historical Data'!AW19202</f>
        <v>84</v>
      </c>
      <c r="S11" s="69">
        <f>'[1]Historical Data'!AX19202</f>
        <v>84</v>
      </c>
      <c r="T11" s="69">
        <f>'[1]Historical Data'!AY19202</f>
        <v>85</v>
      </c>
      <c r="U11" s="69">
        <f>'[1]Historical Data'!AZ19202</f>
        <v>85</v>
      </c>
      <c r="V11" s="69">
        <f>'[1]Historical Data'!BA19202</f>
        <v>85</v>
      </c>
      <c r="W11" s="69">
        <f>'[1]Historical Data'!BB19202</f>
        <v>85</v>
      </c>
      <c r="X11" s="69">
        <f>'[1]Historical Data'!BC19202</f>
        <v>85</v>
      </c>
      <c r="Y11" s="69">
        <f>'[1]Historical Data'!BD19202</f>
        <v>85</v>
      </c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</row>
    <row r="12" spans="1:42">
      <c r="A12" t="s">
        <v>44</v>
      </c>
      <c r="B12" s="69">
        <f>'[1]Historical Data'!AG19203</f>
        <v>23143</v>
      </c>
      <c r="C12" s="69">
        <f>'[1]Historical Data'!AH19203</f>
        <v>23113</v>
      </c>
      <c r="D12" s="69">
        <f>'[1]Historical Data'!AI19203</f>
        <v>23083</v>
      </c>
      <c r="E12" s="69">
        <f>'[1]Historical Data'!AJ19203</f>
        <v>23053</v>
      </c>
      <c r="F12" s="69">
        <f>'[1]Historical Data'!AK19203</f>
        <v>23023</v>
      </c>
      <c r="G12" s="69">
        <f>'[1]Historical Data'!AL19203</f>
        <v>22993</v>
      </c>
      <c r="H12" s="69">
        <f>'[1]Historical Data'!AM19203</f>
        <v>22963</v>
      </c>
      <c r="I12" s="69">
        <f>'[1]Historical Data'!AN19203</f>
        <v>22933</v>
      </c>
      <c r="J12" s="69">
        <f>'[1]Historical Data'!AO19203</f>
        <v>22903</v>
      </c>
      <c r="K12" s="69">
        <f>'[1]Historical Data'!AP19203</f>
        <v>22873</v>
      </c>
      <c r="L12" s="69">
        <f>'[1]Historical Data'!AQ19203</f>
        <v>22843</v>
      </c>
      <c r="M12" s="69">
        <f>'[1]Historical Data'!AR19203</f>
        <v>22813</v>
      </c>
      <c r="N12" s="69">
        <f>'[1]Historical Data'!AS19203</f>
        <v>22783</v>
      </c>
      <c r="O12" s="69">
        <f>'[1]Historical Data'!AT19203</f>
        <v>22755</v>
      </c>
      <c r="P12" s="69">
        <f>'[1]Historical Data'!AU19203</f>
        <v>22725</v>
      </c>
      <c r="Q12" s="69">
        <f>'[1]Historical Data'!AV19203</f>
        <v>22695</v>
      </c>
      <c r="R12" s="69">
        <f>'[1]Historical Data'!AW19203</f>
        <v>22665</v>
      </c>
      <c r="S12" s="69">
        <f>'[1]Historical Data'!AX19203</f>
        <v>22635</v>
      </c>
      <c r="T12" s="69">
        <f>'[1]Historical Data'!AY19203</f>
        <v>22605</v>
      </c>
      <c r="U12" s="69">
        <f>'[1]Historical Data'!AZ19203</f>
        <v>22575</v>
      </c>
      <c r="V12" s="69">
        <f>'[1]Historical Data'!BA19203</f>
        <v>22545</v>
      </c>
      <c r="W12" s="69">
        <f>'[1]Historical Data'!BB19203</f>
        <v>22515</v>
      </c>
      <c r="X12" s="69">
        <f>'[1]Historical Data'!BC19203</f>
        <v>22485</v>
      </c>
      <c r="Y12" s="69">
        <f>'[1]Historical Data'!BD19203</f>
        <v>22455</v>
      </c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</row>
    <row r="13" spans="1:42">
      <c r="A13" t="s">
        <v>333</v>
      </c>
      <c r="B13" s="69">
        <f>'[1]Historical Data'!AG19204</f>
        <v>12947</v>
      </c>
      <c r="C13" s="69">
        <f>'[1]Historical Data'!AH19204</f>
        <v>12866</v>
      </c>
      <c r="D13" s="69">
        <f>'[1]Historical Data'!AI19204</f>
        <v>12786</v>
      </c>
      <c r="E13" s="69">
        <f>'[1]Historical Data'!AJ19204</f>
        <v>12706</v>
      </c>
      <c r="F13" s="69">
        <f>'[1]Historical Data'!AK19204</f>
        <v>12627</v>
      </c>
      <c r="G13" s="69">
        <f>'[1]Historical Data'!AL19204</f>
        <v>12548</v>
      </c>
      <c r="H13" s="69">
        <f>'[1]Historical Data'!AM19204</f>
        <v>12470</v>
      </c>
      <c r="I13" s="69">
        <f>'[1]Historical Data'!AN19204</f>
        <v>12392</v>
      </c>
      <c r="J13" s="69">
        <f>'[1]Historical Data'!AO19204</f>
        <v>12317</v>
      </c>
      <c r="K13" s="69">
        <f>'[1]Historical Data'!AP19204</f>
        <v>12237</v>
      </c>
      <c r="L13" s="69">
        <f>'[1]Historical Data'!AQ19204</f>
        <v>12157</v>
      </c>
      <c r="M13" s="69">
        <f>'[1]Historical Data'!AR19204</f>
        <v>12078</v>
      </c>
      <c r="N13" s="69">
        <f>'[1]Historical Data'!AS19204</f>
        <v>11999</v>
      </c>
      <c r="O13" s="69">
        <f>'[1]Historical Data'!AT19204</f>
        <v>11921</v>
      </c>
      <c r="P13" s="69">
        <f>'[1]Historical Data'!AU19204</f>
        <v>11841</v>
      </c>
      <c r="Q13" s="69">
        <f>'[1]Historical Data'!AV19204</f>
        <v>11761</v>
      </c>
      <c r="R13" s="69">
        <f>'[1]Historical Data'!AW19204</f>
        <v>11682</v>
      </c>
      <c r="S13" s="69">
        <f>'[1]Historical Data'!AX19204</f>
        <v>11603</v>
      </c>
      <c r="T13" s="69">
        <f>'[1]Historical Data'!AY19204</f>
        <v>11525</v>
      </c>
      <c r="U13" s="69">
        <f>'[1]Historical Data'!AZ19204</f>
        <v>11445</v>
      </c>
      <c r="V13" s="69">
        <f>'[1]Historical Data'!BA19204</f>
        <v>11366</v>
      </c>
      <c r="W13" s="69">
        <f>'[1]Historical Data'!BB19204</f>
        <v>11287</v>
      </c>
      <c r="X13" s="69">
        <f>'[1]Historical Data'!BC19204</f>
        <v>11208</v>
      </c>
      <c r="Y13" s="69">
        <f>'[1]Historical Data'!BD19204</f>
        <v>11130</v>
      </c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 spans="1:42">
      <c r="A14" t="s">
        <v>334</v>
      </c>
      <c r="B14" s="69">
        <f>'[1]Historical Data'!AG19205</f>
        <v>22692</v>
      </c>
      <c r="C14" s="69">
        <f>'[1]Historical Data'!AH19205</f>
        <v>22675</v>
      </c>
      <c r="D14" s="69">
        <f>'[1]Historical Data'!AI19205</f>
        <v>22658</v>
      </c>
      <c r="E14" s="69">
        <f>'[1]Historical Data'!AJ19205</f>
        <v>22641</v>
      </c>
      <c r="F14" s="69">
        <f>'[1]Historical Data'!AK19205</f>
        <v>22624</v>
      </c>
      <c r="G14" s="69">
        <f>'[1]Historical Data'!AL19205</f>
        <v>22607</v>
      </c>
      <c r="H14" s="69">
        <f>'[1]Historical Data'!AM19205</f>
        <v>22590</v>
      </c>
      <c r="I14" s="69">
        <f>'[1]Historical Data'!AN19205</f>
        <v>22573</v>
      </c>
      <c r="J14" s="69">
        <f>'[1]Historical Data'!AO19205</f>
        <v>22556</v>
      </c>
      <c r="K14" s="69">
        <f>'[1]Historical Data'!AP19205</f>
        <v>22539</v>
      </c>
      <c r="L14" s="69">
        <f>'[1]Historical Data'!AQ19205</f>
        <v>22522</v>
      </c>
      <c r="M14" s="69">
        <f>'[1]Historical Data'!AR19205</f>
        <v>22505</v>
      </c>
      <c r="N14" s="69">
        <f>'[1]Historical Data'!AS19205</f>
        <v>22488</v>
      </c>
      <c r="O14" s="69">
        <f>'[1]Historical Data'!AT19205</f>
        <v>22471</v>
      </c>
      <c r="P14" s="69">
        <f>'[1]Historical Data'!AU19205</f>
        <v>22459</v>
      </c>
      <c r="Q14" s="69">
        <f>'[1]Historical Data'!AV19205</f>
        <v>22447</v>
      </c>
      <c r="R14" s="69">
        <f>'[1]Historical Data'!AW19205</f>
        <v>22435</v>
      </c>
      <c r="S14" s="69">
        <f>'[1]Historical Data'!AX19205</f>
        <v>22423</v>
      </c>
      <c r="T14" s="69">
        <f>'[1]Historical Data'!AY19205</f>
        <v>22411</v>
      </c>
      <c r="U14" s="69">
        <f>'[1]Historical Data'!AZ19205</f>
        <v>22399</v>
      </c>
      <c r="V14" s="69">
        <f>'[1]Historical Data'!BA19205</f>
        <v>22387</v>
      </c>
      <c r="W14" s="69">
        <f>'[1]Historical Data'!BB19205</f>
        <v>22375</v>
      </c>
      <c r="X14" s="69">
        <f>'[1]Historical Data'!BC19205</f>
        <v>22363</v>
      </c>
      <c r="Y14" s="69">
        <f>'[1]Historical Data'!BD19205</f>
        <v>22351</v>
      </c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 spans="1:42">
      <c r="A15" t="s">
        <v>63</v>
      </c>
      <c r="B15" s="69">
        <f>'[1]Historical Data'!AG19206</f>
        <v>10244</v>
      </c>
      <c r="C15" s="69">
        <f>'[1]Historical Data'!AH19206</f>
        <v>10255</v>
      </c>
      <c r="D15" s="69">
        <f>'[1]Historical Data'!AI19206</f>
        <v>10266</v>
      </c>
      <c r="E15" s="69">
        <f>'[1]Historical Data'!AJ19206</f>
        <v>10277</v>
      </c>
      <c r="F15" s="69">
        <f>'[1]Historical Data'!AK19206</f>
        <v>10288</v>
      </c>
      <c r="G15" s="69">
        <f>'[1]Historical Data'!AL19206</f>
        <v>10299</v>
      </c>
      <c r="H15" s="69">
        <f>'[1]Historical Data'!AM19206</f>
        <v>10310</v>
      </c>
      <c r="I15" s="69">
        <f>'[1]Historical Data'!AN19206</f>
        <v>10321</v>
      </c>
      <c r="J15" s="69">
        <f>'[1]Historical Data'!AO19206</f>
        <v>10328</v>
      </c>
      <c r="K15" s="69">
        <f>'[1]Historical Data'!AP19206</f>
        <v>10343</v>
      </c>
      <c r="L15" s="69">
        <f>'[1]Historical Data'!AQ19206</f>
        <v>10358</v>
      </c>
      <c r="M15" s="69">
        <f>'[1]Historical Data'!AR19206</f>
        <v>10373</v>
      </c>
      <c r="N15" s="69">
        <f>'[1]Historical Data'!AS19206</f>
        <v>10388</v>
      </c>
      <c r="O15" s="69">
        <f>'[1]Historical Data'!AT19206</f>
        <v>10405</v>
      </c>
      <c r="P15" s="69">
        <f>'[1]Historical Data'!AU19206</f>
        <v>10405</v>
      </c>
      <c r="Q15" s="69">
        <f>'[1]Historical Data'!AV19206</f>
        <v>10405</v>
      </c>
      <c r="R15" s="69">
        <f>'[1]Historical Data'!AW19206</f>
        <v>10405</v>
      </c>
      <c r="S15" s="69">
        <f>'[1]Historical Data'!AX19206</f>
        <v>10405</v>
      </c>
      <c r="T15" s="69">
        <f>'[1]Historical Data'!AY19206</f>
        <v>10403</v>
      </c>
      <c r="U15" s="69">
        <f>'[1]Historical Data'!AZ19206</f>
        <v>10403</v>
      </c>
      <c r="V15" s="69">
        <f>'[1]Historical Data'!BA19206</f>
        <v>10403</v>
      </c>
      <c r="W15" s="69">
        <f>'[1]Historical Data'!BB19206</f>
        <v>10402</v>
      </c>
      <c r="X15" s="69">
        <f>'[1]Historical Data'!BC19206</f>
        <v>10402</v>
      </c>
      <c r="Y15" s="69">
        <f>'[1]Historical Data'!BD19206</f>
        <v>10402</v>
      </c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</row>
    <row r="16" spans="1:42">
      <c r="A16" t="s">
        <v>67</v>
      </c>
      <c r="B16" s="69">
        <f>'[1]Historical Data'!AG19207</f>
        <v>6</v>
      </c>
      <c r="C16" s="69">
        <f>'[1]Historical Data'!AH19207</f>
        <v>6</v>
      </c>
      <c r="D16" s="69">
        <f>'[1]Historical Data'!AI19207</f>
        <v>6</v>
      </c>
      <c r="E16" s="69">
        <f>'[1]Historical Data'!AJ19207</f>
        <v>6</v>
      </c>
      <c r="F16" s="69">
        <f>'[1]Historical Data'!AK19207</f>
        <v>6</v>
      </c>
      <c r="G16" s="69">
        <f>'[1]Historical Data'!AL19207</f>
        <v>6</v>
      </c>
      <c r="H16" s="69">
        <f>'[1]Historical Data'!AM19207</f>
        <v>6</v>
      </c>
      <c r="I16" s="69">
        <f>'[1]Historical Data'!AN19207</f>
        <v>6</v>
      </c>
      <c r="J16" s="69">
        <f>'[1]Historical Data'!AO19207</f>
        <v>6</v>
      </c>
      <c r="K16" s="69">
        <f>'[1]Historical Data'!AP19207</f>
        <v>6</v>
      </c>
      <c r="L16" s="69">
        <f>'[1]Historical Data'!AQ19207</f>
        <v>6</v>
      </c>
      <c r="M16" s="69">
        <f>'[1]Historical Data'!AR19207</f>
        <v>6</v>
      </c>
      <c r="N16" s="69">
        <f>'[1]Historical Data'!AS19207</f>
        <v>6</v>
      </c>
      <c r="O16" s="69">
        <f>'[1]Historical Data'!AT19207</f>
        <v>6</v>
      </c>
      <c r="P16" s="69">
        <f>'[1]Historical Data'!AU19207</f>
        <v>6</v>
      </c>
      <c r="Q16" s="69">
        <f>'[1]Historical Data'!AV19207</f>
        <v>6</v>
      </c>
      <c r="R16" s="69">
        <f>'[1]Historical Data'!AW19207</f>
        <v>6</v>
      </c>
      <c r="S16" s="69">
        <f>'[1]Historical Data'!AX19207</f>
        <v>6</v>
      </c>
      <c r="T16" s="69">
        <f>'[1]Historical Data'!AY19207</f>
        <v>6</v>
      </c>
      <c r="U16" s="69">
        <f>'[1]Historical Data'!AZ19207</f>
        <v>6</v>
      </c>
      <c r="V16" s="69">
        <f>'[1]Historical Data'!BA19207</f>
        <v>6</v>
      </c>
      <c r="W16" s="69">
        <f>'[1]Historical Data'!BB19207</f>
        <v>6</v>
      </c>
      <c r="X16" s="69">
        <f>'[1]Historical Data'!BC19207</f>
        <v>6</v>
      </c>
      <c r="Y16" s="69">
        <f>'[1]Historical Data'!BD19207</f>
        <v>6</v>
      </c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 spans="1:42">
      <c r="A17" t="s">
        <v>69</v>
      </c>
      <c r="B17" s="69">
        <f>'[1]Historical Data'!AG19208</f>
        <v>46</v>
      </c>
      <c r="C17" s="69">
        <f>'[1]Historical Data'!AH19208</f>
        <v>47</v>
      </c>
      <c r="D17" s="69">
        <f>'[1]Historical Data'!AI19208</f>
        <v>48</v>
      </c>
      <c r="E17" s="69">
        <f>'[1]Historical Data'!AJ19208</f>
        <v>49</v>
      </c>
      <c r="F17" s="69">
        <f>'[1]Historical Data'!AK19208</f>
        <v>50</v>
      </c>
      <c r="G17" s="69">
        <f>'[1]Historical Data'!AL19208</f>
        <v>51</v>
      </c>
      <c r="H17" s="69">
        <f>'[1]Historical Data'!AM19208</f>
        <v>53</v>
      </c>
      <c r="I17" s="69">
        <f>'[1]Historical Data'!AN19208</f>
        <v>55</v>
      </c>
      <c r="J17" s="69">
        <f>'[1]Historical Data'!AO19208</f>
        <v>59</v>
      </c>
      <c r="K17" s="69">
        <f>'[1]Historical Data'!AP19208</f>
        <v>61</v>
      </c>
      <c r="L17" s="69">
        <f>'[1]Historical Data'!AQ19208</f>
        <v>63</v>
      </c>
      <c r="M17" s="69">
        <f>'[1]Historical Data'!AR19208</f>
        <v>65</v>
      </c>
      <c r="N17" s="69">
        <f>'[1]Historical Data'!AS19208</f>
        <v>67</v>
      </c>
      <c r="O17" s="69">
        <f>'[1]Historical Data'!AT19208</f>
        <v>67</v>
      </c>
      <c r="P17" s="69">
        <f>'[1]Historical Data'!AU19208</f>
        <v>68</v>
      </c>
      <c r="Q17" s="69">
        <f>'[1]Historical Data'!AV19208</f>
        <v>69</v>
      </c>
      <c r="R17" s="69">
        <f>'[1]Historical Data'!AW19208</f>
        <v>70</v>
      </c>
      <c r="S17" s="69">
        <f>'[1]Historical Data'!AX19208</f>
        <v>71</v>
      </c>
      <c r="T17" s="69">
        <f>'[1]Historical Data'!AY19208</f>
        <v>70</v>
      </c>
      <c r="U17" s="69">
        <f>'[1]Historical Data'!AZ19208</f>
        <v>71</v>
      </c>
      <c r="V17" s="69">
        <f>'[1]Historical Data'!BA19208</f>
        <v>72</v>
      </c>
      <c r="W17" s="69">
        <f>'[1]Historical Data'!BB19208</f>
        <v>72</v>
      </c>
      <c r="X17" s="69">
        <f>'[1]Historical Data'!BC19208</f>
        <v>73</v>
      </c>
      <c r="Y17" s="69">
        <f>'[1]Historical Data'!BD19208</f>
        <v>74</v>
      </c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 spans="1:42">
      <c r="A18" t="s">
        <v>72</v>
      </c>
      <c r="B18" s="69">
        <f>'[1]Historical Data'!AG19209</f>
        <v>1836</v>
      </c>
      <c r="C18" s="69">
        <f>'[1]Historical Data'!AH19209</f>
        <v>1824</v>
      </c>
      <c r="D18" s="69">
        <f>'[1]Historical Data'!AI19209</f>
        <v>1812</v>
      </c>
      <c r="E18" s="69">
        <f>'[1]Historical Data'!AJ19209</f>
        <v>1800</v>
      </c>
      <c r="F18" s="69">
        <f>'[1]Historical Data'!AK19209</f>
        <v>1788</v>
      </c>
      <c r="G18" s="69">
        <f>'[1]Historical Data'!AL19209</f>
        <v>1776</v>
      </c>
      <c r="H18" s="69">
        <f>'[1]Historical Data'!AM19209</f>
        <v>1764</v>
      </c>
      <c r="I18" s="69">
        <f>'[1]Historical Data'!AN19209</f>
        <v>1753</v>
      </c>
      <c r="J18" s="69">
        <f>'[1]Historical Data'!AO19209</f>
        <v>1743</v>
      </c>
      <c r="K18" s="69">
        <f>'[1]Historical Data'!AP19209</f>
        <v>1731</v>
      </c>
      <c r="L18" s="69">
        <f>'[1]Historical Data'!AQ19209</f>
        <v>1719</v>
      </c>
      <c r="M18" s="69">
        <f>'[1]Historical Data'!AR19209</f>
        <v>1707</v>
      </c>
      <c r="N18" s="69">
        <f>'[1]Historical Data'!AS19209</f>
        <v>1695</v>
      </c>
      <c r="O18" s="69">
        <f>'[1]Historical Data'!AT19209</f>
        <v>1685</v>
      </c>
      <c r="P18" s="69">
        <f>'[1]Historical Data'!AU19209</f>
        <v>1673</v>
      </c>
      <c r="Q18" s="69">
        <f>'[1]Historical Data'!AV19209</f>
        <v>1661</v>
      </c>
      <c r="R18" s="69">
        <f>'[1]Historical Data'!AW19209</f>
        <v>1649</v>
      </c>
      <c r="S18" s="69">
        <f>'[1]Historical Data'!AX19209</f>
        <v>1637</v>
      </c>
      <c r="T18" s="69">
        <f>'[1]Historical Data'!AY19209</f>
        <v>1626</v>
      </c>
      <c r="U18" s="69">
        <f>'[1]Historical Data'!AZ19209</f>
        <v>1614</v>
      </c>
      <c r="V18" s="69">
        <f>'[1]Historical Data'!BA19209</f>
        <v>1602</v>
      </c>
      <c r="W18" s="69">
        <f>'[1]Historical Data'!BB19209</f>
        <v>1590</v>
      </c>
      <c r="X18" s="69">
        <f>'[1]Historical Data'!BC19209</f>
        <v>1578</v>
      </c>
      <c r="Y18" s="69">
        <f>'[1]Historical Data'!BD19209</f>
        <v>1566</v>
      </c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</row>
    <row r="19" spans="1:42">
      <c r="A19" t="s">
        <v>80</v>
      </c>
      <c r="B19" s="69">
        <f>'[1]Historical Data'!AG19210</f>
        <v>14821</v>
      </c>
      <c r="C19" s="69">
        <f>'[1]Historical Data'!AH19210</f>
        <v>14677</v>
      </c>
      <c r="D19" s="69">
        <f>'[1]Historical Data'!AI19210</f>
        <v>14534</v>
      </c>
      <c r="E19" s="69">
        <f>'[1]Historical Data'!AJ19210</f>
        <v>14392</v>
      </c>
      <c r="F19" s="69">
        <f>'[1]Historical Data'!AK19210</f>
        <v>14252</v>
      </c>
      <c r="G19" s="69">
        <f>'[1]Historical Data'!AL19210</f>
        <v>14113</v>
      </c>
      <c r="H19" s="69">
        <f>'[1]Historical Data'!AM19210</f>
        <v>13976</v>
      </c>
      <c r="I19" s="69">
        <f>'[1]Historical Data'!AN19210</f>
        <v>13840</v>
      </c>
      <c r="J19" s="69">
        <f>'[1]Historical Data'!AO19210</f>
        <v>13705</v>
      </c>
      <c r="K19" s="69">
        <f>'[1]Historical Data'!AP19210</f>
        <v>13561</v>
      </c>
      <c r="L19" s="69">
        <f>'[1]Historical Data'!AQ19210</f>
        <v>13419</v>
      </c>
      <c r="M19" s="69">
        <f>'[1]Historical Data'!AR19210</f>
        <v>13278</v>
      </c>
      <c r="N19" s="69">
        <f>'[1]Historical Data'!AS19210</f>
        <v>13138</v>
      </c>
      <c r="O19" s="69">
        <f>'[1]Historical Data'!AT19210</f>
        <v>13000</v>
      </c>
      <c r="P19" s="69">
        <f>'[1]Historical Data'!AU19210</f>
        <v>12856</v>
      </c>
      <c r="Q19" s="69">
        <f>'[1]Historical Data'!AV19210</f>
        <v>12714</v>
      </c>
      <c r="R19" s="69">
        <f>'[1]Historical Data'!AW19210</f>
        <v>12573</v>
      </c>
      <c r="S19" s="69">
        <f>'[1]Historical Data'!AX19210</f>
        <v>12434</v>
      </c>
      <c r="T19" s="69">
        <f>'[1]Historical Data'!AY19210</f>
        <v>12296</v>
      </c>
      <c r="U19" s="69">
        <f>'[1]Historical Data'!AZ19210</f>
        <v>12155</v>
      </c>
      <c r="V19" s="69">
        <f>'[1]Historical Data'!BA19210</f>
        <v>12015</v>
      </c>
      <c r="W19" s="69">
        <f>'[1]Historical Data'!BB19210</f>
        <v>11875</v>
      </c>
      <c r="X19" s="69">
        <f>'[1]Historical Data'!BC19210</f>
        <v>11735</v>
      </c>
      <c r="Y19" s="69">
        <f>'[1]Historical Data'!BD19210</f>
        <v>11597</v>
      </c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</row>
    <row r="20" spans="1:42">
      <c r="A20" t="s">
        <v>81</v>
      </c>
      <c r="B20" s="69">
        <f>'[1]Historical Data'!AG19211</f>
        <v>22000</v>
      </c>
      <c r="C20" s="69">
        <f>'[1]Historical Data'!AH19211</f>
        <v>22000</v>
      </c>
      <c r="D20" s="69">
        <f>'[1]Historical Data'!AI19211</f>
        <v>22000</v>
      </c>
      <c r="E20" s="69">
        <f>'[1]Historical Data'!AJ19211</f>
        <v>22000</v>
      </c>
      <c r="F20" s="69">
        <f>'[1]Historical Data'!AK19211</f>
        <v>22000</v>
      </c>
      <c r="G20" s="69">
        <f>'[1]Historical Data'!AL19211</f>
        <v>22000</v>
      </c>
      <c r="H20" s="69">
        <f>'[1]Historical Data'!AM19211</f>
        <v>22000</v>
      </c>
      <c r="I20" s="69">
        <f>'[1]Historical Data'!AN19211</f>
        <v>22000</v>
      </c>
      <c r="J20" s="69">
        <f>'[1]Historical Data'!AO19211</f>
        <v>22000</v>
      </c>
      <c r="K20" s="69">
        <f>'[1]Historical Data'!AP19211</f>
        <v>22000</v>
      </c>
      <c r="L20" s="69">
        <f>'[1]Historical Data'!AQ19211</f>
        <v>22000</v>
      </c>
      <c r="M20" s="69">
        <f>'[1]Historical Data'!AR19211</f>
        <v>22000</v>
      </c>
      <c r="N20" s="69">
        <f>'[1]Historical Data'!AS19211</f>
        <v>22000</v>
      </c>
      <c r="O20" s="69">
        <f>'[1]Historical Data'!AT19211</f>
        <v>22000</v>
      </c>
      <c r="P20" s="69">
        <f>'[1]Historical Data'!AU19211</f>
        <v>22000</v>
      </c>
      <c r="Q20" s="69">
        <f>'[1]Historical Data'!AV19211</f>
        <v>22000</v>
      </c>
      <c r="R20" s="69">
        <f>'[1]Historical Data'!AW19211</f>
        <v>22000</v>
      </c>
      <c r="S20" s="69">
        <f>'[1]Historical Data'!AX19211</f>
        <v>22000</v>
      </c>
      <c r="T20" s="69">
        <f>'[1]Historical Data'!AY19211</f>
        <v>22000</v>
      </c>
      <c r="U20" s="69">
        <f>'[1]Historical Data'!AZ19211</f>
        <v>22000</v>
      </c>
      <c r="V20" s="69">
        <f>'[1]Historical Data'!BA19211</f>
        <v>22000</v>
      </c>
      <c r="W20" s="69">
        <f>'[1]Historical Data'!BB19211</f>
        <v>22000</v>
      </c>
      <c r="X20" s="69">
        <f>'[1]Historical Data'!BC19211</f>
        <v>22000</v>
      </c>
      <c r="Y20" s="69">
        <f>'[1]Historical Data'!BD19211</f>
        <v>22000</v>
      </c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</row>
    <row r="21" spans="1:42">
      <c r="A21" t="s">
        <v>84</v>
      </c>
      <c r="B21" s="69">
        <f>'[1]Historical Data'!AG19212</f>
        <v>446</v>
      </c>
      <c r="C21" s="69">
        <f>'[1]Historical Data'!AH19212</f>
        <v>448</v>
      </c>
      <c r="D21" s="69">
        <f>'[1]Historical Data'!AI19212</f>
        <v>450</v>
      </c>
      <c r="E21" s="69">
        <f>'[1]Historical Data'!AJ19212</f>
        <v>452</v>
      </c>
      <c r="F21" s="69">
        <f>'[1]Historical Data'!AK19212</f>
        <v>454</v>
      </c>
      <c r="G21" s="69">
        <f>'[1]Historical Data'!AL19212</f>
        <v>456</v>
      </c>
      <c r="H21" s="69">
        <f>'[1]Historical Data'!AM19212</f>
        <v>458</v>
      </c>
      <c r="I21" s="69">
        <f>'[1]Historical Data'!AN19212</f>
        <v>460</v>
      </c>
      <c r="J21" s="69">
        <f>'[1]Historical Data'!AO19212</f>
        <v>461</v>
      </c>
      <c r="K21" s="69">
        <f>'[1]Historical Data'!AP19212</f>
        <v>463</v>
      </c>
      <c r="L21" s="69">
        <f>'[1]Historical Data'!AQ19212</f>
        <v>465</v>
      </c>
      <c r="M21" s="69">
        <f>'[1]Historical Data'!AR19212</f>
        <v>467</v>
      </c>
      <c r="N21" s="69">
        <f>'[1]Historical Data'!AS19212</f>
        <v>469</v>
      </c>
      <c r="O21" s="69">
        <f>'[1]Historical Data'!AT19212</f>
        <v>471</v>
      </c>
      <c r="P21" s="69">
        <f>'[1]Historical Data'!AU19212</f>
        <v>473</v>
      </c>
      <c r="Q21" s="69">
        <f>'[1]Historical Data'!AV19212</f>
        <v>475</v>
      </c>
      <c r="R21" s="69">
        <f>'[1]Historical Data'!AW19212</f>
        <v>477</v>
      </c>
      <c r="S21" s="69">
        <f>'[1]Historical Data'!AX19212</f>
        <v>479</v>
      </c>
      <c r="T21" s="69">
        <f>'[1]Historical Data'!AY19212</f>
        <v>480</v>
      </c>
      <c r="U21" s="69">
        <f>'[1]Historical Data'!AZ19212</f>
        <v>482</v>
      </c>
      <c r="V21" s="69">
        <f>'[1]Historical Data'!BA19212</f>
        <v>484</v>
      </c>
      <c r="W21" s="69">
        <f>'[1]Historical Data'!BB19212</f>
        <v>486</v>
      </c>
      <c r="X21" s="69">
        <f>'[1]Historical Data'!BC19212</f>
        <v>488</v>
      </c>
      <c r="Y21" s="69">
        <f>'[1]Historical Data'!BD19212</f>
        <v>490</v>
      </c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</row>
    <row r="22" spans="1:42">
      <c r="A22" t="s">
        <v>91</v>
      </c>
      <c r="B22" s="69">
        <f>'[1]Historical Data'!AG19213</f>
        <v>7155</v>
      </c>
      <c r="C22" s="69">
        <f>'[1]Historical Data'!AH19213</f>
        <v>7013</v>
      </c>
      <c r="D22" s="69">
        <f>'[1]Historical Data'!AI19213</f>
        <v>6874</v>
      </c>
      <c r="E22" s="69">
        <f>'[1]Historical Data'!AJ19213</f>
        <v>6737</v>
      </c>
      <c r="F22" s="69">
        <f>'[1]Historical Data'!AK19213</f>
        <v>6603</v>
      </c>
      <c r="G22" s="69">
        <f>'[1]Historical Data'!AL19213</f>
        <v>6472</v>
      </c>
      <c r="H22" s="69">
        <f>'[1]Historical Data'!AM19213</f>
        <v>6343</v>
      </c>
      <c r="I22" s="69">
        <f>'[1]Historical Data'!AN19213</f>
        <v>6217</v>
      </c>
      <c r="J22" s="69">
        <f>'[1]Historical Data'!AO19213</f>
        <v>6094</v>
      </c>
      <c r="K22" s="69">
        <f>'[1]Historical Data'!AP19213</f>
        <v>5974</v>
      </c>
      <c r="L22" s="69">
        <f>'[1]Historical Data'!AQ19213</f>
        <v>5856</v>
      </c>
      <c r="M22" s="69">
        <f>'[1]Historical Data'!AR19213</f>
        <v>5741</v>
      </c>
      <c r="N22" s="69">
        <f>'[1]Historical Data'!AS19213</f>
        <v>5628</v>
      </c>
      <c r="O22" s="69">
        <f>'[1]Historical Data'!AT19213</f>
        <v>5517</v>
      </c>
      <c r="P22" s="69">
        <f>'[1]Historical Data'!AU19213</f>
        <v>5396</v>
      </c>
      <c r="Q22" s="69">
        <f>'[1]Historical Data'!AV19213</f>
        <v>5278</v>
      </c>
      <c r="R22" s="69">
        <f>'[1]Historical Data'!AW19213</f>
        <v>5163</v>
      </c>
      <c r="S22" s="69">
        <f>'[1]Historical Data'!AX19213</f>
        <v>5050</v>
      </c>
      <c r="T22" s="69">
        <f>'[1]Historical Data'!AY19213</f>
        <v>4940</v>
      </c>
      <c r="U22" s="69">
        <f>'[1]Historical Data'!AZ19213</f>
        <v>4823</v>
      </c>
      <c r="V22" s="69">
        <f>'[1]Historical Data'!BA19213</f>
        <v>4709</v>
      </c>
      <c r="W22" s="69">
        <f>'[1]Historical Data'!BB19213</f>
        <v>4595</v>
      </c>
      <c r="X22" s="69">
        <f>'[1]Historical Data'!BC19213</f>
        <v>4481</v>
      </c>
      <c r="Y22" s="69">
        <f>'[1]Historical Data'!BD19213</f>
        <v>4370</v>
      </c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</row>
    <row r="23" spans="1:42">
      <c r="A23" t="s">
        <v>92</v>
      </c>
      <c r="B23" s="69">
        <f>'[1]Historical Data'!AG19214</f>
        <v>7190</v>
      </c>
      <c r="C23" s="69">
        <f>'[1]Historical Data'!AH19214</f>
        <v>7154</v>
      </c>
      <c r="D23" s="69">
        <f>'[1]Historical Data'!AI19214</f>
        <v>7118</v>
      </c>
      <c r="E23" s="69">
        <f>'[1]Historical Data'!AJ19214</f>
        <v>7082</v>
      </c>
      <c r="F23" s="69">
        <f>'[1]Historical Data'!AK19214</f>
        <v>7046</v>
      </c>
      <c r="G23" s="69">
        <f>'[1]Historical Data'!AL19214</f>
        <v>7010</v>
      </c>
      <c r="H23" s="69">
        <f>'[1]Historical Data'!AM19214</f>
        <v>6974</v>
      </c>
      <c r="I23" s="69">
        <f>'[1]Historical Data'!AN19214</f>
        <v>6939</v>
      </c>
      <c r="J23" s="69">
        <f>'[1]Historical Data'!AO19214</f>
        <v>6904</v>
      </c>
      <c r="K23" s="69">
        <f>'[1]Historical Data'!AP19214</f>
        <v>6868</v>
      </c>
      <c r="L23" s="69">
        <f>'[1]Historical Data'!AQ19214</f>
        <v>6832</v>
      </c>
      <c r="M23" s="69">
        <f>'[1]Historical Data'!AR19214</f>
        <v>6796</v>
      </c>
      <c r="N23" s="69">
        <f>'[1]Historical Data'!AS19214</f>
        <v>6760</v>
      </c>
      <c r="O23" s="69">
        <f>'[1]Historical Data'!AT19214</f>
        <v>6724</v>
      </c>
      <c r="P23" s="69">
        <f>'[1]Historical Data'!AU19214</f>
        <v>6688</v>
      </c>
      <c r="Q23" s="69">
        <f>'[1]Historical Data'!AV19214</f>
        <v>6652</v>
      </c>
      <c r="R23" s="69">
        <f>'[1]Historical Data'!AW19214</f>
        <v>6616</v>
      </c>
      <c r="S23" s="69">
        <f>'[1]Historical Data'!AX19214</f>
        <v>6580</v>
      </c>
      <c r="T23" s="69">
        <f>'[1]Historical Data'!AY19214</f>
        <v>6544</v>
      </c>
      <c r="U23" s="69">
        <f>'[1]Historical Data'!AZ19214</f>
        <v>6508</v>
      </c>
      <c r="V23" s="69">
        <f>'[1]Historical Data'!BA19214</f>
        <v>6472</v>
      </c>
      <c r="W23" s="69">
        <f>'[1]Historical Data'!BB19214</f>
        <v>6436</v>
      </c>
      <c r="X23" s="69">
        <f>'[1]Historical Data'!BC19214</f>
        <v>6400</v>
      </c>
      <c r="Y23" s="69">
        <f>'[1]Historical Data'!BD19214</f>
        <v>6364</v>
      </c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</row>
    <row r="24" spans="1:42">
      <c r="A24" t="s">
        <v>109</v>
      </c>
      <c r="B24" s="69">
        <f>'[1]Historical Data'!AG19215</f>
        <v>2196</v>
      </c>
      <c r="C24" s="69">
        <f>'[1]Historical Data'!AH19215</f>
        <v>2186</v>
      </c>
      <c r="D24" s="69">
        <f>'[1]Historical Data'!AI19215</f>
        <v>2176</v>
      </c>
      <c r="E24" s="69">
        <f>'[1]Historical Data'!AJ19215</f>
        <v>2166</v>
      </c>
      <c r="F24" s="69">
        <f>'[1]Historical Data'!AK19215</f>
        <v>2156</v>
      </c>
      <c r="G24" s="69">
        <f>'[1]Historical Data'!AL19215</f>
        <v>2146</v>
      </c>
      <c r="H24" s="69">
        <f>'[1]Historical Data'!AM19215</f>
        <v>2137</v>
      </c>
      <c r="I24" s="69">
        <f>'[1]Historical Data'!AN19215</f>
        <v>2128</v>
      </c>
      <c r="J24" s="69">
        <f>'[1]Historical Data'!AO19215</f>
        <v>2120</v>
      </c>
      <c r="K24" s="69">
        <f>'[1]Historical Data'!AP19215</f>
        <v>2110</v>
      </c>
      <c r="L24" s="69">
        <f>'[1]Historical Data'!AQ19215</f>
        <v>2100</v>
      </c>
      <c r="M24" s="69">
        <f>'[1]Historical Data'!AR19215</f>
        <v>2090</v>
      </c>
      <c r="N24" s="69">
        <f>'[1]Historical Data'!AS19215</f>
        <v>2080</v>
      </c>
      <c r="O24" s="69">
        <f>'[1]Historical Data'!AT19215</f>
        <v>2072</v>
      </c>
      <c r="P24" s="69">
        <f>'[1]Historical Data'!AU19215</f>
        <v>2062</v>
      </c>
      <c r="Q24" s="69">
        <f>'[1]Historical Data'!AV19215</f>
        <v>2052</v>
      </c>
      <c r="R24" s="69">
        <f>'[1]Historical Data'!AW19215</f>
        <v>2042</v>
      </c>
      <c r="S24" s="69">
        <f>'[1]Historical Data'!AX19215</f>
        <v>2032</v>
      </c>
      <c r="T24" s="69">
        <f>'[1]Historical Data'!AY19215</f>
        <v>2022</v>
      </c>
      <c r="U24" s="69">
        <f>'[1]Historical Data'!AZ19215</f>
        <v>2012</v>
      </c>
      <c r="V24" s="69">
        <f>'[1]Historical Data'!BA19215</f>
        <v>2002</v>
      </c>
      <c r="W24" s="69">
        <f>'[1]Historical Data'!BB19215</f>
        <v>1992</v>
      </c>
      <c r="X24" s="69">
        <f>'[1]Historical Data'!BC19215</f>
        <v>1982</v>
      </c>
      <c r="Y24" s="69">
        <f>'[1]Historical Data'!BD19215</f>
        <v>1972</v>
      </c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</row>
    <row r="25" spans="1:42">
      <c r="A25" t="s">
        <v>116</v>
      </c>
      <c r="B25" s="69">
        <f>'[1]Historical Data'!AG19216</f>
        <v>3682</v>
      </c>
      <c r="C25" s="69">
        <f>'[1]Historical Data'!AH19216</f>
        <v>3669</v>
      </c>
      <c r="D25" s="69">
        <f>'[1]Historical Data'!AI19216</f>
        <v>3656</v>
      </c>
      <c r="E25" s="69">
        <f>'[1]Historical Data'!AJ19216</f>
        <v>3643</v>
      </c>
      <c r="F25" s="69">
        <f>'[1]Historical Data'!AK19216</f>
        <v>3630</v>
      </c>
      <c r="G25" s="69">
        <f>'[1]Historical Data'!AL19216</f>
        <v>3617</v>
      </c>
      <c r="H25" s="69">
        <f>'[1]Historical Data'!AM19216</f>
        <v>3605</v>
      </c>
      <c r="I25" s="69">
        <f>'[1]Historical Data'!AN19216</f>
        <v>3593</v>
      </c>
      <c r="J25" s="69">
        <f>'[1]Historical Data'!AO19216</f>
        <v>3582</v>
      </c>
      <c r="K25" s="69">
        <f>'[1]Historical Data'!AP19216</f>
        <v>3570</v>
      </c>
      <c r="L25" s="69">
        <f>'[1]Historical Data'!AQ19216</f>
        <v>3558</v>
      </c>
      <c r="M25" s="69">
        <f>'[1]Historical Data'!AR19216</f>
        <v>3546</v>
      </c>
      <c r="N25" s="69">
        <f>'[1]Historical Data'!AS19216</f>
        <v>3534</v>
      </c>
      <c r="O25" s="69">
        <f>'[1]Historical Data'!AT19216</f>
        <v>3522</v>
      </c>
      <c r="P25" s="69">
        <f>'[1]Historical Data'!AU19216</f>
        <v>3511</v>
      </c>
      <c r="Q25" s="69">
        <f>'[1]Historical Data'!AV19216</f>
        <v>3500</v>
      </c>
      <c r="R25" s="69">
        <f>'[1]Historical Data'!AW19216</f>
        <v>3489</v>
      </c>
      <c r="S25" s="69">
        <f>'[1]Historical Data'!AX19216</f>
        <v>3478</v>
      </c>
      <c r="T25" s="69">
        <f>'[1]Historical Data'!AY19216</f>
        <v>3467</v>
      </c>
      <c r="U25" s="69">
        <f>'[1]Historical Data'!AZ19216</f>
        <v>3456</v>
      </c>
      <c r="V25" s="69">
        <f>'[1]Historical Data'!BA19216</f>
        <v>3445</v>
      </c>
      <c r="W25" s="69">
        <f>'[1]Historical Data'!BB19216</f>
        <v>3434</v>
      </c>
      <c r="X25" s="69">
        <f>'[1]Historical Data'!BC19216</f>
        <v>3423</v>
      </c>
      <c r="Y25" s="69">
        <f>'[1]Historical Data'!BD19216</f>
        <v>3412</v>
      </c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</row>
    <row r="26" spans="1:42">
      <c r="A26" t="s">
        <v>117</v>
      </c>
      <c r="B26" s="69">
        <f>'[1]Historical Data'!AG19217</f>
        <v>40</v>
      </c>
      <c r="C26" s="69">
        <f>'[1]Historical Data'!AH19217</f>
        <v>40</v>
      </c>
      <c r="D26" s="69">
        <f>'[1]Historical Data'!AI19217</f>
        <v>40</v>
      </c>
      <c r="E26" s="69">
        <f>'[1]Historical Data'!AJ19217</f>
        <v>40</v>
      </c>
      <c r="F26" s="69">
        <f>'[1]Historical Data'!AK19217</f>
        <v>40</v>
      </c>
      <c r="G26" s="69">
        <f>'[1]Historical Data'!AL19217</f>
        <v>40</v>
      </c>
      <c r="H26" s="69">
        <f>'[1]Historical Data'!AM19217</f>
        <v>40</v>
      </c>
      <c r="I26" s="69">
        <f>'[1]Historical Data'!AN19217</f>
        <v>40</v>
      </c>
      <c r="J26" s="69">
        <f>'[1]Historical Data'!AO19217</f>
        <v>42</v>
      </c>
      <c r="K26" s="69">
        <f>'[1]Historical Data'!AP19217</f>
        <v>42</v>
      </c>
      <c r="L26" s="69">
        <f>'[1]Historical Data'!AQ19217</f>
        <v>42</v>
      </c>
      <c r="M26" s="69">
        <f>'[1]Historical Data'!AR19217</f>
        <v>42</v>
      </c>
      <c r="N26" s="69">
        <f>'[1]Historical Data'!AS19217</f>
        <v>42</v>
      </c>
      <c r="O26" s="69">
        <f>'[1]Historical Data'!AT19217</f>
        <v>43</v>
      </c>
      <c r="P26" s="69">
        <f>'[1]Historical Data'!AU19217</f>
        <v>43</v>
      </c>
      <c r="Q26" s="69">
        <f>'[1]Historical Data'!AV19217</f>
        <v>43</v>
      </c>
      <c r="R26" s="69">
        <f>'[1]Historical Data'!AW19217</f>
        <v>43</v>
      </c>
      <c r="S26" s="69">
        <f>'[1]Historical Data'!AX19217</f>
        <v>43</v>
      </c>
      <c r="T26" s="69">
        <f>'[1]Historical Data'!AY19217</f>
        <v>44</v>
      </c>
      <c r="U26" s="69">
        <f>'[1]Historical Data'!AZ19217</f>
        <v>44</v>
      </c>
      <c r="V26" s="69">
        <f>'[1]Historical Data'!BA19217</f>
        <v>44</v>
      </c>
      <c r="W26" s="69">
        <f>'[1]Historical Data'!BB19217</f>
        <v>44</v>
      </c>
      <c r="X26" s="69">
        <f>'[1]Historical Data'!BC19217</f>
        <v>44</v>
      </c>
      <c r="Y26" s="69">
        <f>'[1]Historical Data'!BD19217</f>
        <v>44</v>
      </c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</row>
    <row r="27" spans="1:42">
      <c r="A27" t="s">
        <v>282</v>
      </c>
      <c r="B27" s="69">
        <f>'[1]Historical Data'!AG19218</f>
        <v>4867</v>
      </c>
      <c r="C27" s="69">
        <f>'[1]Historical Data'!AH19218</f>
        <v>4837</v>
      </c>
      <c r="D27" s="69">
        <f>'[1]Historical Data'!AI19218</f>
        <v>4807</v>
      </c>
      <c r="E27" s="69">
        <f>'[1]Historical Data'!AJ19218</f>
        <v>4777</v>
      </c>
      <c r="F27" s="69">
        <f>'[1]Historical Data'!AK19218</f>
        <v>4747</v>
      </c>
      <c r="G27" s="69">
        <f>'[1]Historical Data'!AL19218</f>
        <v>4717</v>
      </c>
      <c r="H27" s="69">
        <f>'[1]Historical Data'!AM19218</f>
        <v>4687</v>
      </c>
      <c r="I27" s="69">
        <f>'[1]Historical Data'!AN19218</f>
        <v>4658</v>
      </c>
      <c r="J27" s="69">
        <f>'[1]Historical Data'!AO19218</f>
        <v>4629</v>
      </c>
      <c r="K27" s="69">
        <f>'[1]Historical Data'!AP19218</f>
        <v>4599</v>
      </c>
      <c r="L27" s="69">
        <f>'[1]Historical Data'!AQ19218</f>
        <v>4569</v>
      </c>
      <c r="M27" s="69">
        <f>'[1]Historical Data'!AR19218</f>
        <v>4539</v>
      </c>
      <c r="N27" s="69">
        <f>'[1]Historical Data'!AS19218</f>
        <v>4509</v>
      </c>
      <c r="O27" s="69">
        <f>'[1]Historical Data'!AT19218</f>
        <v>4479</v>
      </c>
      <c r="P27" s="69">
        <f>'[1]Historical Data'!AU19218</f>
        <v>4449</v>
      </c>
      <c r="Q27" s="69">
        <f>'[1]Historical Data'!AV19218</f>
        <v>4419</v>
      </c>
      <c r="R27" s="69">
        <f>'[1]Historical Data'!AW19218</f>
        <v>4389</v>
      </c>
      <c r="S27" s="69">
        <f>'[1]Historical Data'!AX19218</f>
        <v>4359</v>
      </c>
      <c r="T27" s="69">
        <f>'[1]Historical Data'!AY19218</f>
        <v>4329</v>
      </c>
      <c r="U27" s="69">
        <f>'[1]Historical Data'!AZ19218</f>
        <v>4299</v>
      </c>
      <c r="V27" s="69">
        <f>'[1]Historical Data'!BA19218</f>
        <v>4269</v>
      </c>
      <c r="W27" s="69">
        <f>'[1]Historical Data'!BB19218</f>
        <v>4239</v>
      </c>
      <c r="X27" s="69">
        <f>'[1]Historical Data'!BC19218</f>
        <v>4209</v>
      </c>
      <c r="Y27" s="69">
        <f>'[1]Historical Data'!BD19218</f>
        <v>4179</v>
      </c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</row>
    <row r="28" spans="1:42">
      <c r="A28" t="s">
        <v>122</v>
      </c>
      <c r="B28" s="69">
        <f>'[1]Historical Data'!AG19219</f>
        <v>217</v>
      </c>
      <c r="C28" s="69">
        <f>'[1]Historical Data'!AH19219</f>
        <v>217</v>
      </c>
      <c r="D28" s="69">
        <f>'[1]Historical Data'!AI19219</f>
        <v>217</v>
      </c>
      <c r="E28" s="69">
        <f>'[1]Historical Data'!AJ19219</f>
        <v>217</v>
      </c>
      <c r="F28" s="69">
        <f>'[1]Historical Data'!AK19219</f>
        <v>217</v>
      </c>
      <c r="G28" s="69">
        <f>'[1]Historical Data'!AL19219</f>
        <v>217</v>
      </c>
      <c r="H28" s="69">
        <f>'[1]Historical Data'!AM19219</f>
        <v>217</v>
      </c>
      <c r="I28" s="69">
        <f>'[1]Historical Data'!AN19219</f>
        <v>217</v>
      </c>
      <c r="J28" s="69">
        <f>'[1]Historical Data'!AO19219</f>
        <v>217</v>
      </c>
      <c r="K28" s="69">
        <f>'[1]Historical Data'!AP19219</f>
        <v>217</v>
      </c>
      <c r="L28" s="69">
        <f>'[1]Historical Data'!AQ19219</f>
        <v>217</v>
      </c>
      <c r="M28" s="69">
        <f>'[1]Historical Data'!AR19219</f>
        <v>217</v>
      </c>
      <c r="N28" s="69">
        <f>'[1]Historical Data'!AS19219</f>
        <v>217</v>
      </c>
      <c r="O28" s="69">
        <f>'[1]Historical Data'!AT19219</f>
        <v>217</v>
      </c>
      <c r="P28" s="69">
        <f>'[1]Historical Data'!AU19219</f>
        <v>217</v>
      </c>
      <c r="Q28" s="69">
        <f>'[1]Historical Data'!AV19219</f>
        <v>217</v>
      </c>
      <c r="R28" s="69">
        <f>'[1]Historical Data'!AW19219</f>
        <v>217</v>
      </c>
      <c r="S28" s="69">
        <f>'[1]Historical Data'!AX19219</f>
        <v>217</v>
      </c>
      <c r="T28" s="69">
        <f>'[1]Historical Data'!AY19219</f>
        <v>217</v>
      </c>
      <c r="U28" s="69">
        <f>'[1]Historical Data'!AZ19219</f>
        <v>217</v>
      </c>
      <c r="V28" s="69">
        <f>'[1]Historical Data'!BA19219</f>
        <v>217</v>
      </c>
      <c r="W28" s="69">
        <f>'[1]Historical Data'!BB19219</f>
        <v>217</v>
      </c>
      <c r="X28" s="69">
        <f>'[1]Historical Data'!BC19219</f>
        <v>217</v>
      </c>
      <c r="Y28" s="69">
        <f>'[1]Historical Data'!BD19219</f>
        <v>217</v>
      </c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</row>
    <row r="29" spans="1:42">
      <c r="A29" t="s">
        <v>123</v>
      </c>
      <c r="B29" s="69">
        <f>'[1]Historical Data'!AG19220</f>
        <v>13576</v>
      </c>
      <c r="C29" s="69">
        <f>'[1]Historical Data'!AH19220</f>
        <v>13518</v>
      </c>
      <c r="D29" s="69">
        <f>'[1]Historical Data'!AI19220</f>
        <v>13461</v>
      </c>
      <c r="E29" s="69">
        <f>'[1]Historical Data'!AJ19220</f>
        <v>13404</v>
      </c>
      <c r="F29" s="69">
        <f>'[1]Historical Data'!AK19220</f>
        <v>13347</v>
      </c>
      <c r="G29" s="69">
        <f>'[1]Historical Data'!AL19220</f>
        <v>13290</v>
      </c>
      <c r="H29" s="69">
        <f>'[1]Historical Data'!AM19220</f>
        <v>13234</v>
      </c>
      <c r="I29" s="69">
        <f>'[1]Historical Data'!AN19220</f>
        <v>13178</v>
      </c>
      <c r="J29" s="69">
        <f>'[1]Historical Data'!AO19220</f>
        <v>13122</v>
      </c>
      <c r="K29" s="69">
        <f>'[1]Historical Data'!AP19220</f>
        <v>13065</v>
      </c>
      <c r="L29" s="69">
        <f>'[1]Historical Data'!AQ19220</f>
        <v>13008</v>
      </c>
      <c r="M29" s="69">
        <f>'[1]Historical Data'!AR19220</f>
        <v>12951</v>
      </c>
      <c r="N29" s="69">
        <f>'[1]Historical Data'!AS19220</f>
        <v>12894</v>
      </c>
      <c r="O29" s="69">
        <f>'[1]Historical Data'!AT19220</f>
        <v>12838</v>
      </c>
      <c r="P29" s="69">
        <f>'[1]Historical Data'!AU19220</f>
        <v>12780</v>
      </c>
      <c r="Q29" s="69">
        <f>'[1]Historical Data'!AV19220</f>
        <v>12723</v>
      </c>
      <c r="R29" s="69">
        <f>'[1]Historical Data'!AW19220</f>
        <v>12666</v>
      </c>
      <c r="S29" s="69">
        <f>'[1]Historical Data'!AX19220</f>
        <v>12609</v>
      </c>
      <c r="T29" s="69">
        <f>'[1]Historical Data'!AY19220</f>
        <v>12553</v>
      </c>
      <c r="U29" s="69">
        <f>'[1]Historical Data'!AZ19220</f>
        <v>12496</v>
      </c>
      <c r="V29" s="69">
        <f>'[1]Historical Data'!BA19220</f>
        <v>12439</v>
      </c>
      <c r="W29" s="69">
        <f>'[1]Historical Data'!BB19220</f>
        <v>12382</v>
      </c>
      <c r="X29" s="69">
        <f>'[1]Historical Data'!BC19220</f>
        <v>12325</v>
      </c>
      <c r="Y29" s="69">
        <f>'[1]Historical Data'!BD19220</f>
        <v>12268</v>
      </c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</row>
    <row r="30" spans="1:42">
      <c r="A30" t="s">
        <v>126</v>
      </c>
      <c r="B30" s="69">
        <f>'[1]Historical Data'!AG19221</f>
        <v>3828</v>
      </c>
      <c r="C30" s="69">
        <f>'[1]Historical Data'!AH19221</f>
        <v>3794</v>
      </c>
      <c r="D30" s="69">
        <f>'[1]Historical Data'!AI19221</f>
        <v>3761</v>
      </c>
      <c r="E30" s="69">
        <f>'[1]Historical Data'!AJ19221</f>
        <v>3728</v>
      </c>
      <c r="F30" s="69">
        <f>'[1]Historical Data'!AK19221</f>
        <v>3695</v>
      </c>
      <c r="G30" s="69">
        <f>'[1]Historical Data'!AL19221</f>
        <v>3663</v>
      </c>
      <c r="H30" s="69">
        <f>'[1]Historical Data'!AM19221</f>
        <v>3631</v>
      </c>
      <c r="I30" s="69">
        <f>'[1]Historical Data'!AN19221</f>
        <v>3599</v>
      </c>
      <c r="J30" s="69">
        <f>'[1]Historical Data'!AO19221</f>
        <v>3567</v>
      </c>
      <c r="K30" s="69">
        <f>'[1]Historical Data'!AP19221</f>
        <v>3533</v>
      </c>
      <c r="L30" s="69">
        <f>'[1]Historical Data'!AQ19221</f>
        <v>3500</v>
      </c>
      <c r="M30" s="69">
        <f>'[1]Historical Data'!AR19221</f>
        <v>3467</v>
      </c>
      <c r="N30" s="69">
        <f>'[1]Historical Data'!AS19221</f>
        <v>3434</v>
      </c>
      <c r="O30" s="69">
        <f>'[1]Historical Data'!AT19221</f>
        <v>3402</v>
      </c>
      <c r="P30" s="69">
        <f>'[1]Historical Data'!AU19221</f>
        <v>3368</v>
      </c>
      <c r="Q30" s="69">
        <f>'[1]Historical Data'!AV19221</f>
        <v>3335</v>
      </c>
      <c r="R30" s="69">
        <f>'[1]Historical Data'!AW19221</f>
        <v>3302</v>
      </c>
      <c r="S30" s="69">
        <f>'[1]Historical Data'!AX19221</f>
        <v>3269</v>
      </c>
      <c r="T30" s="69">
        <f>'[1]Historical Data'!AY19221</f>
        <v>3237</v>
      </c>
      <c r="U30" s="69">
        <f>'[1]Historical Data'!AZ19221</f>
        <v>3204</v>
      </c>
      <c r="V30" s="69">
        <f>'[1]Historical Data'!BA19221</f>
        <v>3171</v>
      </c>
      <c r="W30" s="69">
        <f>'[1]Historical Data'!BB19221</f>
        <v>3138</v>
      </c>
      <c r="X30" s="69">
        <f>'[1]Historical Data'!BC19221</f>
        <v>3105</v>
      </c>
      <c r="Y30" s="69">
        <f>'[1]Historical Data'!BD19221</f>
        <v>3072</v>
      </c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</row>
    <row r="31" spans="1:42">
      <c r="A31" t="s">
        <v>130</v>
      </c>
      <c r="B31" s="69">
        <f>'[1]Historical Data'!AG19222</f>
        <v>13910</v>
      </c>
      <c r="C31" s="69">
        <f>'[1]Historical Data'!AH19222</f>
        <v>13830</v>
      </c>
      <c r="D31" s="69">
        <f>'[1]Historical Data'!AI19222</f>
        <v>13750</v>
      </c>
      <c r="E31" s="69">
        <f>'[1]Historical Data'!AJ19222</f>
        <v>13671</v>
      </c>
      <c r="F31" s="69">
        <f>'[1]Historical Data'!AK19222</f>
        <v>13592</v>
      </c>
      <c r="G31" s="69">
        <f>'[1]Historical Data'!AL19222</f>
        <v>13514</v>
      </c>
      <c r="H31" s="69">
        <f>'[1]Historical Data'!AM19222</f>
        <v>13436</v>
      </c>
      <c r="I31" s="69">
        <f>'[1]Historical Data'!AN19222</f>
        <v>13358</v>
      </c>
      <c r="J31" s="69">
        <f>'[1]Historical Data'!AO19222</f>
        <v>13281</v>
      </c>
      <c r="K31" s="69">
        <f>'[1]Historical Data'!AP19222</f>
        <v>13201</v>
      </c>
      <c r="L31" s="69">
        <f>'[1]Historical Data'!AQ19222</f>
        <v>13121</v>
      </c>
      <c r="M31" s="69">
        <f>'[1]Historical Data'!AR19222</f>
        <v>13042</v>
      </c>
      <c r="N31" s="69">
        <f>'[1]Historical Data'!AS19222</f>
        <v>12963</v>
      </c>
      <c r="O31" s="69">
        <f>'[1]Historical Data'!AT19222</f>
        <v>12885</v>
      </c>
      <c r="P31" s="69">
        <f>'[1]Historical Data'!AU19222</f>
        <v>12805</v>
      </c>
      <c r="Q31" s="69">
        <f>'[1]Historical Data'!AV19222</f>
        <v>12726</v>
      </c>
      <c r="R31" s="69">
        <f>'[1]Historical Data'!AW19222</f>
        <v>12647</v>
      </c>
      <c r="S31" s="69">
        <f>'[1]Historical Data'!AX19222</f>
        <v>12568</v>
      </c>
      <c r="T31" s="69">
        <f>'[1]Historical Data'!AY19222</f>
        <v>12490</v>
      </c>
      <c r="U31" s="69">
        <f>'[1]Historical Data'!AZ19222</f>
        <v>12411</v>
      </c>
      <c r="V31" s="69">
        <f>'[1]Historical Data'!BA19222</f>
        <v>12332</v>
      </c>
      <c r="W31" s="69">
        <f>'[1]Historical Data'!BB19222</f>
        <v>12253</v>
      </c>
      <c r="X31" s="69">
        <f>'[1]Historical Data'!BC19222</f>
        <v>12174</v>
      </c>
      <c r="Y31" s="69">
        <f>'[1]Historical Data'!BD19222</f>
        <v>12096</v>
      </c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</row>
    <row r="32" spans="1:42">
      <c r="A32" t="s">
        <v>131</v>
      </c>
      <c r="B32" s="69">
        <f>'[1]Historical Data'!AG19223</f>
        <v>393</v>
      </c>
      <c r="C32" s="69">
        <f>'[1]Historical Data'!AH19223</f>
        <v>383</v>
      </c>
      <c r="D32" s="69">
        <f>'[1]Historical Data'!AI19223</f>
        <v>373</v>
      </c>
      <c r="E32" s="69">
        <f>'[1]Historical Data'!AJ19223</f>
        <v>363</v>
      </c>
      <c r="F32" s="69">
        <f>'[1]Historical Data'!AK19223</f>
        <v>353</v>
      </c>
      <c r="G32" s="69">
        <f>'[1]Historical Data'!AL19223</f>
        <v>344</v>
      </c>
      <c r="H32" s="69">
        <f>'[1]Historical Data'!AM19223</f>
        <v>335</v>
      </c>
      <c r="I32" s="69">
        <f>'[1]Historical Data'!AN19223</f>
        <v>326</v>
      </c>
      <c r="J32" s="69">
        <f>'[1]Historical Data'!AO19223</f>
        <v>317</v>
      </c>
      <c r="K32" s="69">
        <f>'[1]Historical Data'!AP19223</f>
        <v>306</v>
      </c>
      <c r="L32" s="69">
        <f>'[1]Historical Data'!AQ19223</f>
        <v>296</v>
      </c>
      <c r="M32" s="69">
        <f>'[1]Historical Data'!AR19223</f>
        <v>286</v>
      </c>
      <c r="N32" s="69">
        <f>'[1]Historical Data'!AS19223</f>
        <v>276</v>
      </c>
      <c r="O32" s="69">
        <f>'[1]Historical Data'!AT19223</f>
        <v>267</v>
      </c>
      <c r="P32" s="69">
        <f>'[1]Historical Data'!AU19223</f>
        <v>262</v>
      </c>
      <c r="Q32" s="69">
        <f>'[1]Historical Data'!AV19223</f>
        <v>257</v>
      </c>
      <c r="R32" s="69">
        <f>'[1]Historical Data'!AW19223</f>
        <v>252</v>
      </c>
      <c r="S32" s="69">
        <f>'[1]Historical Data'!AX19223</f>
        <v>247</v>
      </c>
      <c r="T32" s="69">
        <f>'[1]Historical Data'!AY19223</f>
        <v>242</v>
      </c>
      <c r="U32" s="69">
        <f>'[1]Historical Data'!AZ19223</f>
        <v>237</v>
      </c>
      <c r="V32" s="69">
        <f>'[1]Historical Data'!BA19223</f>
        <v>232</v>
      </c>
      <c r="W32" s="69">
        <f>'[1]Historical Data'!BB19223</f>
        <v>227</v>
      </c>
      <c r="X32" s="69">
        <f>'[1]Historical Data'!BC19223</f>
        <v>222</v>
      </c>
      <c r="Y32" s="69">
        <f>'[1]Historical Data'!BD19223</f>
        <v>217</v>
      </c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</row>
    <row r="33" spans="1:42">
      <c r="A33" t="s">
        <v>138</v>
      </c>
      <c r="B33" s="69">
        <f>'[1]Historical Data'!AG19224</f>
        <v>39</v>
      </c>
      <c r="C33" s="69">
        <f>'[1]Historical Data'!AH19224</f>
        <v>39</v>
      </c>
      <c r="D33" s="69">
        <f>'[1]Historical Data'!AI19224</f>
        <v>39</v>
      </c>
      <c r="E33" s="69">
        <f>'[1]Historical Data'!AJ19224</f>
        <v>39</v>
      </c>
      <c r="F33" s="69">
        <f>'[1]Historical Data'!AK19224</f>
        <v>39</v>
      </c>
      <c r="G33" s="69">
        <f>'[1]Historical Data'!AL19224</f>
        <v>39</v>
      </c>
      <c r="H33" s="69">
        <f>'[1]Historical Data'!AM19224</f>
        <v>39</v>
      </c>
      <c r="I33" s="69">
        <f>'[1]Historical Data'!AN19224</f>
        <v>39</v>
      </c>
      <c r="J33" s="69">
        <f>'[1]Historical Data'!AO19224</f>
        <v>39</v>
      </c>
      <c r="K33" s="69">
        <f>'[1]Historical Data'!AP19224</f>
        <v>38</v>
      </c>
      <c r="L33" s="69">
        <f>'[1]Historical Data'!AQ19224</f>
        <v>37</v>
      </c>
      <c r="M33" s="69">
        <f>'[1]Historical Data'!AR19224</f>
        <v>36</v>
      </c>
      <c r="N33" s="69">
        <f>'[1]Historical Data'!AS19224</f>
        <v>35</v>
      </c>
      <c r="O33" s="69">
        <f>'[1]Historical Data'!AT19224</f>
        <v>35</v>
      </c>
      <c r="P33" s="69">
        <f>'[1]Historical Data'!AU19224</f>
        <v>35</v>
      </c>
      <c r="Q33" s="69">
        <f>'[1]Historical Data'!AV19224</f>
        <v>35</v>
      </c>
      <c r="R33" s="69">
        <f>'[1]Historical Data'!AW19224</f>
        <v>35</v>
      </c>
      <c r="S33" s="69">
        <f>'[1]Historical Data'!AX19224</f>
        <v>35</v>
      </c>
      <c r="T33" s="69">
        <f>'[1]Historical Data'!AY19224</f>
        <v>35</v>
      </c>
      <c r="U33" s="69">
        <f>'[1]Historical Data'!AZ19224</f>
        <v>35</v>
      </c>
      <c r="V33" s="69">
        <f>'[1]Historical Data'!BA19224</f>
        <v>35</v>
      </c>
      <c r="W33" s="69">
        <f>'[1]Historical Data'!BB19224</f>
        <v>35</v>
      </c>
      <c r="X33" s="69">
        <f>'[1]Historical Data'!BC19224</f>
        <v>35</v>
      </c>
      <c r="Y33" s="69">
        <f>'[1]Historical Data'!BD19224</f>
        <v>35</v>
      </c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</row>
    <row r="34" spans="1:42">
      <c r="A34" t="s">
        <v>139</v>
      </c>
      <c r="B34" s="69">
        <f>'[1]Historical Data'!AG19225</f>
        <v>5043</v>
      </c>
      <c r="C34" s="69">
        <f>'[1]Historical Data'!AH19225</f>
        <v>5040</v>
      </c>
      <c r="D34" s="69">
        <f>'[1]Historical Data'!AI19225</f>
        <v>5037</v>
      </c>
      <c r="E34" s="69">
        <f>'[1]Historical Data'!AJ19225</f>
        <v>5034</v>
      </c>
      <c r="F34" s="69">
        <f>'[1]Historical Data'!AK19225</f>
        <v>5031</v>
      </c>
      <c r="G34" s="69">
        <f>'[1]Historical Data'!AL19225</f>
        <v>5028</v>
      </c>
      <c r="H34" s="69">
        <f>'[1]Historical Data'!AM19225</f>
        <v>5025</v>
      </c>
      <c r="I34" s="69">
        <f>'[1]Historical Data'!AN19225</f>
        <v>5022</v>
      </c>
      <c r="J34" s="69">
        <f>'[1]Historical Data'!AO19225</f>
        <v>5017</v>
      </c>
      <c r="K34" s="69">
        <f>'[1]Historical Data'!AP19225</f>
        <v>5030</v>
      </c>
      <c r="L34" s="69">
        <f>'[1]Historical Data'!AQ19225</f>
        <v>5043</v>
      </c>
      <c r="M34" s="69">
        <f>'[1]Historical Data'!AR19225</f>
        <v>5056</v>
      </c>
      <c r="N34" s="69">
        <f>'[1]Historical Data'!AS19225</f>
        <v>5069</v>
      </c>
      <c r="O34" s="69">
        <f>'[1]Historical Data'!AT19225</f>
        <v>5081</v>
      </c>
      <c r="P34" s="69">
        <f>'[1]Historical Data'!AU19225</f>
        <v>5091</v>
      </c>
      <c r="Q34" s="69">
        <f>'[1]Historical Data'!AV19225</f>
        <v>5101</v>
      </c>
      <c r="R34" s="69">
        <f>'[1]Historical Data'!AW19225</f>
        <v>5111</v>
      </c>
      <c r="S34" s="69">
        <f>'[1]Historical Data'!AX19225</f>
        <v>5121</v>
      </c>
      <c r="T34" s="69">
        <f>'[1]Historical Data'!AY19225</f>
        <v>5131</v>
      </c>
      <c r="U34" s="69">
        <f>'[1]Historical Data'!AZ19225</f>
        <v>5141</v>
      </c>
      <c r="V34" s="69">
        <f>'[1]Historical Data'!BA19225</f>
        <v>5151</v>
      </c>
      <c r="W34" s="69">
        <f>'[1]Historical Data'!BB19225</f>
        <v>5161</v>
      </c>
      <c r="X34" s="69">
        <f>'[1]Historical Data'!BC19225</f>
        <v>5171</v>
      </c>
      <c r="Y34" s="69">
        <f>'[1]Historical Data'!BD19225</f>
        <v>5181</v>
      </c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</row>
    <row r="35" spans="1:42">
      <c r="A35" t="s">
        <v>148</v>
      </c>
      <c r="B35" s="69">
        <f>'[1]Historical Data'!AG19226</f>
        <v>42931</v>
      </c>
      <c r="C35" s="69">
        <f>'[1]Historical Data'!AH19226</f>
        <v>42709</v>
      </c>
      <c r="D35" s="69">
        <f>'[1]Historical Data'!AI19226</f>
        <v>42488</v>
      </c>
      <c r="E35" s="69">
        <f>'[1]Historical Data'!AJ19226</f>
        <v>42268</v>
      </c>
      <c r="F35" s="69">
        <f>'[1]Historical Data'!AK19226</f>
        <v>42050</v>
      </c>
      <c r="G35" s="69">
        <f>'[1]Historical Data'!AL19226</f>
        <v>41833</v>
      </c>
      <c r="H35" s="69">
        <f>'[1]Historical Data'!AM19226</f>
        <v>41617</v>
      </c>
      <c r="I35" s="69">
        <f>'[1]Historical Data'!AN19226</f>
        <v>41402</v>
      </c>
      <c r="J35" s="69">
        <f>'[1]Historical Data'!AO19226</f>
        <v>41188</v>
      </c>
      <c r="K35" s="69">
        <f>'[1]Historical Data'!AP19226</f>
        <v>40964</v>
      </c>
      <c r="L35" s="69">
        <f>'[1]Historical Data'!AQ19226</f>
        <v>40741</v>
      </c>
      <c r="M35" s="69">
        <f>'[1]Historical Data'!AR19226</f>
        <v>40519</v>
      </c>
      <c r="N35" s="69">
        <f>'[1]Historical Data'!AS19226</f>
        <v>40298</v>
      </c>
      <c r="O35" s="69">
        <f>'[1]Historical Data'!AT19226</f>
        <v>40079</v>
      </c>
      <c r="P35" s="69">
        <f>'[1]Historical Data'!AU19226</f>
        <v>39865</v>
      </c>
      <c r="Q35" s="69">
        <f>'[1]Historical Data'!AV19226</f>
        <v>39652</v>
      </c>
      <c r="R35" s="69">
        <f>'[1]Historical Data'!AW19226</f>
        <v>39441</v>
      </c>
      <c r="S35" s="69">
        <f>'[1]Historical Data'!AX19226</f>
        <v>39231</v>
      </c>
      <c r="T35" s="69">
        <f>'[1]Historical Data'!AY19226</f>
        <v>39022</v>
      </c>
      <c r="U35" s="69">
        <f>'[1]Historical Data'!AZ19226</f>
        <v>38810</v>
      </c>
      <c r="V35" s="69">
        <f>'[1]Historical Data'!BA19226</f>
        <v>38599</v>
      </c>
      <c r="W35" s="69">
        <f>'[1]Historical Data'!BB19226</f>
        <v>38388</v>
      </c>
      <c r="X35" s="69">
        <f>'[1]Historical Data'!BC19226</f>
        <v>38177</v>
      </c>
      <c r="Y35" s="69">
        <f>'[1]Historical Data'!BD19226</f>
        <v>37967</v>
      </c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</row>
    <row r="36" spans="1:42">
      <c r="A36" t="s">
        <v>149</v>
      </c>
      <c r="B36" s="69">
        <f>'[1]Historical Data'!AG19227</f>
        <v>1802</v>
      </c>
      <c r="C36" s="69">
        <f>'[1]Historical Data'!AH19227</f>
        <v>1735</v>
      </c>
      <c r="D36" s="69">
        <f>'[1]Historical Data'!AI19227</f>
        <v>1670</v>
      </c>
      <c r="E36" s="69">
        <f>'[1]Historical Data'!AJ19227</f>
        <v>1607</v>
      </c>
      <c r="F36" s="69">
        <f>'[1]Historical Data'!AK19227</f>
        <v>1547</v>
      </c>
      <c r="G36" s="69">
        <f>'[1]Historical Data'!AL19227</f>
        <v>1489</v>
      </c>
      <c r="H36" s="69">
        <f>'[1]Historical Data'!AM19227</f>
        <v>1433</v>
      </c>
      <c r="I36" s="69">
        <f>'[1]Historical Data'!AN19227</f>
        <v>1379</v>
      </c>
      <c r="J36" s="69">
        <f>'[1]Historical Data'!AO19227</f>
        <v>1328</v>
      </c>
      <c r="K36" s="69">
        <f>'[1]Historical Data'!AP19227</f>
        <v>1315</v>
      </c>
      <c r="L36" s="69">
        <f>'[1]Historical Data'!AQ19227</f>
        <v>1302</v>
      </c>
      <c r="M36" s="69">
        <f>'[1]Historical Data'!AR19227</f>
        <v>1290</v>
      </c>
      <c r="N36" s="69">
        <f>'[1]Historical Data'!AS19227</f>
        <v>1278</v>
      </c>
      <c r="O36" s="69">
        <f>'[1]Historical Data'!AT19227</f>
        <v>1266</v>
      </c>
      <c r="P36" s="69">
        <f>'[1]Historical Data'!AU19227</f>
        <v>1253</v>
      </c>
      <c r="Q36" s="69">
        <f>'[1]Historical Data'!AV19227</f>
        <v>1240</v>
      </c>
      <c r="R36" s="69">
        <f>'[1]Historical Data'!AW19227</f>
        <v>1228</v>
      </c>
      <c r="S36" s="69">
        <f>'[1]Historical Data'!AX19227</f>
        <v>1216</v>
      </c>
      <c r="T36" s="69">
        <f>'[1]Historical Data'!AY19227</f>
        <v>1204</v>
      </c>
      <c r="U36" s="69">
        <f>'[1]Historical Data'!AZ19227</f>
        <v>1192</v>
      </c>
      <c r="V36" s="69">
        <f>'[1]Historical Data'!BA19227</f>
        <v>1180</v>
      </c>
      <c r="W36" s="69">
        <f>'[1]Historical Data'!BB19227</f>
        <v>1168</v>
      </c>
      <c r="X36" s="69">
        <f>'[1]Historical Data'!BC19227</f>
        <v>1156</v>
      </c>
      <c r="Y36" s="69">
        <f>'[1]Historical Data'!BD19227</f>
        <v>1144</v>
      </c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</row>
    <row r="37" spans="1:42">
      <c r="A37" t="s">
        <v>283</v>
      </c>
      <c r="B37" s="69">
        <f>'[1]Historical Data'!AG19228</f>
        <v>16323</v>
      </c>
      <c r="C37" s="69">
        <f>'[1]Historical Data'!AH19228</f>
        <v>15886</v>
      </c>
      <c r="D37" s="69">
        <f>'[1]Historical Data'!AI19228</f>
        <v>15461</v>
      </c>
      <c r="E37" s="69">
        <f>'[1]Historical Data'!AJ19228</f>
        <v>15047</v>
      </c>
      <c r="F37" s="69">
        <f>'[1]Historical Data'!AK19228</f>
        <v>14644</v>
      </c>
      <c r="G37" s="69">
        <f>'[1]Historical Data'!AL19228</f>
        <v>14252</v>
      </c>
      <c r="H37" s="69">
        <f>'[1]Historical Data'!AM19228</f>
        <v>13870</v>
      </c>
      <c r="I37" s="69">
        <f>'[1]Historical Data'!AN19228</f>
        <v>13499</v>
      </c>
      <c r="J37" s="69">
        <f>'[1]Historical Data'!AO19228</f>
        <v>13137</v>
      </c>
      <c r="K37" s="69">
        <f>'[1]Historical Data'!AP19228</f>
        <v>12699</v>
      </c>
      <c r="L37" s="69">
        <f>'[1]Historical Data'!AQ19228</f>
        <v>12276</v>
      </c>
      <c r="M37" s="69">
        <f>'[1]Historical Data'!AR19228</f>
        <v>11867</v>
      </c>
      <c r="N37" s="69">
        <f>'[1]Historical Data'!AS19228</f>
        <v>11471</v>
      </c>
      <c r="O37" s="69">
        <f>'[1]Historical Data'!AT19228</f>
        <v>11089</v>
      </c>
      <c r="P37" s="69">
        <f>'[1]Historical Data'!AU19228</f>
        <v>10645</v>
      </c>
      <c r="Q37" s="69">
        <f>'[1]Historical Data'!AV19228</f>
        <v>10219</v>
      </c>
      <c r="R37" s="69">
        <f>'[1]Historical Data'!AW19228</f>
        <v>9810</v>
      </c>
      <c r="S37" s="69">
        <f>'[1]Historical Data'!AX19228</f>
        <v>9417</v>
      </c>
      <c r="T37" s="69">
        <f>'[1]Historical Data'!AY19228</f>
        <v>9041</v>
      </c>
      <c r="U37" s="69">
        <f>'[1]Historical Data'!AZ19228</f>
        <v>8623</v>
      </c>
      <c r="V37" s="69">
        <f>'[1]Historical Data'!BA19228</f>
        <v>8222</v>
      </c>
      <c r="W37" s="69">
        <f>'[1]Historical Data'!BB19228</f>
        <v>7821</v>
      </c>
      <c r="X37" s="69">
        <f>'[1]Historical Data'!BC19228</f>
        <v>7420</v>
      </c>
      <c r="Y37" s="69">
        <f>'[1]Historical Data'!BD19228</f>
        <v>7040</v>
      </c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</row>
    <row r="38" spans="1:42">
      <c r="A38" t="s">
        <v>170</v>
      </c>
      <c r="B38" s="69">
        <f>'[1]Historical Data'!AG19229</f>
        <v>87</v>
      </c>
      <c r="C38" s="69">
        <f>'[1]Historical Data'!AH19229</f>
        <v>87</v>
      </c>
      <c r="D38" s="69">
        <f>'[1]Historical Data'!AI19229</f>
        <v>87</v>
      </c>
      <c r="E38" s="69">
        <f>'[1]Historical Data'!AJ19229</f>
        <v>87</v>
      </c>
      <c r="F38" s="69">
        <f>'[1]Historical Data'!AK19229</f>
        <v>87</v>
      </c>
      <c r="G38" s="69">
        <f>'[1]Historical Data'!AL19229</f>
        <v>87</v>
      </c>
      <c r="H38" s="69">
        <f>'[1]Historical Data'!AM19229</f>
        <v>87</v>
      </c>
      <c r="I38" s="69">
        <f>'[1]Historical Data'!AN19229</f>
        <v>87</v>
      </c>
      <c r="J38" s="69">
        <f>'[1]Historical Data'!AO19229</f>
        <v>87</v>
      </c>
      <c r="K38" s="69">
        <f>'[1]Historical Data'!AP19229</f>
        <v>87</v>
      </c>
      <c r="L38" s="69">
        <f>'[1]Historical Data'!AQ19229</f>
        <v>87</v>
      </c>
      <c r="M38" s="69">
        <f>'[1]Historical Data'!AR19229</f>
        <v>87</v>
      </c>
      <c r="N38" s="69">
        <f>'[1]Historical Data'!AS19229</f>
        <v>87</v>
      </c>
      <c r="O38" s="69">
        <f>'[1]Historical Data'!AT19229</f>
        <v>85</v>
      </c>
      <c r="P38" s="69">
        <f>'[1]Historical Data'!AU19229</f>
        <v>86</v>
      </c>
      <c r="Q38" s="69">
        <f>'[1]Historical Data'!AV19229</f>
        <v>87</v>
      </c>
      <c r="R38" s="69">
        <f>'[1]Historical Data'!AW19229</f>
        <v>88</v>
      </c>
      <c r="S38" s="69">
        <f>'[1]Historical Data'!AX19229</f>
        <v>89</v>
      </c>
      <c r="T38" s="69">
        <f>'[1]Historical Data'!AY19229</f>
        <v>88</v>
      </c>
      <c r="U38" s="69">
        <f>'[1]Historical Data'!AZ19229</f>
        <v>89</v>
      </c>
      <c r="V38" s="69">
        <f>'[1]Historical Data'!BA19229</f>
        <v>90</v>
      </c>
      <c r="W38" s="69">
        <f>'[1]Historical Data'!BB19229</f>
        <v>90</v>
      </c>
      <c r="X38" s="69">
        <f>'[1]Historical Data'!BC19229</f>
        <v>91</v>
      </c>
      <c r="Y38" s="69">
        <f>'[1]Historical Data'!BD19229</f>
        <v>92</v>
      </c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</row>
    <row r="39" spans="1:42">
      <c r="A39" t="s">
        <v>178</v>
      </c>
      <c r="B39" s="69">
        <f>'[1]Historical Data'!AG19230</f>
        <v>324</v>
      </c>
      <c r="C39" s="69">
        <f>'[1]Historical Data'!AH19230</f>
        <v>327</v>
      </c>
      <c r="D39" s="69">
        <f>'[1]Historical Data'!AI19230</f>
        <v>330</v>
      </c>
      <c r="E39" s="69">
        <f>'[1]Historical Data'!AJ19230</f>
        <v>333</v>
      </c>
      <c r="F39" s="69">
        <f>'[1]Historical Data'!AK19230</f>
        <v>336</v>
      </c>
      <c r="G39" s="69">
        <f>'[1]Historical Data'!AL19230</f>
        <v>339</v>
      </c>
      <c r="H39" s="69">
        <f>'[1]Historical Data'!AM19230</f>
        <v>342</v>
      </c>
      <c r="I39" s="69">
        <f>'[1]Historical Data'!AN19230</f>
        <v>345</v>
      </c>
      <c r="J39" s="69">
        <f>'[1]Historical Data'!AO19230</f>
        <v>344</v>
      </c>
      <c r="K39" s="69">
        <f>'[1]Historical Data'!AP19230</f>
        <v>352</v>
      </c>
      <c r="L39" s="69">
        <f>'[1]Historical Data'!AQ19230</f>
        <v>360</v>
      </c>
      <c r="M39" s="69">
        <f>'[1]Historical Data'!AR19230</f>
        <v>368</v>
      </c>
      <c r="N39" s="69">
        <f>'[1]Historical Data'!AS19230</f>
        <v>376</v>
      </c>
      <c r="O39" s="69">
        <f>'[1]Historical Data'!AT19230</f>
        <v>385</v>
      </c>
      <c r="P39" s="69">
        <f>'[1]Historical Data'!AU19230</f>
        <v>395</v>
      </c>
      <c r="Q39" s="69">
        <f>'[1]Historical Data'!AV19230</f>
        <v>405</v>
      </c>
      <c r="R39" s="69">
        <f>'[1]Historical Data'!AW19230</f>
        <v>415</v>
      </c>
      <c r="S39" s="69">
        <f>'[1]Historical Data'!AX19230</f>
        <v>425</v>
      </c>
      <c r="T39" s="69">
        <f>'[1]Historical Data'!AY19230</f>
        <v>435</v>
      </c>
      <c r="U39" s="69">
        <f>'[1]Historical Data'!AZ19230</f>
        <v>445</v>
      </c>
      <c r="V39" s="69">
        <f>'[1]Historical Data'!BA19230</f>
        <v>455</v>
      </c>
      <c r="W39" s="69">
        <f>'[1]Historical Data'!BB19230</f>
        <v>465</v>
      </c>
      <c r="X39" s="69">
        <f>'[1]Historical Data'!BC19230</f>
        <v>475</v>
      </c>
      <c r="Y39" s="69">
        <f>'[1]Historical Data'!BD19230</f>
        <v>485</v>
      </c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</row>
    <row r="40" spans="1:42">
      <c r="A40" t="s">
        <v>180</v>
      </c>
      <c r="B40" s="69">
        <f>'[1]Historical Data'!AG19231</f>
        <v>27</v>
      </c>
      <c r="C40" s="69">
        <f>'[1]Historical Data'!AH19231</f>
        <v>27</v>
      </c>
      <c r="D40" s="69">
        <f>'[1]Historical Data'!AI19231</f>
        <v>27</v>
      </c>
      <c r="E40" s="69">
        <f>'[1]Historical Data'!AJ19231</f>
        <v>27</v>
      </c>
      <c r="F40" s="69">
        <f>'[1]Historical Data'!AK19231</f>
        <v>27</v>
      </c>
      <c r="G40" s="69">
        <f>'[1]Historical Data'!AL19231</f>
        <v>27</v>
      </c>
      <c r="H40" s="69">
        <f>'[1]Historical Data'!AM19231</f>
        <v>27</v>
      </c>
      <c r="I40" s="69">
        <f>'[1]Historical Data'!AN19231</f>
        <v>27</v>
      </c>
      <c r="J40" s="69">
        <f>'[1]Historical Data'!AO19231</f>
        <v>27</v>
      </c>
      <c r="K40" s="69">
        <f>'[1]Historical Data'!AP19231</f>
        <v>27</v>
      </c>
      <c r="L40" s="69">
        <f>'[1]Historical Data'!AQ19231</f>
        <v>27</v>
      </c>
      <c r="M40" s="69">
        <f>'[1]Historical Data'!AR19231</f>
        <v>27</v>
      </c>
      <c r="N40" s="69">
        <f>'[1]Historical Data'!AS19231</f>
        <v>27</v>
      </c>
      <c r="O40" s="69">
        <f>'[1]Historical Data'!AT19231</f>
        <v>27</v>
      </c>
      <c r="P40" s="69">
        <f>'[1]Historical Data'!AU19231</f>
        <v>27</v>
      </c>
      <c r="Q40" s="69">
        <f>'[1]Historical Data'!AV19231</f>
        <v>27</v>
      </c>
      <c r="R40" s="69">
        <f>'[1]Historical Data'!AW19231</f>
        <v>27</v>
      </c>
      <c r="S40" s="69">
        <f>'[1]Historical Data'!AX19231</f>
        <v>27</v>
      </c>
      <c r="T40" s="69">
        <f>'[1]Historical Data'!AY19231</f>
        <v>27</v>
      </c>
      <c r="U40" s="69">
        <f>'[1]Historical Data'!AZ19231</f>
        <v>27</v>
      </c>
      <c r="V40" s="69">
        <f>'[1]Historical Data'!BA19231</f>
        <v>27</v>
      </c>
      <c r="W40" s="69">
        <f>'[1]Historical Data'!BB19231</f>
        <v>27</v>
      </c>
      <c r="X40" s="69">
        <f>'[1]Historical Data'!BC19231</f>
        <v>27</v>
      </c>
      <c r="Y40" s="69">
        <f>'[1]Historical Data'!BD19231</f>
        <v>27</v>
      </c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</row>
    <row r="41" spans="1:42">
      <c r="A41" t="s">
        <v>183</v>
      </c>
      <c r="B41" s="69">
        <f>'[1]Historical Data'!AG19232</f>
        <v>9256</v>
      </c>
      <c r="C41" s="69">
        <f>'[1]Historical Data'!AH19232</f>
        <v>9210</v>
      </c>
      <c r="D41" s="69">
        <f>'[1]Historical Data'!AI19232</f>
        <v>9165</v>
      </c>
      <c r="E41" s="69">
        <f>'[1]Historical Data'!AJ19232</f>
        <v>9120</v>
      </c>
      <c r="F41" s="69">
        <f>'[1]Historical Data'!AK19232</f>
        <v>9075</v>
      </c>
      <c r="G41" s="69">
        <f>'[1]Historical Data'!AL19232</f>
        <v>9030</v>
      </c>
      <c r="H41" s="69">
        <f>'[1]Historical Data'!AM19232</f>
        <v>8986</v>
      </c>
      <c r="I41" s="69">
        <f>'[1]Historical Data'!AN19232</f>
        <v>8942</v>
      </c>
      <c r="J41" s="69">
        <f>'[1]Historical Data'!AO19232</f>
        <v>8898</v>
      </c>
      <c r="K41" s="69">
        <f>'[1]Historical Data'!AP19232</f>
        <v>8853</v>
      </c>
      <c r="L41" s="69">
        <f>'[1]Historical Data'!AQ19232</f>
        <v>8808</v>
      </c>
      <c r="M41" s="69">
        <f>'[1]Historical Data'!AR19232</f>
        <v>8763</v>
      </c>
      <c r="N41" s="69">
        <f>'[1]Historical Data'!AS19232</f>
        <v>8718</v>
      </c>
      <c r="O41" s="69">
        <f>'[1]Historical Data'!AT19232</f>
        <v>8673</v>
      </c>
      <c r="P41" s="69">
        <f>'[1]Historical Data'!AU19232</f>
        <v>8633</v>
      </c>
      <c r="Q41" s="69">
        <f>'[1]Historical Data'!AV19232</f>
        <v>8593</v>
      </c>
      <c r="R41" s="69">
        <f>'[1]Historical Data'!AW19232</f>
        <v>8553</v>
      </c>
      <c r="S41" s="69">
        <f>'[1]Historical Data'!AX19232</f>
        <v>8513</v>
      </c>
      <c r="T41" s="69">
        <f>'[1]Historical Data'!AY19232</f>
        <v>8473</v>
      </c>
      <c r="U41" s="69">
        <f>'[1]Historical Data'!AZ19232</f>
        <v>8433</v>
      </c>
      <c r="V41" s="69">
        <f>'[1]Historical Data'!BA19232</f>
        <v>8393</v>
      </c>
      <c r="W41" s="69">
        <f>'[1]Historical Data'!BB19232</f>
        <v>8353</v>
      </c>
      <c r="X41" s="69">
        <f>'[1]Historical Data'!BC19232</f>
        <v>8313</v>
      </c>
      <c r="Y41" s="69">
        <f>'[1]Historical Data'!BD19232</f>
        <v>8273</v>
      </c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</row>
    <row r="42" spans="1:42">
      <c r="A42" t="s">
        <v>188</v>
      </c>
      <c r="B42" s="69">
        <f>'[1]Historical Data'!AG19233</f>
        <v>3078</v>
      </c>
      <c r="C42" s="69">
        <f>'[1]Historical Data'!AH19233</f>
        <v>3058</v>
      </c>
      <c r="D42" s="69">
        <f>'[1]Historical Data'!AI19233</f>
        <v>3038</v>
      </c>
      <c r="E42" s="69">
        <f>'[1]Historical Data'!AJ19233</f>
        <v>3018</v>
      </c>
      <c r="F42" s="69">
        <f>'[1]Historical Data'!AK19233</f>
        <v>2998</v>
      </c>
      <c r="G42" s="69">
        <f>'[1]Historical Data'!AL19233</f>
        <v>2979</v>
      </c>
      <c r="H42" s="69">
        <f>'[1]Historical Data'!AM19233</f>
        <v>2960</v>
      </c>
      <c r="I42" s="69">
        <f>'[1]Historical Data'!AN19233</f>
        <v>2941</v>
      </c>
      <c r="J42" s="69">
        <f>'[1]Historical Data'!AO19233</f>
        <v>2922</v>
      </c>
      <c r="K42" s="69">
        <f>'[1]Historical Data'!AP19233</f>
        <v>2902</v>
      </c>
      <c r="L42" s="69">
        <f>'[1]Historical Data'!AQ19233</f>
        <v>2882</v>
      </c>
      <c r="M42" s="69">
        <f>'[1]Historical Data'!AR19233</f>
        <v>2862</v>
      </c>
      <c r="N42" s="69">
        <f>'[1]Historical Data'!AS19233</f>
        <v>2843</v>
      </c>
      <c r="O42" s="69">
        <f>'[1]Historical Data'!AT19233</f>
        <v>2824</v>
      </c>
      <c r="P42" s="69">
        <f>'[1]Historical Data'!AU19233</f>
        <v>2804</v>
      </c>
      <c r="Q42" s="69">
        <f>'[1]Historical Data'!AV19233</f>
        <v>2784</v>
      </c>
      <c r="R42" s="69">
        <f>'[1]Historical Data'!AW19233</f>
        <v>2764</v>
      </c>
      <c r="S42" s="69">
        <f>'[1]Historical Data'!AX19233</f>
        <v>2745</v>
      </c>
      <c r="T42" s="69">
        <f>'[1]Historical Data'!AY19233</f>
        <v>2726</v>
      </c>
      <c r="U42" s="69">
        <f>'[1]Historical Data'!AZ19233</f>
        <v>2706</v>
      </c>
      <c r="V42" s="69">
        <f>'[1]Historical Data'!BA19233</f>
        <v>2687</v>
      </c>
      <c r="W42" s="69">
        <f>'[1]Historical Data'!BB19233</f>
        <v>2667</v>
      </c>
      <c r="X42" s="69">
        <f>'[1]Historical Data'!BC19233</f>
        <v>2648</v>
      </c>
      <c r="Y42" s="69">
        <f>'[1]Historical Data'!BD19233</f>
        <v>2629</v>
      </c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</row>
    <row r="43" spans="1:42">
      <c r="A43" t="s">
        <v>189</v>
      </c>
      <c r="B43" s="69">
        <f>'[1]Historical Data'!AG19234</f>
        <v>8123</v>
      </c>
      <c r="C43" s="69">
        <f>'[1]Historical Data'!AH19234</f>
        <v>8044</v>
      </c>
      <c r="D43" s="69">
        <f>'[1]Historical Data'!AI19234</f>
        <v>7966</v>
      </c>
      <c r="E43" s="69">
        <f>'[1]Historical Data'!AJ19234</f>
        <v>7889</v>
      </c>
      <c r="F43" s="69">
        <f>'[1]Historical Data'!AK19234</f>
        <v>7813</v>
      </c>
      <c r="G43" s="69">
        <f>'[1]Historical Data'!AL19234</f>
        <v>7737</v>
      </c>
      <c r="H43" s="69">
        <f>'[1]Historical Data'!AM19234</f>
        <v>7662</v>
      </c>
      <c r="I43" s="69">
        <f>'[1]Historical Data'!AN19234</f>
        <v>7588</v>
      </c>
      <c r="J43" s="69">
        <f>'[1]Historical Data'!AO19234</f>
        <v>7515</v>
      </c>
      <c r="K43" s="69">
        <f>'[1]Historical Data'!AP19234</f>
        <v>7437</v>
      </c>
      <c r="L43" s="69">
        <f>'[1]Historical Data'!AQ19234</f>
        <v>7359</v>
      </c>
      <c r="M43" s="69">
        <f>'[1]Historical Data'!AR19234</f>
        <v>7282</v>
      </c>
      <c r="N43" s="69">
        <f>'[1]Historical Data'!AS19234</f>
        <v>7206</v>
      </c>
      <c r="O43" s="69">
        <f>'[1]Historical Data'!AT19234</f>
        <v>7131</v>
      </c>
      <c r="P43" s="69">
        <f>'[1]Historical Data'!AU19234</f>
        <v>7052</v>
      </c>
      <c r="Q43" s="69">
        <f>'[1]Historical Data'!AV19234</f>
        <v>6974</v>
      </c>
      <c r="R43" s="69">
        <f>'[1]Historical Data'!AW19234</f>
        <v>6897</v>
      </c>
      <c r="S43" s="69">
        <f>'[1]Historical Data'!AX19234</f>
        <v>6821</v>
      </c>
      <c r="T43" s="69">
        <f>'[1]Historical Data'!AY19234</f>
        <v>6747</v>
      </c>
      <c r="U43" s="69">
        <f>'[1]Historical Data'!AZ19234</f>
        <v>6669</v>
      </c>
      <c r="V43" s="69">
        <f>'[1]Historical Data'!BA19234</f>
        <v>6593</v>
      </c>
      <c r="W43" s="69">
        <f>'[1]Historical Data'!BB19234</f>
        <v>6517</v>
      </c>
      <c r="X43" s="69">
        <f>'[1]Historical Data'!BC19234</f>
        <v>6440</v>
      </c>
      <c r="Y43" s="69">
        <f>'[1]Historical Data'!BD19234</f>
        <v>6364</v>
      </c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</row>
    <row r="44" spans="1:42">
      <c r="A44" t="s">
        <v>193</v>
      </c>
      <c r="B44" s="69">
        <f>'[1]Historical Data'!AG19235</f>
        <v>9241</v>
      </c>
      <c r="C44" s="69">
        <f>'[1]Historical Data'!AH19235</f>
        <v>9241</v>
      </c>
      <c r="D44" s="69">
        <f>'[1]Historical Data'!AI19235</f>
        <v>9241</v>
      </c>
      <c r="E44" s="69">
        <f>'[1]Historical Data'!AJ19235</f>
        <v>9241</v>
      </c>
      <c r="F44" s="69">
        <f>'[1]Historical Data'!AK19235</f>
        <v>9241</v>
      </c>
      <c r="G44" s="69">
        <f>'[1]Historical Data'!AL19235</f>
        <v>9241</v>
      </c>
      <c r="H44" s="69">
        <f>'[1]Historical Data'!AM19235</f>
        <v>9241</v>
      </c>
      <c r="I44" s="69">
        <f>'[1]Historical Data'!AN19235</f>
        <v>9241</v>
      </c>
      <c r="J44" s="69">
        <f>'[1]Historical Data'!AO19235</f>
        <v>9241</v>
      </c>
      <c r="K44" s="69">
        <f>'[1]Historical Data'!AP19235</f>
        <v>9241</v>
      </c>
      <c r="L44" s="69">
        <f>'[1]Historical Data'!AQ19235</f>
        <v>9241</v>
      </c>
      <c r="M44" s="69">
        <f>'[1]Historical Data'!AR19235</f>
        <v>9241</v>
      </c>
      <c r="N44" s="69">
        <f>'[1]Historical Data'!AS19235</f>
        <v>9241</v>
      </c>
      <c r="O44" s="69">
        <f>'[1]Historical Data'!AT19235</f>
        <v>9241</v>
      </c>
      <c r="P44" s="69">
        <f>'[1]Historical Data'!AU19235</f>
        <v>9241</v>
      </c>
      <c r="Q44" s="69">
        <f>'[1]Historical Data'!AV19235</f>
        <v>9241</v>
      </c>
      <c r="R44" s="69">
        <f>'[1]Historical Data'!AW19235</f>
        <v>9241</v>
      </c>
      <c r="S44" s="69">
        <f>'[1]Historical Data'!AX19235</f>
        <v>9241</v>
      </c>
      <c r="T44" s="69">
        <f>'[1]Historical Data'!AY19235</f>
        <v>9241</v>
      </c>
      <c r="U44" s="69">
        <f>'[1]Historical Data'!AZ19235</f>
        <v>9241</v>
      </c>
      <c r="V44" s="69">
        <f>'[1]Historical Data'!BA19235</f>
        <v>9241</v>
      </c>
      <c r="W44" s="69">
        <f>'[1]Historical Data'!BB19235</f>
        <v>9241</v>
      </c>
      <c r="X44" s="69">
        <f>'[1]Historical Data'!BC19235</f>
        <v>9241</v>
      </c>
      <c r="Y44" s="69">
        <f>'[1]Historical Data'!BD19235</f>
        <v>9241</v>
      </c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</row>
    <row r="45" spans="1:42">
      <c r="A45" t="s">
        <v>195</v>
      </c>
      <c r="B45" s="69">
        <f>'[1]Historical Data'!AG19236</f>
        <v>75165</v>
      </c>
      <c r="C45" s="69">
        <f>'[1]Historical Data'!AH19236</f>
        <v>74564</v>
      </c>
      <c r="D45" s="69">
        <f>'[1]Historical Data'!AI19236</f>
        <v>73968</v>
      </c>
      <c r="E45" s="69">
        <f>'[1]Historical Data'!AJ19236</f>
        <v>73377</v>
      </c>
      <c r="F45" s="69">
        <f>'[1]Historical Data'!AK19236</f>
        <v>72791</v>
      </c>
      <c r="G45" s="69">
        <f>'[1]Historical Data'!AL19236</f>
        <v>72209</v>
      </c>
      <c r="H45" s="69">
        <f>'[1]Historical Data'!AM19236</f>
        <v>71632</v>
      </c>
      <c r="I45" s="69">
        <f>'[1]Historical Data'!AN19236</f>
        <v>71059</v>
      </c>
      <c r="J45" s="69">
        <f>'[1]Historical Data'!AO19236</f>
        <v>70491</v>
      </c>
      <c r="K45" s="69">
        <f>'[1]Historical Data'!AP19236</f>
        <v>70437</v>
      </c>
      <c r="L45" s="69">
        <f>'[1]Historical Data'!AQ19236</f>
        <v>70383</v>
      </c>
      <c r="M45" s="69">
        <f>'[1]Historical Data'!AR19236</f>
        <v>70329</v>
      </c>
      <c r="N45" s="69">
        <f>'[1]Historical Data'!AS19236</f>
        <v>70275</v>
      </c>
      <c r="O45" s="69">
        <f>'[1]Historical Data'!AT19236</f>
        <v>70220</v>
      </c>
      <c r="P45" s="69">
        <f>'[1]Historical Data'!AU19236</f>
        <v>70166</v>
      </c>
      <c r="Q45" s="69">
        <f>'[1]Historical Data'!AV19236</f>
        <v>70112</v>
      </c>
      <c r="R45" s="69">
        <f>'[1]Historical Data'!AW19236</f>
        <v>70058</v>
      </c>
      <c r="S45" s="69">
        <f>'[1]Historical Data'!AX19236</f>
        <v>70004</v>
      </c>
      <c r="T45" s="69">
        <f>'[1]Historical Data'!AY19236</f>
        <v>69949</v>
      </c>
      <c r="U45" s="69">
        <f>'[1]Historical Data'!AZ19236</f>
        <v>69895</v>
      </c>
      <c r="V45" s="69">
        <f>'[1]Historical Data'!BA19236</f>
        <v>69841</v>
      </c>
      <c r="W45" s="69">
        <f>'[1]Historical Data'!BB19236</f>
        <v>69787</v>
      </c>
      <c r="X45" s="69">
        <f>'[1]Historical Data'!BC19236</f>
        <v>69733</v>
      </c>
      <c r="Y45" s="69">
        <f>'[1]Historical Data'!BD19236</f>
        <v>69679</v>
      </c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</row>
    <row r="46" spans="1:42">
      <c r="A46" t="s">
        <v>335</v>
      </c>
      <c r="B46" s="69">
        <f>'[1]Historical Data'!AG19237</f>
        <v>480</v>
      </c>
      <c r="C46" s="69">
        <f>'[1]Historical Data'!AH19237</f>
        <v>484</v>
      </c>
      <c r="D46" s="69">
        <f>'[1]Historical Data'!AI19237</f>
        <v>489</v>
      </c>
      <c r="E46" s="69">
        <f>'[1]Historical Data'!AJ19237</f>
        <v>494</v>
      </c>
      <c r="F46" s="69">
        <f>'[1]Historical Data'!AK19237</f>
        <v>499</v>
      </c>
      <c r="G46" s="69">
        <f>'[1]Historical Data'!AL19237</f>
        <v>504</v>
      </c>
      <c r="H46" s="69">
        <f>'[1]Historical Data'!AM19237</f>
        <v>509</v>
      </c>
      <c r="I46" s="69">
        <f>'[1]Historical Data'!AN19237</f>
        <v>514</v>
      </c>
      <c r="J46" s="69">
        <f>'[1]Historical Data'!AO19237</f>
        <v>518</v>
      </c>
      <c r="K46" s="69">
        <f>'[1]Historical Data'!AP19237</f>
        <v>523</v>
      </c>
      <c r="L46" s="69">
        <f>'[1]Historical Data'!AQ19237</f>
        <v>528</v>
      </c>
      <c r="M46" s="69">
        <f>'[1]Historical Data'!AR19237</f>
        <v>533</v>
      </c>
      <c r="N46" s="69">
        <f>'[1]Historical Data'!AS19237</f>
        <v>538</v>
      </c>
      <c r="O46" s="69">
        <f>'[1]Historical Data'!AT19237</f>
        <v>541</v>
      </c>
      <c r="P46" s="69">
        <f>'[1]Historical Data'!AU19237</f>
        <v>545</v>
      </c>
      <c r="Q46" s="69">
        <f>'[1]Historical Data'!AV19237</f>
        <v>549</v>
      </c>
      <c r="R46" s="69">
        <f>'[1]Historical Data'!AW19237</f>
        <v>553</v>
      </c>
      <c r="S46" s="69">
        <f>'[1]Historical Data'!AX19237</f>
        <v>557</v>
      </c>
      <c r="T46" s="69">
        <f>'[1]Historical Data'!AY19237</f>
        <v>563</v>
      </c>
      <c r="U46" s="69">
        <f>'[1]Historical Data'!AZ19237</f>
        <v>567</v>
      </c>
      <c r="V46" s="69">
        <f>'[1]Historical Data'!BA19237</f>
        <v>571</v>
      </c>
      <c r="W46" s="69">
        <f>'[1]Historical Data'!BB19237</f>
        <v>576</v>
      </c>
      <c r="X46" s="69">
        <f>'[1]Historical Data'!BC19237</f>
        <v>580</v>
      </c>
      <c r="Y46" s="69">
        <f>'[1]Historical Data'!BD19237</f>
        <v>584</v>
      </c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</row>
    <row r="47" spans="1:42">
      <c r="A47" t="s">
        <v>203</v>
      </c>
      <c r="B47" s="69">
        <f>'[1]Historical Data'!AG19238</f>
        <v>40655</v>
      </c>
      <c r="C47" s="69">
        <f>'[1]Historical Data'!AH19238</f>
        <v>40241</v>
      </c>
      <c r="D47" s="69">
        <f>'[1]Historical Data'!AI19238</f>
        <v>39832</v>
      </c>
      <c r="E47" s="69">
        <f>'[1]Historical Data'!AJ19238</f>
        <v>39427</v>
      </c>
      <c r="F47" s="69">
        <f>'[1]Historical Data'!AK19238</f>
        <v>39026</v>
      </c>
      <c r="G47" s="69">
        <f>'[1]Historical Data'!AL19238</f>
        <v>38629</v>
      </c>
      <c r="H47" s="69">
        <f>'[1]Historical Data'!AM19238</f>
        <v>38236</v>
      </c>
      <c r="I47" s="69">
        <f>'[1]Historical Data'!AN19238</f>
        <v>37847</v>
      </c>
      <c r="J47" s="69">
        <f>'[1]Historical Data'!AO19238</f>
        <v>37462</v>
      </c>
      <c r="K47" s="69">
        <f>'[1]Historical Data'!AP19238</f>
        <v>37050</v>
      </c>
      <c r="L47" s="69">
        <f>'[1]Historical Data'!AQ19238</f>
        <v>36642</v>
      </c>
      <c r="M47" s="69">
        <f>'[1]Historical Data'!AR19238</f>
        <v>36239</v>
      </c>
      <c r="N47" s="69">
        <f>'[1]Historical Data'!AS19238</f>
        <v>35840</v>
      </c>
      <c r="O47" s="69">
        <f>'[1]Historical Data'!AT19238</f>
        <v>35445</v>
      </c>
      <c r="P47" s="69">
        <f>'[1]Historical Data'!AU19238</f>
        <v>35032</v>
      </c>
      <c r="Q47" s="69">
        <f>'[1]Historical Data'!AV19238</f>
        <v>34624</v>
      </c>
      <c r="R47" s="69">
        <f>'[1]Historical Data'!AW19238</f>
        <v>34221</v>
      </c>
      <c r="S47" s="69">
        <f>'[1]Historical Data'!AX19238</f>
        <v>33822</v>
      </c>
      <c r="T47" s="69">
        <f>'[1]Historical Data'!AY19238</f>
        <v>33428</v>
      </c>
      <c r="U47" s="69">
        <f>'[1]Historical Data'!AZ19238</f>
        <v>33022</v>
      </c>
      <c r="V47" s="69">
        <f>'[1]Historical Data'!BA19238</f>
        <v>32621</v>
      </c>
      <c r="W47" s="69">
        <f>'[1]Historical Data'!BB19238</f>
        <v>32220</v>
      </c>
      <c r="X47" s="69">
        <f>'[1]Historical Data'!BC19238</f>
        <v>31819</v>
      </c>
      <c r="Y47" s="69">
        <f>'[1]Historical Data'!BD19238</f>
        <v>31423</v>
      </c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</row>
    <row r="48" spans="1:42">
      <c r="A48" t="s">
        <v>207</v>
      </c>
      <c r="B48" s="69">
        <f>'[1]Historical Data'!AG19239</f>
        <v>640</v>
      </c>
      <c r="C48" s="69">
        <f>'[1]Historical Data'!AH19239</f>
        <v>618</v>
      </c>
      <c r="D48" s="69">
        <f>'[1]Historical Data'!AI19239</f>
        <v>597</v>
      </c>
      <c r="E48" s="69">
        <f>'[1]Historical Data'!AJ19239</f>
        <v>577</v>
      </c>
      <c r="F48" s="69">
        <f>'[1]Historical Data'!AK19239</f>
        <v>558</v>
      </c>
      <c r="G48" s="69">
        <f>'[1]Historical Data'!AL19239</f>
        <v>539</v>
      </c>
      <c r="H48" s="69">
        <f>'[1]Historical Data'!AM19239</f>
        <v>521</v>
      </c>
      <c r="I48" s="69">
        <f>'[1]Historical Data'!AN19239</f>
        <v>503</v>
      </c>
      <c r="J48" s="69">
        <f>'[1]Historical Data'!AO19239</f>
        <v>486</v>
      </c>
      <c r="K48" s="69">
        <f>'[1]Historical Data'!AP19239</f>
        <v>464</v>
      </c>
      <c r="L48" s="69">
        <f>'[1]Historical Data'!AQ19239</f>
        <v>443</v>
      </c>
      <c r="M48" s="69">
        <f>'[1]Historical Data'!AR19239</f>
        <v>423</v>
      </c>
      <c r="N48" s="69">
        <f>'[1]Historical Data'!AS19239</f>
        <v>404</v>
      </c>
      <c r="O48" s="69">
        <f>'[1]Historical Data'!AT19239</f>
        <v>386</v>
      </c>
      <c r="P48" s="69">
        <f>'[1]Historical Data'!AU19239</f>
        <v>364</v>
      </c>
      <c r="Q48" s="69">
        <f>'[1]Historical Data'!AV19239</f>
        <v>343</v>
      </c>
      <c r="R48" s="69">
        <f>'[1]Historical Data'!AW19239</f>
        <v>323</v>
      </c>
      <c r="S48" s="69">
        <f>'[1]Historical Data'!AX19239</f>
        <v>304</v>
      </c>
      <c r="T48" s="69">
        <f>'[1]Historical Data'!AY19239</f>
        <v>287</v>
      </c>
      <c r="U48" s="69">
        <f>'[1]Historical Data'!AZ19239</f>
        <v>266</v>
      </c>
      <c r="V48" s="69">
        <f>'[1]Historical Data'!BA19239</f>
        <v>247</v>
      </c>
      <c r="W48" s="69">
        <f>'[1]Historical Data'!BB19239</f>
        <v>228</v>
      </c>
      <c r="X48" s="69">
        <f>'[1]Historical Data'!BC19239</f>
        <v>208</v>
      </c>
      <c r="Y48" s="69">
        <f>'[1]Historical Data'!BD19239</f>
        <v>190</v>
      </c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</row>
    <row r="49" spans="1:42">
      <c r="A49" t="s">
        <v>212</v>
      </c>
      <c r="B49" s="69">
        <f>'[1]Historical Data'!AG19240</f>
        <v>678</v>
      </c>
      <c r="C49" s="69">
        <f>'[1]Historical Data'!AH19240</f>
        <v>696</v>
      </c>
      <c r="D49" s="69">
        <f>'[1]Historical Data'!AI19240</f>
        <v>715</v>
      </c>
      <c r="E49" s="69">
        <f>'[1]Historical Data'!AJ19240</f>
        <v>734</v>
      </c>
      <c r="F49" s="69">
        <f>'[1]Historical Data'!AK19240</f>
        <v>754</v>
      </c>
      <c r="G49" s="69">
        <f>'[1]Historical Data'!AL19240</f>
        <v>774</v>
      </c>
      <c r="H49" s="69">
        <f>'[1]Historical Data'!AM19240</f>
        <v>795</v>
      </c>
      <c r="I49" s="69">
        <f>'[1]Historical Data'!AN19240</f>
        <v>816</v>
      </c>
      <c r="J49" s="69">
        <f>'[1]Historical Data'!AO19240</f>
        <v>837</v>
      </c>
      <c r="K49" s="69">
        <f>'[1]Historical Data'!AP19240</f>
        <v>854</v>
      </c>
      <c r="L49" s="69">
        <f>'[1]Historical Data'!AQ19240</f>
        <v>871</v>
      </c>
      <c r="M49" s="69">
        <f>'[1]Historical Data'!AR19240</f>
        <v>888</v>
      </c>
      <c r="N49" s="69">
        <f>'[1]Historical Data'!AS19240</f>
        <v>906</v>
      </c>
      <c r="O49" s="69">
        <f>'[1]Historical Data'!AT19240</f>
        <v>924</v>
      </c>
      <c r="P49" s="69">
        <f>'[1]Historical Data'!AU19240</f>
        <v>940</v>
      </c>
      <c r="Q49" s="69">
        <f>'[1]Historical Data'!AV19240</f>
        <v>956</v>
      </c>
      <c r="R49" s="69">
        <f>'[1]Historical Data'!AW19240</f>
        <v>972</v>
      </c>
      <c r="S49" s="69">
        <f>'[1]Historical Data'!AX19240</f>
        <v>989</v>
      </c>
      <c r="T49" s="69">
        <f>'[1]Historical Data'!AY19240</f>
        <v>1006</v>
      </c>
      <c r="U49" s="69">
        <f>'[1]Historical Data'!AZ19240</f>
        <v>1022</v>
      </c>
      <c r="V49" s="69">
        <f>'[1]Historical Data'!BA19240</f>
        <v>1039</v>
      </c>
      <c r="W49" s="69">
        <f>'[1]Historical Data'!BB19240</f>
        <v>1055</v>
      </c>
      <c r="X49" s="69">
        <f>'[1]Historical Data'!BC19240</f>
        <v>1072</v>
      </c>
      <c r="Y49" s="69">
        <f>'[1]Historical Data'!BD19240</f>
        <v>1089</v>
      </c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</row>
    <row r="50" spans="1:42">
      <c r="A50" t="s">
        <v>336</v>
      </c>
      <c r="B50" s="69">
        <f>'[1]Historical Data'!AG19241</f>
        <v>4559</v>
      </c>
      <c r="C50" s="69">
        <f>'[1]Historical Data'!AH19241</f>
        <v>4466</v>
      </c>
      <c r="D50" s="69">
        <f>'[1]Historical Data'!AI19241</f>
        <v>4375</v>
      </c>
      <c r="E50" s="69">
        <f>'[1]Historical Data'!AJ19241</f>
        <v>4286</v>
      </c>
      <c r="F50" s="69">
        <f>'[1]Historical Data'!AK19241</f>
        <v>4199</v>
      </c>
      <c r="G50" s="69">
        <f>'[1]Historical Data'!AL19241</f>
        <v>4114</v>
      </c>
      <c r="H50" s="69">
        <f>'[1]Historical Data'!AM19241</f>
        <v>4030</v>
      </c>
      <c r="I50" s="69">
        <f>'[1]Historical Data'!AN19241</f>
        <v>3948</v>
      </c>
      <c r="J50" s="69">
        <f>'[1]Historical Data'!AO19241</f>
        <v>3869</v>
      </c>
      <c r="K50" s="69">
        <f>'[1]Historical Data'!AP19241</f>
        <v>3777</v>
      </c>
      <c r="L50" s="69">
        <f>'[1]Historical Data'!AQ19241</f>
        <v>3687</v>
      </c>
      <c r="M50" s="69">
        <f>'[1]Historical Data'!AR19241</f>
        <v>3599</v>
      </c>
      <c r="N50" s="69">
        <f>'[1]Historical Data'!AS19241</f>
        <v>3513</v>
      </c>
      <c r="O50" s="69">
        <f>'[1]Historical Data'!AT19241</f>
        <v>3429</v>
      </c>
      <c r="P50" s="69">
        <f>'[1]Historical Data'!AU19241</f>
        <v>3336</v>
      </c>
      <c r="Q50" s="69">
        <f>'[1]Historical Data'!AV19241</f>
        <v>3245</v>
      </c>
      <c r="R50" s="69">
        <f>'[1]Historical Data'!AW19241</f>
        <v>3157</v>
      </c>
      <c r="S50" s="69">
        <f>'[1]Historical Data'!AX19241</f>
        <v>3071</v>
      </c>
      <c r="T50" s="69">
        <f>'[1]Historical Data'!AY19241</f>
        <v>2988</v>
      </c>
      <c r="U50" s="69">
        <f>'[1]Historical Data'!AZ19241</f>
        <v>2898</v>
      </c>
      <c r="V50" s="69">
        <f>'[1]Historical Data'!BA19241</f>
        <v>2811</v>
      </c>
      <c r="W50" s="69">
        <f>'[1]Historical Data'!BB19241</f>
        <v>2724</v>
      </c>
      <c r="X50" s="69">
        <f>'[1]Historical Data'!BC19241</f>
        <v>2637</v>
      </c>
      <c r="Y50" s="69">
        <f>'[1]Historical Data'!BD19241</f>
        <v>2553</v>
      </c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</row>
    <row r="51" spans="1:42">
      <c r="A51" t="s">
        <v>225</v>
      </c>
      <c r="B51" s="69">
        <f>'[1]Historical Data'!AG19242</f>
        <v>159735</v>
      </c>
      <c r="C51" s="69">
        <f>'[1]Historical Data'!AH19242</f>
        <v>159422</v>
      </c>
      <c r="D51" s="69">
        <f>'[1]Historical Data'!AI19242</f>
        <v>159110</v>
      </c>
      <c r="E51" s="69">
        <f>'[1]Historical Data'!AJ19242</f>
        <v>158798</v>
      </c>
      <c r="F51" s="69">
        <f>'[1]Historical Data'!AK19242</f>
        <v>158487</v>
      </c>
      <c r="G51" s="69">
        <f>'[1]Historical Data'!AL19242</f>
        <v>158177</v>
      </c>
      <c r="H51" s="69">
        <f>'[1]Historical Data'!AM19242</f>
        <v>157867</v>
      </c>
      <c r="I51" s="69">
        <f>'[1]Historical Data'!AN19242</f>
        <v>157558</v>
      </c>
      <c r="J51" s="69">
        <f>'[1]Historical Data'!AO19242</f>
        <v>157249</v>
      </c>
      <c r="K51" s="69">
        <f>'[1]Historical Data'!AP19242</f>
        <v>156936</v>
      </c>
      <c r="L51" s="69">
        <f>'[1]Historical Data'!AQ19242</f>
        <v>156624</v>
      </c>
      <c r="M51" s="69">
        <f>'[1]Historical Data'!AR19242</f>
        <v>156313</v>
      </c>
      <c r="N51" s="69">
        <f>'[1]Historical Data'!AS19242</f>
        <v>156002</v>
      </c>
      <c r="O51" s="69">
        <f>'[1]Historical Data'!AT19242</f>
        <v>155692</v>
      </c>
      <c r="P51" s="69">
        <f>'[1]Historical Data'!AU19242</f>
        <v>155379</v>
      </c>
      <c r="Q51" s="69">
        <f>'[1]Historical Data'!AV19242</f>
        <v>155067</v>
      </c>
      <c r="R51" s="69">
        <f>'[1]Historical Data'!AW19242</f>
        <v>154756</v>
      </c>
      <c r="S51" s="69">
        <f>'[1]Historical Data'!AX19242</f>
        <v>154445</v>
      </c>
      <c r="T51" s="69">
        <f>'[1]Historical Data'!AY19242</f>
        <v>154135</v>
      </c>
      <c r="U51" s="69">
        <f>'[1]Historical Data'!AZ19242</f>
        <v>153823</v>
      </c>
      <c r="V51" s="69">
        <f>'[1]Historical Data'!BA19242</f>
        <v>153512</v>
      </c>
      <c r="W51" s="69">
        <f>'[1]Historical Data'!BB19242</f>
        <v>153201</v>
      </c>
      <c r="X51" s="69">
        <f>'[1]Historical Data'!BC19242</f>
        <v>152890</v>
      </c>
      <c r="Y51" s="69">
        <f>'[1]Historical Data'!BD19242</f>
        <v>152580</v>
      </c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</row>
    <row r="52" spans="1:42">
      <c r="A52" t="s">
        <v>226</v>
      </c>
      <c r="B52" s="69">
        <f>'[1]Historical Data'!AG19243</f>
        <v>52463</v>
      </c>
      <c r="C52" s="69">
        <f>'[1]Historical Data'!AH19243</f>
        <v>52295</v>
      </c>
      <c r="D52" s="69">
        <f>'[1]Historical Data'!AI19243</f>
        <v>52128</v>
      </c>
      <c r="E52" s="69">
        <f>'[1]Historical Data'!AJ19243</f>
        <v>51961</v>
      </c>
      <c r="F52" s="69">
        <f>'[1]Historical Data'!AK19243</f>
        <v>51795</v>
      </c>
      <c r="G52" s="69">
        <f>'[1]Historical Data'!AL19243</f>
        <v>51629</v>
      </c>
      <c r="H52" s="69">
        <f>'[1]Historical Data'!AM19243</f>
        <v>51464</v>
      </c>
      <c r="I52" s="69">
        <f>'[1]Historical Data'!AN19243</f>
        <v>51299</v>
      </c>
      <c r="J52" s="69">
        <f>'[1]Historical Data'!AO19243</f>
        <v>51134</v>
      </c>
      <c r="K52" s="69">
        <f>'[1]Historical Data'!AP19243</f>
        <v>50966</v>
      </c>
      <c r="L52" s="69">
        <f>'[1]Historical Data'!AQ19243</f>
        <v>50799</v>
      </c>
      <c r="M52" s="69">
        <f>'[1]Historical Data'!AR19243</f>
        <v>50632</v>
      </c>
      <c r="N52" s="69">
        <f>'[1]Historical Data'!AS19243</f>
        <v>50466</v>
      </c>
      <c r="O52" s="69">
        <f>'[1]Historical Data'!AT19243</f>
        <v>50301</v>
      </c>
      <c r="P52" s="69">
        <f>'[1]Historical Data'!AU19243</f>
        <v>50133</v>
      </c>
      <c r="Q52" s="69">
        <f>'[1]Historical Data'!AV19243</f>
        <v>49966</v>
      </c>
      <c r="R52" s="69">
        <f>'[1]Historical Data'!AW19243</f>
        <v>49799</v>
      </c>
      <c r="S52" s="69">
        <f>'[1]Historical Data'!AX19243</f>
        <v>49633</v>
      </c>
      <c r="T52" s="69">
        <f>'[1]Historical Data'!AY19243</f>
        <v>49468</v>
      </c>
      <c r="U52" s="69">
        <f>'[1]Historical Data'!AZ19243</f>
        <v>49301</v>
      </c>
      <c r="V52" s="69">
        <f>'[1]Historical Data'!BA19243</f>
        <v>49135</v>
      </c>
      <c r="W52" s="69">
        <f>'[1]Historical Data'!BB19243</f>
        <v>48969</v>
      </c>
      <c r="X52" s="69">
        <f>'[1]Historical Data'!BC19243</f>
        <v>48803</v>
      </c>
      <c r="Y52" s="69">
        <f>'[1]Historical Data'!BD19243</f>
        <v>48638</v>
      </c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</row>
    <row r="53" spans="1:42">
      <c r="A53" t="s">
        <v>268</v>
      </c>
      <c r="B53" s="69">
        <f>'[1]Historical Data'!AG19244</f>
        <v>21468</v>
      </c>
      <c r="C53" s="69">
        <f>'[1]Historical Data'!AH19244</f>
        <v>21128</v>
      </c>
      <c r="D53" s="69">
        <f>'[1]Historical Data'!AI19244</f>
        <v>20793</v>
      </c>
      <c r="E53" s="69">
        <f>'[1]Historical Data'!AJ19244</f>
        <v>20464</v>
      </c>
      <c r="F53" s="69">
        <f>'[1]Historical Data'!AK19244</f>
        <v>20140</v>
      </c>
      <c r="G53" s="69">
        <f>'[1]Historical Data'!AL19244</f>
        <v>19821</v>
      </c>
      <c r="H53" s="69">
        <f>'[1]Historical Data'!AM19244</f>
        <v>19507</v>
      </c>
      <c r="I53" s="69">
        <f>'[1]Historical Data'!AN19244</f>
        <v>19198</v>
      </c>
      <c r="J53" s="69">
        <f>'[1]Historical Data'!AO19244</f>
        <v>18894</v>
      </c>
      <c r="K53" s="69">
        <f>'[1]Historical Data'!AP19244</f>
        <v>18555</v>
      </c>
      <c r="L53" s="69">
        <f>'[1]Historical Data'!AQ19244</f>
        <v>18222</v>
      </c>
      <c r="M53" s="69">
        <f>'[1]Historical Data'!AR19244</f>
        <v>17895</v>
      </c>
      <c r="N53" s="69">
        <f>'[1]Historical Data'!AS19244</f>
        <v>17574</v>
      </c>
      <c r="O53" s="69">
        <f>'[1]Historical Data'!AT19244</f>
        <v>17259</v>
      </c>
      <c r="P53" s="69">
        <f>'[1]Historical Data'!AU19244</f>
        <v>16919</v>
      </c>
      <c r="Q53" s="69">
        <f>'[1]Historical Data'!AV19244</f>
        <v>16586</v>
      </c>
      <c r="R53" s="69">
        <f>'[1]Historical Data'!AW19244</f>
        <v>16259</v>
      </c>
      <c r="S53" s="69">
        <f>'[1]Historical Data'!AX19244</f>
        <v>15939</v>
      </c>
      <c r="T53" s="69">
        <f>'[1]Historical Data'!AY19244</f>
        <v>15624</v>
      </c>
      <c r="U53" s="69">
        <f>'[1]Historical Data'!AZ19244</f>
        <v>15294</v>
      </c>
      <c r="V53" s="69">
        <f>'[1]Historical Data'!BA19244</f>
        <v>14970</v>
      </c>
      <c r="W53" s="69">
        <f>'[1]Historical Data'!BB19244</f>
        <v>14646</v>
      </c>
      <c r="X53" s="69">
        <f>'[1]Historical Data'!BC19244</f>
        <v>14322</v>
      </c>
      <c r="Y53" s="69">
        <f>'[1]Historical Data'!BD19244</f>
        <v>14005</v>
      </c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</row>
    <row r="54" spans="1:42">
      <c r="A54" t="s">
        <v>337</v>
      </c>
      <c r="B54" s="69">
        <f>'[1]Historical Data'!AG19245</f>
        <v>0</v>
      </c>
      <c r="C54" s="69">
        <f>'[1]Historical Data'!AH19245</f>
        <v>0</v>
      </c>
      <c r="D54" s="69">
        <f>'[1]Historical Data'!AI19245</f>
        <v>0</v>
      </c>
      <c r="E54" s="69">
        <f>'[1]Historical Data'!AJ19245</f>
        <v>0</v>
      </c>
      <c r="F54" s="69">
        <f>'[1]Historical Data'!AK19245</f>
        <v>0</v>
      </c>
      <c r="G54" s="69">
        <f>'[1]Historical Data'!AL19245</f>
        <v>0</v>
      </c>
      <c r="H54" s="69">
        <f>'[1]Historical Data'!AM19245</f>
        <v>0</v>
      </c>
      <c r="I54" s="69">
        <f>'[1]Historical Data'!AN19245</f>
        <v>0</v>
      </c>
      <c r="J54" s="69">
        <f>'[1]Historical Data'!AO19245</f>
        <v>0</v>
      </c>
      <c r="K54" s="69">
        <f>'[1]Historical Data'!AP19245</f>
        <v>0</v>
      </c>
      <c r="L54" s="69">
        <f>'[1]Historical Data'!AQ19245</f>
        <v>0</v>
      </c>
      <c r="M54" s="69">
        <f>'[1]Historical Data'!AR19245</f>
        <v>0</v>
      </c>
      <c r="N54" s="69">
        <f>'[1]Historical Data'!AS19245</f>
        <v>0</v>
      </c>
      <c r="O54" s="69">
        <f>'[1]Historical Data'!AT19245</f>
        <v>0</v>
      </c>
      <c r="P54" s="69">
        <f>'[1]Historical Data'!AU19245</f>
        <v>0</v>
      </c>
      <c r="Q54" s="69">
        <f>'[1]Historical Data'!AV19245</f>
        <v>0</v>
      </c>
      <c r="R54" s="69">
        <f>'[1]Historical Data'!AW19245</f>
        <v>0</v>
      </c>
      <c r="S54" s="69">
        <f>'[1]Historical Data'!AX19245</f>
        <v>0</v>
      </c>
      <c r="T54" s="69">
        <f>'[1]Historical Data'!AY19245</f>
        <v>0</v>
      </c>
      <c r="U54" s="69">
        <f>'[1]Historical Data'!AZ19245</f>
        <v>0</v>
      </c>
      <c r="V54" s="69">
        <f>'[1]Historical Data'!BA19245</f>
        <v>0</v>
      </c>
      <c r="W54" s="69">
        <f>'[1]Historical Data'!BB19245</f>
        <v>0</v>
      </c>
      <c r="X54" s="69">
        <f>'[1]Historical Data'!BC19245</f>
        <v>0</v>
      </c>
      <c r="Y54" s="69">
        <f>'[1]Historical Data'!BD19245</f>
        <v>0</v>
      </c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</row>
    <row r="55" spans="1:42">
      <c r="A55" t="s">
        <v>266</v>
      </c>
      <c r="B55" s="69" t="str">
        <f>'[1]Historical Data'!AG19246</f>
        <v>1000 Ha</v>
      </c>
      <c r="C55" s="69">
        <f>'[1]Historical Data'!AH19246</f>
        <v>0</v>
      </c>
      <c r="D55" s="69">
        <f>'[1]Historical Data'!AI19246</f>
        <v>0</v>
      </c>
      <c r="E55" s="69">
        <f>'[1]Historical Data'!AJ19246</f>
        <v>0</v>
      </c>
      <c r="F55" s="69">
        <f>'[1]Historical Data'!AK19246</f>
        <v>0</v>
      </c>
      <c r="G55" s="69">
        <f>'[1]Historical Data'!AL19246</f>
        <v>0</v>
      </c>
      <c r="H55" s="69">
        <f>'[1]Historical Data'!AM19246</f>
        <v>0</v>
      </c>
      <c r="I55" s="69">
        <f>'[1]Historical Data'!AN19246</f>
        <v>0</v>
      </c>
      <c r="J55" s="69">
        <f>'[1]Historical Data'!AO19246</f>
        <v>0</v>
      </c>
      <c r="K55" s="69">
        <f>'[1]Historical Data'!AP19246</f>
        <v>0</v>
      </c>
      <c r="L55" s="69">
        <f>'[1]Historical Data'!AQ19246</f>
        <v>0</v>
      </c>
      <c r="M55" s="69">
        <f>'[1]Historical Data'!AR19246</f>
        <v>0</v>
      </c>
      <c r="N55" s="69">
        <f>'[1]Historical Data'!AS19246</f>
        <v>0</v>
      </c>
      <c r="O55" s="69">
        <f>'[1]Historical Data'!AT19246</f>
        <v>0</v>
      </c>
      <c r="P55" s="69">
        <f>'[1]Historical Data'!AU19246</f>
        <v>0</v>
      </c>
      <c r="Q55" s="69">
        <f>'[1]Historical Data'!AV19246</f>
        <v>0</v>
      </c>
      <c r="R55" s="69">
        <f>'[1]Historical Data'!AW19246</f>
        <v>0</v>
      </c>
      <c r="S55" s="69">
        <f>'[1]Historical Data'!AX19246</f>
        <v>0</v>
      </c>
      <c r="T55" s="69">
        <f>'[1]Historical Data'!AY19246</f>
        <v>0</v>
      </c>
      <c r="U55" s="69">
        <f>'[1]Historical Data'!AZ19246</f>
        <v>0</v>
      </c>
      <c r="V55" s="69">
        <f>'[1]Historical Data'!BA19246</f>
        <v>0</v>
      </c>
      <c r="W55" s="69">
        <f>'[1]Historical Data'!BB19246</f>
        <v>0</v>
      </c>
      <c r="X55" s="69">
        <f>'[1]Historical Data'!BC19246</f>
        <v>0</v>
      </c>
      <c r="Y55" s="69">
        <f>'[1]Historical Data'!BD19246</f>
        <v>0</v>
      </c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</row>
    <row r="56" spans="1:42">
      <c r="A56" s="69" t="s">
        <v>338</v>
      </c>
      <c r="B56" s="69">
        <f>'[1]Historical Data'!AG19247</f>
        <v>1992</v>
      </c>
      <c r="C56" s="69">
        <f>'[1]Historical Data'!AH19247</f>
        <v>1993</v>
      </c>
      <c r="D56" s="69">
        <f>'[1]Historical Data'!AI19247</f>
        <v>1994</v>
      </c>
      <c r="E56" s="69">
        <f>'[1]Historical Data'!AJ19247</f>
        <v>1995</v>
      </c>
      <c r="F56" s="69">
        <f>'[1]Historical Data'!AK19247</f>
        <v>1996</v>
      </c>
      <c r="G56" s="69">
        <f>'[1]Historical Data'!AL19247</f>
        <v>1997</v>
      </c>
      <c r="H56" s="69">
        <f>'[1]Historical Data'!AM19247</f>
        <v>1998</v>
      </c>
      <c r="I56" s="69">
        <f>'[1]Historical Data'!AN19247</f>
        <v>1999</v>
      </c>
      <c r="J56" s="69">
        <f>'[1]Historical Data'!AO19247</f>
        <v>2000</v>
      </c>
      <c r="K56" s="69">
        <f>'[1]Historical Data'!AP19247</f>
        <v>2001</v>
      </c>
      <c r="L56" s="69">
        <f>'[1]Historical Data'!AQ19247</f>
        <v>2002</v>
      </c>
      <c r="M56" s="69">
        <f>'[1]Historical Data'!AR19247</f>
        <v>2003</v>
      </c>
      <c r="N56" s="69">
        <f>'[1]Historical Data'!AS19247</f>
        <v>2004</v>
      </c>
      <c r="O56" s="69">
        <f>'[1]Historical Data'!AT19247</f>
        <v>2005</v>
      </c>
      <c r="P56" s="69">
        <f>'[1]Historical Data'!AU19247</f>
        <v>2006</v>
      </c>
      <c r="Q56" s="69">
        <f>'[1]Historical Data'!AV19247</f>
        <v>2007</v>
      </c>
      <c r="R56" s="69">
        <f>'[1]Historical Data'!AW19247</f>
        <v>2008</v>
      </c>
      <c r="S56" s="69">
        <f>'[1]Historical Data'!AX19247</f>
        <v>2009</v>
      </c>
      <c r="T56" s="69">
        <f>'[1]Historical Data'!AY19247</f>
        <v>2010</v>
      </c>
      <c r="U56" s="69">
        <f>'[1]Historical Data'!AZ19247</f>
        <v>2011</v>
      </c>
      <c r="V56" s="69">
        <f>'[1]Historical Data'!BA19247</f>
        <v>2012</v>
      </c>
      <c r="W56" s="69">
        <f>'[1]Historical Data'!BB19247</f>
        <v>2013</v>
      </c>
      <c r="X56" s="69">
        <f>'[1]Historical Data'!BC19247</f>
        <v>2014</v>
      </c>
      <c r="Y56" s="69">
        <f>'[1]Historical Data'!BD19247</f>
        <v>2015</v>
      </c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</row>
    <row r="57" spans="1:42">
      <c r="A57" t="s">
        <v>19</v>
      </c>
      <c r="B57" s="69">
        <f>'[1]Historical Data'!AG19248</f>
        <v>707212</v>
      </c>
      <c r="C57" s="69">
        <f>'[1]Historical Data'!AH19248</f>
        <v>706880</v>
      </c>
      <c r="D57" s="69">
        <f>'[1]Historical Data'!AI19248</f>
        <v>706559</v>
      </c>
      <c r="E57" s="69">
        <f>'[1]Historical Data'!AJ19248</f>
        <v>706247</v>
      </c>
      <c r="F57" s="69">
        <f>'[1]Historical Data'!AK19248</f>
        <v>705946</v>
      </c>
      <c r="G57" s="69">
        <f>'[1]Historical Data'!AL19248</f>
        <v>705655</v>
      </c>
      <c r="H57" s="69">
        <f>'[1]Historical Data'!AM19248</f>
        <v>705374</v>
      </c>
      <c r="I57" s="69">
        <f>'[1]Historical Data'!AN19248</f>
        <v>705102</v>
      </c>
      <c r="J57" s="69">
        <f>'[1]Historical Data'!AO19248</f>
        <v>704844</v>
      </c>
      <c r="K57" s="69">
        <f>'[1]Historical Data'!AP19248</f>
        <v>704781</v>
      </c>
      <c r="L57" s="69">
        <f>'[1]Historical Data'!AQ19248</f>
        <v>704725</v>
      </c>
      <c r="M57" s="69">
        <f>'[1]Historical Data'!AR19248</f>
        <v>704675</v>
      </c>
      <c r="N57" s="69">
        <f>'[1]Historical Data'!AS19248</f>
        <v>704631</v>
      </c>
      <c r="O57" s="69">
        <f>'[1]Historical Data'!AT19248</f>
        <v>704600</v>
      </c>
      <c r="P57" s="69">
        <f>'[1]Historical Data'!AU19248</f>
        <v>704597</v>
      </c>
      <c r="Q57" s="69">
        <f>'[1]Historical Data'!AV19248</f>
        <v>704601</v>
      </c>
      <c r="R57" s="69">
        <f>'[1]Historical Data'!AW19248</f>
        <v>704613</v>
      </c>
      <c r="S57" s="69">
        <f>'[1]Historical Data'!AX19248</f>
        <v>704630</v>
      </c>
      <c r="T57" s="69">
        <f>'[1]Historical Data'!AY19248</f>
        <v>704655</v>
      </c>
      <c r="U57" s="69">
        <f>'[1]Historical Data'!AZ19248</f>
        <v>704616</v>
      </c>
      <c r="V57" s="69">
        <f>'[1]Historical Data'!BA19248</f>
        <v>704630</v>
      </c>
      <c r="W57" s="69">
        <f>'[1]Historical Data'!BB19248</f>
        <v>704644</v>
      </c>
      <c r="X57" s="69">
        <f>'[1]Historical Data'!BC19248</f>
        <v>704659</v>
      </c>
      <c r="Y57" s="69">
        <f>'[1]Historical Data'!BD19248</f>
        <v>704680</v>
      </c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</row>
    <row r="58" spans="1:42">
      <c r="A58" t="s">
        <v>22</v>
      </c>
      <c r="B58" s="69">
        <f>'[1]Historical Data'!AG19249</f>
        <v>515</v>
      </c>
      <c r="C58" s="69">
        <f>'[1]Historical Data'!AH19249</f>
        <v>515</v>
      </c>
      <c r="D58" s="69">
        <f>'[1]Historical Data'!AI19249</f>
        <v>515</v>
      </c>
      <c r="E58" s="69">
        <f>'[1]Historical Data'!AJ19249</f>
        <v>515</v>
      </c>
      <c r="F58" s="69">
        <f>'[1]Historical Data'!AK19249</f>
        <v>515</v>
      </c>
      <c r="G58" s="69">
        <f>'[1]Historical Data'!AL19249</f>
        <v>515</v>
      </c>
      <c r="H58" s="69">
        <f>'[1]Historical Data'!AM19249</f>
        <v>515</v>
      </c>
      <c r="I58" s="69">
        <f>'[1]Historical Data'!AN19249</f>
        <v>515</v>
      </c>
      <c r="J58" s="69">
        <f>'[1]Historical Data'!AO19249</f>
        <v>515</v>
      </c>
      <c r="K58" s="69">
        <f>'[1]Historical Data'!AP19249</f>
        <v>515</v>
      </c>
      <c r="L58" s="69">
        <f>'[1]Historical Data'!AQ19249</f>
        <v>515</v>
      </c>
      <c r="M58" s="69">
        <f>'[1]Historical Data'!AR19249</f>
        <v>515</v>
      </c>
      <c r="N58" s="69">
        <f>'[1]Historical Data'!AS19249</f>
        <v>515</v>
      </c>
      <c r="O58" s="69">
        <f>'[1]Historical Data'!AT19249</f>
        <v>515</v>
      </c>
      <c r="P58" s="69">
        <f>'[1]Historical Data'!AU19249</f>
        <v>515</v>
      </c>
      <c r="Q58" s="69">
        <f>'[1]Historical Data'!AV19249</f>
        <v>515</v>
      </c>
      <c r="R58" s="69">
        <f>'[1]Historical Data'!AW19249</f>
        <v>515</v>
      </c>
      <c r="S58" s="69">
        <f>'[1]Historical Data'!AX19249</f>
        <v>515</v>
      </c>
      <c r="T58" s="69">
        <f>'[1]Historical Data'!AY19249</f>
        <v>515</v>
      </c>
      <c r="U58" s="69">
        <f>'[1]Historical Data'!AZ19249</f>
        <v>515</v>
      </c>
      <c r="V58" s="69">
        <f>'[1]Historical Data'!BA19249</f>
        <v>515</v>
      </c>
      <c r="W58" s="69">
        <f>'[1]Historical Data'!BB19249</f>
        <v>515</v>
      </c>
      <c r="X58" s="69">
        <f>'[1]Historical Data'!BC19249</f>
        <v>515</v>
      </c>
      <c r="Y58" s="69">
        <f>'[1]Historical Data'!BD19249</f>
        <v>515</v>
      </c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</row>
    <row r="59" spans="1:42">
      <c r="A59" t="s">
        <v>25</v>
      </c>
      <c r="B59" s="69">
        <f>'[1]Historical Data'!AG19250</f>
        <v>8</v>
      </c>
      <c r="C59" s="69">
        <f>'[1]Historical Data'!AH19250</f>
        <v>8</v>
      </c>
      <c r="D59" s="69">
        <f>'[1]Historical Data'!AI19250</f>
        <v>8</v>
      </c>
      <c r="E59" s="69">
        <f>'[1]Historical Data'!AJ19250</f>
        <v>8</v>
      </c>
      <c r="F59" s="69">
        <f>'[1]Historical Data'!AK19250</f>
        <v>8</v>
      </c>
      <c r="G59" s="69">
        <f>'[1]Historical Data'!AL19250</f>
        <v>8</v>
      </c>
      <c r="H59" s="69">
        <f>'[1]Historical Data'!AM19250</f>
        <v>8</v>
      </c>
      <c r="I59" s="69">
        <f>'[1]Historical Data'!AN19250</f>
        <v>8</v>
      </c>
      <c r="J59" s="69">
        <f>'[1]Historical Data'!AO19250</f>
        <v>8</v>
      </c>
      <c r="K59" s="69">
        <f>'[1]Historical Data'!AP19250</f>
        <v>8</v>
      </c>
      <c r="L59" s="69">
        <f>'[1]Historical Data'!AQ19250</f>
        <v>8</v>
      </c>
      <c r="M59" s="69">
        <f>'[1]Historical Data'!AR19250</f>
        <v>8</v>
      </c>
      <c r="N59" s="69">
        <f>'[1]Historical Data'!AS19250</f>
        <v>8</v>
      </c>
      <c r="O59" s="69">
        <f>'[1]Historical Data'!AT19250</f>
        <v>8</v>
      </c>
      <c r="P59" s="69">
        <f>'[1]Historical Data'!AU19250</f>
        <v>8</v>
      </c>
      <c r="Q59" s="69">
        <f>'[1]Historical Data'!AV19250</f>
        <v>8</v>
      </c>
      <c r="R59" s="69">
        <f>'[1]Historical Data'!AW19250</f>
        <v>8</v>
      </c>
      <c r="S59" s="69">
        <f>'[1]Historical Data'!AX19250</f>
        <v>8</v>
      </c>
      <c r="T59" s="69">
        <f>'[1]Historical Data'!AY19250</f>
        <v>8</v>
      </c>
      <c r="U59" s="69">
        <f>'[1]Historical Data'!AZ19250</f>
        <v>8</v>
      </c>
      <c r="V59" s="69">
        <f>'[1]Historical Data'!BA19250</f>
        <v>8</v>
      </c>
      <c r="W59" s="69">
        <f>'[1]Historical Data'!BB19250</f>
        <v>8</v>
      </c>
      <c r="X59" s="69">
        <f>'[1]Historical Data'!BC19250</f>
        <v>8</v>
      </c>
      <c r="Y59" s="69">
        <f>'[1]Historical Data'!BD19250</f>
        <v>8</v>
      </c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</row>
    <row r="60" spans="1:42">
      <c r="A60" t="s">
        <v>41</v>
      </c>
      <c r="B60" s="69">
        <f>'[1]Historical Data'!AG19251</f>
        <v>1566</v>
      </c>
      <c r="C60" s="69">
        <f>'[1]Historical Data'!AH19251</f>
        <v>1556</v>
      </c>
      <c r="D60" s="69">
        <f>'[1]Historical Data'!AI19251</f>
        <v>1546</v>
      </c>
      <c r="E60" s="69">
        <f>'[1]Historical Data'!AJ19251</f>
        <v>1536</v>
      </c>
      <c r="F60" s="69">
        <f>'[1]Historical Data'!AK19251</f>
        <v>1526</v>
      </c>
      <c r="G60" s="69">
        <f>'[1]Historical Data'!AL19251</f>
        <v>1516</v>
      </c>
      <c r="H60" s="69">
        <f>'[1]Historical Data'!AM19251</f>
        <v>1506</v>
      </c>
      <c r="I60" s="69">
        <f>'[1]Historical Data'!AN19251</f>
        <v>1497</v>
      </c>
      <c r="J60" s="69">
        <f>'[1]Historical Data'!AO19251</f>
        <v>1489</v>
      </c>
      <c r="K60" s="69">
        <f>'[1]Historical Data'!AP19251</f>
        <v>1479</v>
      </c>
      <c r="L60" s="69">
        <f>'[1]Historical Data'!AQ19251</f>
        <v>1469</v>
      </c>
      <c r="M60" s="69">
        <f>'[1]Historical Data'!AR19251</f>
        <v>1459</v>
      </c>
      <c r="N60" s="69">
        <f>'[1]Historical Data'!AS19251</f>
        <v>1449</v>
      </c>
      <c r="O60" s="69">
        <f>'[1]Historical Data'!AT19251</f>
        <v>1441</v>
      </c>
      <c r="P60" s="69">
        <f>'[1]Historical Data'!AU19251</f>
        <v>1431</v>
      </c>
      <c r="Q60" s="69">
        <f>'[1]Historical Data'!AV19251</f>
        <v>1421</v>
      </c>
      <c r="R60" s="69">
        <f>'[1]Historical Data'!AW19251</f>
        <v>1411</v>
      </c>
      <c r="S60" s="69">
        <f>'[1]Historical Data'!AX19251</f>
        <v>1401</v>
      </c>
      <c r="T60" s="69">
        <f>'[1]Historical Data'!AY19251</f>
        <v>1393</v>
      </c>
      <c r="U60" s="69">
        <f>'[1]Historical Data'!AZ19251</f>
        <v>1383</v>
      </c>
      <c r="V60" s="69">
        <f>'[1]Historical Data'!BA19251</f>
        <v>1373</v>
      </c>
      <c r="W60" s="69">
        <f>'[1]Historical Data'!BB19251</f>
        <v>1364</v>
      </c>
      <c r="X60" s="69">
        <f>'[1]Historical Data'!BC19251</f>
        <v>1354</v>
      </c>
      <c r="Y60" s="69">
        <f>'[1]Historical Data'!BD19251</f>
        <v>1344</v>
      </c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</row>
    <row r="61" spans="1:42">
      <c r="A61" t="s">
        <v>173</v>
      </c>
      <c r="B61" s="69">
        <f>'[1]Historical Data'!AG19252</f>
        <v>310134</v>
      </c>
      <c r="C61" s="69">
        <f>'[1]Historical Data'!AH19252</f>
        <v>310134</v>
      </c>
      <c r="D61" s="69">
        <f>'[1]Historical Data'!AI19252</f>
        <v>310134</v>
      </c>
      <c r="E61" s="69">
        <f>'[1]Historical Data'!AJ19252</f>
        <v>310134</v>
      </c>
      <c r="F61" s="69">
        <f>'[1]Historical Data'!AK19252</f>
        <v>310134</v>
      </c>
      <c r="G61" s="69">
        <f>'[1]Historical Data'!AL19252</f>
        <v>310134</v>
      </c>
      <c r="H61" s="69">
        <f>'[1]Historical Data'!AM19252</f>
        <v>310134</v>
      </c>
      <c r="I61" s="69">
        <f>'[1]Historical Data'!AN19252</f>
        <v>310134</v>
      </c>
      <c r="J61" s="69">
        <f>'[1]Historical Data'!AO19252</f>
        <v>310134</v>
      </c>
      <c r="K61" s="69">
        <f>'[1]Historical Data'!AP19252</f>
        <v>310134</v>
      </c>
      <c r="L61" s="69">
        <f>'[1]Historical Data'!AQ19252</f>
        <v>310134</v>
      </c>
      <c r="M61" s="69">
        <f>'[1]Historical Data'!AR19252</f>
        <v>310134</v>
      </c>
      <c r="N61" s="69">
        <f>'[1]Historical Data'!AS19252</f>
        <v>310134</v>
      </c>
      <c r="O61" s="69">
        <f>'[1]Historical Data'!AT19252</f>
        <v>310134</v>
      </c>
      <c r="P61" s="69">
        <f>'[1]Historical Data'!AU19252</f>
        <v>310134</v>
      </c>
      <c r="Q61" s="69">
        <f>'[1]Historical Data'!AV19252</f>
        <v>310134</v>
      </c>
      <c r="R61" s="69">
        <f>'[1]Historical Data'!AW19252</f>
        <v>310134</v>
      </c>
      <c r="S61" s="69">
        <f>'[1]Historical Data'!AX19252</f>
        <v>310134</v>
      </c>
      <c r="T61" s="69">
        <f>'[1]Historical Data'!AY19252</f>
        <v>310134</v>
      </c>
      <c r="U61" s="69">
        <f>'[1]Historical Data'!AZ19252</f>
        <v>310134</v>
      </c>
      <c r="V61" s="69">
        <f>'[1]Historical Data'!BA19252</f>
        <v>310134</v>
      </c>
      <c r="W61" s="69">
        <f>'[1]Historical Data'!BB19252</f>
        <v>310134</v>
      </c>
      <c r="X61" s="69">
        <f>'[1]Historical Data'!BC19252</f>
        <v>310134</v>
      </c>
      <c r="Y61" s="69">
        <f>'[1]Historical Data'!BD19252</f>
        <v>310134</v>
      </c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</row>
    <row r="62" spans="1:42">
      <c r="A62" t="s">
        <v>53</v>
      </c>
      <c r="B62" s="69">
        <f>'[1]Historical Data'!AG19253</f>
        <v>44</v>
      </c>
      <c r="C62" s="69">
        <f>'[1]Historical Data'!AH19253</f>
        <v>44</v>
      </c>
      <c r="D62" s="69">
        <f>'[1]Historical Data'!AI19253</f>
        <v>44</v>
      </c>
      <c r="E62" s="69">
        <f>'[1]Historical Data'!AJ19253</f>
        <v>44</v>
      </c>
      <c r="F62" s="69">
        <f>'[1]Historical Data'!AK19253</f>
        <v>44</v>
      </c>
      <c r="G62" s="69">
        <f>'[1]Historical Data'!AL19253</f>
        <v>44</v>
      </c>
      <c r="H62" s="69">
        <f>'[1]Historical Data'!AM19253</f>
        <v>44</v>
      </c>
      <c r="I62" s="69">
        <f>'[1]Historical Data'!AN19253</f>
        <v>44</v>
      </c>
      <c r="J62" s="69">
        <f>'[1]Historical Data'!AO19253</f>
        <v>47</v>
      </c>
      <c r="K62" s="69">
        <f>'[1]Historical Data'!AP19253</f>
        <v>47</v>
      </c>
      <c r="L62" s="69">
        <f>'[1]Historical Data'!AQ19253</f>
        <v>47</v>
      </c>
      <c r="M62" s="69">
        <f>'[1]Historical Data'!AR19253</f>
        <v>47</v>
      </c>
      <c r="N62" s="69">
        <f>'[1]Historical Data'!AS19253</f>
        <v>47</v>
      </c>
      <c r="O62" s="69">
        <f>'[1]Historical Data'!AT19253</f>
        <v>47</v>
      </c>
      <c r="P62" s="69">
        <f>'[1]Historical Data'!AU19253</f>
        <v>47</v>
      </c>
      <c r="Q62" s="69">
        <f>'[1]Historical Data'!AV19253</f>
        <v>47</v>
      </c>
      <c r="R62" s="69">
        <f>'[1]Historical Data'!AW19253</f>
        <v>47</v>
      </c>
      <c r="S62" s="69">
        <f>'[1]Historical Data'!AX19253</f>
        <v>47</v>
      </c>
      <c r="T62" s="69">
        <f>'[1]Historical Data'!AY19253</f>
        <v>47</v>
      </c>
      <c r="U62" s="69">
        <f>'[1]Historical Data'!AZ19253</f>
        <v>0</v>
      </c>
      <c r="V62" s="69">
        <f>'[1]Historical Data'!BA19253</f>
        <v>0</v>
      </c>
      <c r="W62" s="69">
        <f>'[1]Historical Data'!BB19253</f>
        <v>0</v>
      </c>
      <c r="X62" s="69">
        <f>'[1]Historical Data'!BC19253</f>
        <v>0</v>
      </c>
      <c r="Y62" s="69">
        <f>'[1]Historical Data'!BD19253</f>
        <v>0</v>
      </c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</row>
    <row r="63" spans="1:42">
      <c r="A63" t="s">
        <v>56</v>
      </c>
      <c r="B63" s="69">
        <f>'[1]Historical Data'!AG19254</f>
        <v>2526</v>
      </c>
      <c r="C63" s="69">
        <f>'[1]Historical Data'!AH19254</f>
        <v>2507</v>
      </c>
      <c r="D63" s="69">
        <f>'[1]Historical Data'!AI19254</f>
        <v>2488</v>
      </c>
      <c r="E63" s="69">
        <f>'[1]Historical Data'!AJ19254</f>
        <v>2469</v>
      </c>
      <c r="F63" s="69">
        <f>'[1]Historical Data'!AK19254</f>
        <v>2450</v>
      </c>
      <c r="G63" s="69">
        <f>'[1]Historical Data'!AL19254</f>
        <v>2431</v>
      </c>
      <c r="H63" s="69">
        <f>'[1]Historical Data'!AM19254</f>
        <v>2413</v>
      </c>
      <c r="I63" s="69">
        <f>'[1]Historical Data'!AN19254</f>
        <v>2395</v>
      </c>
      <c r="J63" s="69">
        <f>'[1]Historical Data'!AO19254</f>
        <v>2376</v>
      </c>
      <c r="K63" s="69">
        <f>'[1]Historical Data'!AP19254</f>
        <v>2399</v>
      </c>
      <c r="L63" s="69">
        <f>'[1]Historical Data'!AQ19254</f>
        <v>2422</v>
      </c>
      <c r="M63" s="69">
        <f>'[1]Historical Data'!AR19254</f>
        <v>2445</v>
      </c>
      <c r="N63" s="69">
        <f>'[1]Historical Data'!AS19254</f>
        <v>2468</v>
      </c>
      <c r="O63" s="69">
        <f>'[1]Historical Data'!AT19254</f>
        <v>2491</v>
      </c>
      <c r="P63" s="69">
        <f>'[1]Historical Data'!AU19254</f>
        <v>2513</v>
      </c>
      <c r="Q63" s="69">
        <f>'[1]Historical Data'!AV19254</f>
        <v>2536</v>
      </c>
      <c r="R63" s="69">
        <f>'[1]Historical Data'!AW19254</f>
        <v>2559</v>
      </c>
      <c r="S63" s="69">
        <f>'[1]Historical Data'!AX19254</f>
        <v>2582</v>
      </c>
      <c r="T63" s="69">
        <f>'[1]Historical Data'!AY19254</f>
        <v>2605</v>
      </c>
      <c r="U63" s="69">
        <f>'[1]Historical Data'!AZ19254</f>
        <v>2628</v>
      </c>
      <c r="V63" s="69">
        <f>'[1]Historical Data'!BA19254</f>
        <v>2651</v>
      </c>
      <c r="W63" s="69">
        <f>'[1]Historical Data'!BB19254</f>
        <v>2674</v>
      </c>
      <c r="X63" s="69">
        <f>'[1]Historical Data'!BC19254</f>
        <v>2697</v>
      </c>
      <c r="Y63" s="69">
        <f>'[1]Historical Data'!BD19254</f>
        <v>2720</v>
      </c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</row>
    <row r="64" spans="1:42">
      <c r="A64" t="s">
        <v>64</v>
      </c>
      <c r="B64" s="69">
        <f>'[1]Historical Data'!AG19255</f>
        <v>2129</v>
      </c>
      <c r="C64" s="69">
        <f>'[1]Historical Data'!AH19255</f>
        <v>2165</v>
      </c>
      <c r="D64" s="69">
        <f>'[1]Historical Data'!AI19255</f>
        <v>2202</v>
      </c>
      <c r="E64" s="69">
        <f>'[1]Historical Data'!AJ19255</f>
        <v>2239</v>
      </c>
      <c r="F64" s="69">
        <f>'[1]Historical Data'!AK19255</f>
        <v>2277</v>
      </c>
      <c r="G64" s="69">
        <f>'[1]Historical Data'!AL19255</f>
        <v>2316</v>
      </c>
      <c r="H64" s="69">
        <f>'[1]Historical Data'!AM19255</f>
        <v>2355</v>
      </c>
      <c r="I64" s="69">
        <f>'[1]Historical Data'!AN19255</f>
        <v>2395</v>
      </c>
      <c r="J64" s="69">
        <f>'[1]Historical Data'!AO19255</f>
        <v>2435</v>
      </c>
      <c r="K64" s="69">
        <f>'[1]Historical Data'!AP19255</f>
        <v>2485</v>
      </c>
      <c r="L64" s="69">
        <f>'[1]Historical Data'!AQ19255</f>
        <v>2536</v>
      </c>
      <c r="M64" s="69">
        <f>'[1]Historical Data'!AR19255</f>
        <v>2588</v>
      </c>
      <c r="N64" s="69">
        <f>'[1]Historical Data'!AS19255</f>
        <v>2641</v>
      </c>
      <c r="O64" s="69">
        <f>'[1]Historical Data'!AT19255</f>
        <v>2697</v>
      </c>
      <c r="P64" s="69">
        <f>'[1]Historical Data'!AU19255</f>
        <v>2731</v>
      </c>
      <c r="Q64" s="69">
        <f>'[1]Historical Data'!AV19255</f>
        <v>2765</v>
      </c>
      <c r="R64" s="69">
        <f>'[1]Historical Data'!AW19255</f>
        <v>2800</v>
      </c>
      <c r="S64" s="69">
        <f>'[1]Historical Data'!AX19255</f>
        <v>2835</v>
      </c>
      <c r="T64" s="69">
        <f>'[1]Historical Data'!AY19255</f>
        <v>2870</v>
      </c>
      <c r="U64" s="69">
        <f>'[1]Historical Data'!AZ19255</f>
        <v>2905</v>
      </c>
      <c r="V64" s="69">
        <f>'[1]Historical Data'!BA19255</f>
        <v>2940</v>
      </c>
      <c r="W64" s="69">
        <f>'[1]Historical Data'!BB19255</f>
        <v>2975</v>
      </c>
      <c r="X64" s="69">
        <f>'[1]Historical Data'!BC19255</f>
        <v>3010</v>
      </c>
      <c r="Y64" s="69">
        <f>'[1]Historical Data'!BD19255</f>
        <v>3045</v>
      </c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</row>
    <row r="65" spans="1:42">
      <c r="A65" t="s">
        <v>65</v>
      </c>
      <c r="B65" s="69">
        <f>'[1]Historical Data'!AG19256</f>
        <v>50</v>
      </c>
      <c r="C65" s="69">
        <f>'[1]Historical Data'!AH19256</f>
        <v>50</v>
      </c>
      <c r="D65" s="69">
        <f>'[1]Historical Data'!AI19256</f>
        <v>50</v>
      </c>
      <c r="E65" s="69">
        <f>'[1]Historical Data'!AJ19256</f>
        <v>50</v>
      </c>
      <c r="F65" s="69">
        <f>'[1]Historical Data'!AK19256</f>
        <v>50</v>
      </c>
      <c r="G65" s="69">
        <f>'[1]Historical Data'!AL19256</f>
        <v>50</v>
      </c>
      <c r="H65" s="69">
        <f>'[1]Historical Data'!AM19256</f>
        <v>50</v>
      </c>
      <c r="I65" s="69">
        <f>'[1]Historical Data'!AN19256</f>
        <v>50</v>
      </c>
      <c r="J65" s="69">
        <f>'[1]Historical Data'!AO19256</f>
        <v>47</v>
      </c>
      <c r="K65" s="69">
        <f>'[1]Historical Data'!AP19256</f>
        <v>47</v>
      </c>
      <c r="L65" s="69">
        <f>'[1]Historical Data'!AQ19256</f>
        <v>47</v>
      </c>
      <c r="M65" s="69">
        <f>'[1]Historical Data'!AR19256</f>
        <v>47</v>
      </c>
      <c r="N65" s="69">
        <f>'[1]Historical Data'!AS19256</f>
        <v>47</v>
      </c>
      <c r="O65" s="69">
        <f>'[1]Historical Data'!AT19256</f>
        <v>46</v>
      </c>
      <c r="P65" s="69">
        <f>'[1]Historical Data'!AU19256</f>
        <v>46</v>
      </c>
      <c r="Q65" s="69">
        <f>'[1]Historical Data'!AV19256</f>
        <v>46</v>
      </c>
      <c r="R65" s="69">
        <f>'[1]Historical Data'!AW19256</f>
        <v>46</v>
      </c>
      <c r="S65" s="69">
        <f>'[1]Historical Data'!AX19256</f>
        <v>46</v>
      </c>
      <c r="T65" s="69">
        <f>'[1]Historical Data'!AY19256</f>
        <v>45</v>
      </c>
      <c r="U65" s="69">
        <f>'[1]Historical Data'!AZ19256</f>
        <v>45</v>
      </c>
      <c r="V65" s="69">
        <f>'[1]Historical Data'!BA19256</f>
        <v>45</v>
      </c>
      <c r="W65" s="69">
        <f>'[1]Historical Data'!BB19256</f>
        <v>45</v>
      </c>
      <c r="X65" s="69">
        <f>'[1]Historical Data'!BC19256</f>
        <v>45</v>
      </c>
      <c r="Y65" s="69">
        <f>'[1]Historical Data'!BD19256</f>
        <v>45</v>
      </c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</row>
    <row r="66" spans="1:42">
      <c r="A66" t="s">
        <v>68</v>
      </c>
      <c r="B66" s="69">
        <f>'[1]Historical Data'!AG19257</f>
        <v>1972</v>
      </c>
      <c r="C66" s="69">
        <f>'[1]Historical Data'!AH19257</f>
        <v>1972</v>
      </c>
      <c r="D66" s="69">
        <f>'[1]Historical Data'!AI19257</f>
        <v>1972</v>
      </c>
      <c r="E66" s="69">
        <f>'[1]Historical Data'!AJ19257</f>
        <v>1972</v>
      </c>
      <c r="F66" s="69">
        <f>'[1]Historical Data'!AK19257</f>
        <v>1972</v>
      </c>
      <c r="G66" s="69">
        <f>'[1]Historical Data'!AL19257</f>
        <v>1972</v>
      </c>
      <c r="H66" s="69">
        <f>'[1]Historical Data'!AM19257</f>
        <v>1972</v>
      </c>
      <c r="I66" s="69">
        <f>'[1]Historical Data'!AN19257</f>
        <v>1972</v>
      </c>
      <c r="J66" s="69">
        <f>'[1]Historical Data'!AO19257</f>
        <v>1972</v>
      </c>
      <c r="K66" s="69">
        <f>'[1]Historical Data'!AP19257</f>
        <v>1972</v>
      </c>
      <c r="L66" s="69">
        <f>'[1]Historical Data'!AQ19257</f>
        <v>1972</v>
      </c>
      <c r="M66" s="69">
        <f>'[1]Historical Data'!AR19257</f>
        <v>1972</v>
      </c>
      <c r="N66" s="69">
        <f>'[1]Historical Data'!AS19257</f>
        <v>1972</v>
      </c>
      <c r="O66" s="69">
        <f>'[1]Historical Data'!AT19257</f>
        <v>1972</v>
      </c>
      <c r="P66" s="69">
        <f>'[1]Historical Data'!AU19257</f>
        <v>1972</v>
      </c>
      <c r="Q66" s="69">
        <f>'[1]Historical Data'!AV19257</f>
        <v>1972</v>
      </c>
      <c r="R66" s="69">
        <f>'[1]Historical Data'!AW19257</f>
        <v>1972</v>
      </c>
      <c r="S66" s="69">
        <f>'[1]Historical Data'!AX19257</f>
        <v>1972</v>
      </c>
      <c r="T66" s="69">
        <f>'[1]Historical Data'!AY19257</f>
        <v>1972</v>
      </c>
      <c r="U66" s="69">
        <f>'[1]Historical Data'!AZ19257</f>
        <v>1972</v>
      </c>
      <c r="V66" s="69">
        <f>'[1]Historical Data'!BA19257</f>
        <v>1972</v>
      </c>
      <c r="W66" s="69">
        <f>'[1]Historical Data'!BB19257</f>
        <v>1972</v>
      </c>
      <c r="X66" s="69">
        <f>'[1]Historical Data'!BC19257</f>
        <v>1972</v>
      </c>
      <c r="Y66" s="69">
        <f>'[1]Historical Data'!BD19257</f>
        <v>1972</v>
      </c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</row>
    <row r="67" spans="1:42">
      <c r="A67" t="s">
        <v>90</v>
      </c>
      <c r="B67" s="69">
        <f>'[1]Historical Data'!AG19258</f>
        <v>367</v>
      </c>
      <c r="C67" s="69">
        <f>'[1]Historical Data'!AH19258</f>
        <v>362</v>
      </c>
      <c r="D67" s="69">
        <f>'[1]Historical Data'!AI19258</f>
        <v>357</v>
      </c>
      <c r="E67" s="69">
        <f>'[1]Historical Data'!AJ19258</f>
        <v>352</v>
      </c>
      <c r="F67" s="69">
        <f>'[1]Historical Data'!AK19258</f>
        <v>348</v>
      </c>
      <c r="G67" s="69">
        <f>'[1]Historical Data'!AL19258</f>
        <v>344</v>
      </c>
      <c r="H67" s="69">
        <f>'[1]Historical Data'!AM19258</f>
        <v>340</v>
      </c>
      <c r="I67" s="69">
        <f>'[1]Historical Data'!AN19258</f>
        <v>336</v>
      </c>
      <c r="J67" s="69">
        <f>'[1]Historical Data'!AO19258</f>
        <v>332</v>
      </c>
      <c r="K67" s="69">
        <f>'[1]Historical Data'!AP19258</f>
        <v>327</v>
      </c>
      <c r="L67" s="69">
        <f>'[1]Historical Data'!AQ19258</f>
        <v>322</v>
      </c>
      <c r="M67" s="69">
        <f>'[1]Historical Data'!AR19258</f>
        <v>317</v>
      </c>
      <c r="N67" s="69">
        <f>'[1]Historical Data'!AS19258</f>
        <v>312</v>
      </c>
      <c r="O67" s="69">
        <f>'[1]Historical Data'!AT19258</f>
        <v>309</v>
      </c>
      <c r="P67" s="69">
        <f>'[1]Historical Data'!AU19258</f>
        <v>304</v>
      </c>
      <c r="Q67" s="69">
        <f>'[1]Historical Data'!AV19258</f>
        <v>300</v>
      </c>
      <c r="R67" s="69">
        <f>'[1]Historical Data'!AW19258</f>
        <v>296</v>
      </c>
      <c r="S67" s="69">
        <f>'[1]Historical Data'!AX19258</f>
        <v>292</v>
      </c>
      <c r="T67" s="69">
        <f>'[1]Historical Data'!AY19258</f>
        <v>287</v>
      </c>
      <c r="U67" s="69">
        <f>'[1]Historical Data'!AZ19258</f>
        <v>283</v>
      </c>
      <c r="V67" s="69">
        <f>'[1]Historical Data'!BA19258</f>
        <v>279</v>
      </c>
      <c r="W67" s="69">
        <f>'[1]Historical Data'!BB19258</f>
        <v>275</v>
      </c>
      <c r="X67" s="69">
        <f>'[1]Historical Data'!BC19258</f>
        <v>271</v>
      </c>
      <c r="Y67" s="69">
        <f>'[1]Historical Data'!BD19258</f>
        <v>267</v>
      </c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</row>
    <row r="68" spans="1:42">
      <c r="A68" t="s">
        <v>94</v>
      </c>
      <c r="B68" s="69">
        <f>'[1]Historical Data'!AG19259</f>
        <v>4635</v>
      </c>
      <c r="C68" s="69">
        <f>'[1]Historical Data'!AH19259</f>
        <v>4579</v>
      </c>
      <c r="D68" s="69">
        <f>'[1]Historical Data'!AI19259</f>
        <v>4524</v>
      </c>
      <c r="E68" s="69">
        <f>'[1]Historical Data'!AJ19259</f>
        <v>4470</v>
      </c>
      <c r="F68" s="69">
        <f>'[1]Historical Data'!AK19259</f>
        <v>4416</v>
      </c>
      <c r="G68" s="69">
        <f>'[1]Historical Data'!AL19259</f>
        <v>4363</v>
      </c>
      <c r="H68" s="69">
        <f>'[1]Historical Data'!AM19259</f>
        <v>4311</v>
      </c>
      <c r="I68" s="69">
        <f>'[1]Historical Data'!AN19259</f>
        <v>4259</v>
      </c>
      <c r="J68" s="69">
        <f>'[1]Historical Data'!AO19259</f>
        <v>4208</v>
      </c>
      <c r="K68" s="69">
        <f>'[1]Historical Data'!AP19259</f>
        <v>4153</v>
      </c>
      <c r="L68" s="69">
        <f>'[1]Historical Data'!AQ19259</f>
        <v>4098</v>
      </c>
      <c r="M68" s="69">
        <f>'[1]Historical Data'!AR19259</f>
        <v>4044</v>
      </c>
      <c r="N68" s="69">
        <f>'[1]Historical Data'!AS19259</f>
        <v>3991</v>
      </c>
      <c r="O68" s="69">
        <f>'[1]Historical Data'!AT19259</f>
        <v>3938</v>
      </c>
      <c r="P68" s="69">
        <f>'[1]Historical Data'!AU19259</f>
        <v>3880</v>
      </c>
      <c r="Q68" s="69">
        <f>'[1]Historical Data'!AV19259</f>
        <v>3823</v>
      </c>
      <c r="R68" s="69">
        <f>'[1]Historical Data'!AW19259</f>
        <v>3767</v>
      </c>
      <c r="S68" s="69">
        <f>'[1]Historical Data'!AX19259</f>
        <v>3712</v>
      </c>
      <c r="T68" s="69">
        <f>'[1]Historical Data'!AY19259</f>
        <v>3657</v>
      </c>
      <c r="U68" s="69">
        <f>'[1]Historical Data'!AZ19259</f>
        <v>3601</v>
      </c>
      <c r="V68" s="69">
        <f>'[1]Historical Data'!BA19259</f>
        <v>3545</v>
      </c>
      <c r="W68" s="69">
        <f>'[1]Historical Data'!BB19259</f>
        <v>3489</v>
      </c>
      <c r="X68" s="69">
        <f>'[1]Historical Data'!BC19259</f>
        <v>3434</v>
      </c>
      <c r="Y68" s="69">
        <f>'[1]Historical Data'!BD19259</f>
        <v>3380</v>
      </c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</row>
    <row r="69" spans="1:42">
      <c r="A69" t="s">
        <v>95</v>
      </c>
      <c r="B69" s="69">
        <f>'[1]Historical Data'!AG19260</f>
        <v>114</v>
      </c>
      <c r="C69" s="69">
        <f>'[1]Historical Data'!AH19260</f>
        <v>113</v>
      </c>
      <c r="D69" s="69">
        <f>'[1]Historical Data'!AI19260</f>
        <v>112</v>
      </c>
      <c r="E69" s="69">
        <f>'[1]Historical Data'!AJ19260</f>
        <v>111</v>
      </c>
      <c r="F69" s="69">
        <f>'[1]Historical Data'!AK19260</f>
        <v>110</v>
      </c>
      <c r="G69" s="69">
        <f>'[1]Historical Data'!AL19260</f>
        <v>109</v>
      </c>
      <c r="H69" s="69">
        <f>'[1]Historical Data'!AM19260</f>
        <v>108</v>
      </c>
      <c r="I69" s="69">
        <f>'[1]Historical Data'!AN19260</f>
        <v>107</v>
      </c>
      <c r="J69" s="69">
        <f>'[1]Historical Data'!AO19260</f>
        <v>109</v>
      </c>
      <c r="K69" s="69">
        <f>'[1]Historical Data'!AP19260</f>
        <v>108</v>
      </c>
      <c r="L69" s="69">
        <f>'[1]Historical Data'!AQ19260</f>
        <v>107</v>
      </c>
      <c r="M69" s="69">
        <f>'[1]Historical Data'!AR19260</f>
        <v>106</v>
      </c>
      <c r="N69" s="69">
        <f>'[1]Historical Data'!AS19260</f>
        <v>105</v>
      </c>
      <c r="O69" s="69">
        <f>'[1]Historical Data'!AT19260</f>
        <v>105</v>
      </c>
      <c r="P69" s="69">
        <f>'[1]Historical Data'!AU19260</f>
        <v>104</v>
      </c>
      <c r="Q69" s="69">
        <f>'[1]Historical Data'!AV19260</f>
        <v>103</v>
      </c>
      <c r="R69" s="69">
        <f>'[1]Historical Data'!AW19260</f>
        <v>102</v>
      </c>
      <c r="S69" s="69">
        <f>'[1]Historical Data'!AX19260</f>
        <v>101</v>
      </c>
      <c r="T69" s="69">
        <f>'[1]Historical Data'!AY19260</f>
        <v>101</v>
      </c>
      <c r="U69" s="69">
        <f>'[1]Historical Data'!AZ19260</f>
        <v>100</v>
      </c>
      <c r="V69" s="69">
        <f>'[1]Historical Data'!BA19260</f>
        <v>99</v>
      </c>
      <c r="W69" s="69">
        <f>'[1]Historical Data'!BB19260</f>
        <v>98</v>
      </c>
      <c r="X69" s="69">
        <f>'[1]Historical Data'!BC19260</f>
        <v>97</v>
      </c>
      <c r="Y69" s="69">
        <f>'[1]Historical Data'!BD19260</f>
        <v>96</v>
      </c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</row>
    <row r="70" spans="1:42">
      <c r="A70" t="s">
        <v>105</v>
      </c>
      <c r="B70" s="69">
        <f>'[1]Historical Data'!AG19261</f>
        <v>7753</v>
      </c>
      <c r="C70" s="69">
        <f>'[1]Historical Data'!AH19261</f>
        <v>7568</v>
      </c>
      <c r="D70" s="69">
        <f>'[1]Historical Data'!AI19261</f>
        <v>7388</v>
      </c>
      <c r="E70" s="69">
        <f>'[1]Historical Data'!AJ19261</f>
        <v>7212</v>
      </c>
      <c r="F70" s="69">
        <f>'[1]Historical Data'!AK19261</f>
        <v>7040</v>
      </c>
      <c r="G70" s="69">
        <f>'[1]Historical Data'!AL19261</f>
        <v>6872</v>
      </c>
      <c r="H70" s="69">
        <f>'[1]Historical Data'!AM19261</f>
        <v>6708</v>
      </c>
      <c r="I70" s="69">
        <f>'[1]Historical Data'!AN19261</f>
        <v>6548</v>
      </c>
      <c r="J70" s="69">
        <f>'[1]Historical Data'!AO19261</f>
        <v>6392</v>
      </c>
      <c r="K70" s="69">
        <f>'[1]Historical Data'!AP19261</f>
        <v>6267</v>
      </c>
      <c r="L70" s="69">
        <f>'[1]Historical Data'!AQ19261</f>
        <v>6145</v>
      </c>
      <c r="M70" s="69">
        <f>'[1]Historical Data'!AR19261</f>
        <v>6025</v>
      </c>
      <c r="N70" s="69">
        <f>'[1]Historical Data'!AS19261</f>
        <v>5907</v>
      </c>
      <c r="O70" s="69">
        <f>'[1]Historical Data'!AT19261</f>
        <v>5792</v>
      </c>
      <c r="P70" s="69">
        <f>'[1]Historical Data'!AU19261</f>
        <v>5667</v>
      </c>
      <c r="Q70" s="69">
        <f>'[1]Historical Data'!AV19261</f>
        <v>5544</v>
      </c>
      <c r="R70" s="69">
        <f>'[1]Historical Data'!AW19261</f>
        <v>5424</v>
      </c>
      <c r="S70" s="69">
        <f>'[1]Historical Data'!AX19261</f>
        <v>5307</v>
      </c>
      <c r="T70" s="69">
        <f>'[1]Historical Data'!AY19261</f>
        <v>5192</v>
      </c>
      <c r="U70" s="69">
        <f>'[1]Historical Data'!AZ19261</f>
        <v>5071</v>
      </c>
      <c r="V70" s="69">
        <f>'[1]Historical Data'!BA19261</f>
        <v>4952</v>
      </c>
      <c r="W70" s="69">
        <f>'[1]Historical Data'!BB19261</f>
        <v>4833</v>
      </c>
      <c r="X70" s="69">
        <f>'[1]Historical Data'!BC19261</f>
        <v>4715</v>
      </c>
      <c r="Y70" s="69">
        <f>'[1]Historical Data'!BD19261</f>
        <v>4600</v>
      </c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</row>
    <row r="71" spans="1:42">
      <c r="A71" t="s">
        <v>129</v>
      </c>
      <c r="B71" s="69">
        <f>'[1]Historical Data'!AG19262</f>
        <v>345</v>
      </c>
      <c r="C71" s="69">
        <f>'[1]Historical Data'!AH19262</f>
        <v>345</v>
      </c>
      <c r="D71" s="69">
        <f>'[1]Historical Data'!AI19262</f>
        <v>345</v>
      </c>
      <c r="E71" s="69">
        <f>'[1]Historical Data'!AJ19262</f>
        <v>345</v>
      </c>
      <c r="F71" s="69">
        <f>'[1]Historical Data'!AK19262</f>
        <v>345</v>
      </c>
      <c r="G71" s="69">
        <f>'[1]Historical Data'!AL19262</f>
        <v>345</v>
      </c>
      <c r="H71" s="69">
        <f>'[1]Historical Data'!AM19262</f>
        <v>345</v>
      </c>
      <c r="I71" s="69">
        <f>'[1]Historical Data'!AN19262</f>
        <v>345</v>
      </c>
      <c r="J71" s="69">
        <f>'[1]Historical Data'!AO19262</f>
        <v>341</v>
      </c>
      <c r="K71" s="69">
        <f>'[1]Historical Data'!AP19262</f>
        <v>341</v>
      </c>
      <c r="L71" s="69">
        <f>'[1]Historical Data'!AQ19262</f>
        <v>341</v>
      </c>
      <c r="M71" s="69">
        <f>'[1]Historical Data'!AR19262</f>
        <v>341</v>
      </c>
      <c r="N71" s="69">
        <f>'[1]Historical Data'!AS19262</f>
        <v>341</v>
      </c>
      <c r="O71" s="69">
        <f>'[1]Historical Data'!AT19262</f>
        <v>339</v>
      </c>
      <c r="P71" s="69">
        <f>'[1]Historical Data'!AU19262</f>
        <v>339</v>
      </c>
      <c r="Q71" s="69">
        <f>'[1]Historical Data'!AV19262</f>
        <v>339</v>
      </c>
      <c r="R71" s="69">
        <f>'[1]Historical Data'!AW19262</f>
        <v>339</v>
      </c>
      <c r="S71" s="69">
        <f>'[1]Historical Data'!AX19262</f>
        <v>339</v>
      </c>
      <c r="T71" s="69">
        <f>'[1]Historical Data'!AY19262</f>
        <v>337</v>
      </c>
      <c r="U71" s="69">
        <f>'[1]Historical Data'!AZ19262</f>
        <v>337</v>
      </c>
      <c r="V71" s="69">
        <f>'[1]Historical Data'!BA19262</f>
        <v>337</v>
      </c>
      <c r="W71" s="69">
        <f>'[1]Historical Data'!BB19262</f>
        <v>336</v>
      </c>
      <c r="X71" s="69">
        <f>'[1]Historical Data'!BC19262</f>
        <v>336</v>
      </c>
      <c r="Y71" s="69">
        <f>'[1]Historical Data'!BD19262</f>
        <v>336</v>
      </c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</row>
    <row r="72" spans="1:42">
      <c r="A72" t="s">
        <v>133</v>
      </c>
      <c r="B72" s="69">
        <f>'[1]Historical Data'!AG19263</f>
        <v>49</v>
      </c>
      <c r="C72" s="69">
        <f>'[1]Historical Data'!AH19263</f>
        <v>49</v>
      </c>
      <c r="D72" s="69">
        <f>'[1]Historical Data'!AI19263</f>
        <v>49</v>
      </c>
      <c r="E72" s="69">
        <f>'[1]Historical Data'!AJ19263</f>
        <v>49</v>
      </c>
      <c r="F72" s="69">
        <f>'[1]Historical Data'!AK19263</f>
        <v>49</v>
      </c>
      <c r="G72" s="69">
        <f>'[1]Historical Data'!AL19263</f>
        <v>49</v>
      </c>
      <c r="H72" s="69">
        <f>'[1]Historical Data'!AM19263</f>
        <v>49</v>
      </c>
      <c r="I72" s="69">
        <f>'[1]Historical Data'!AN19263</f>
        <v>49</v>
      </c>
      <c r="J72" s="69">
        <f>'[1]Historical Data'!AO19263</f>
        <v>49</v>
      </c>
      <c r="K72" s="69">
        <f>'[1]Historical Data'!AP19263</f>
        <v>49</v>
      </c>
      <c r="L72" s="69">
        <f>'[1]Historical Data'!AQ19263</f>
        <v>49</v>
      </c>
      <c r="M72" s="69">
        <f>'[1]Historical Data'!AR19263</f>
        <v>49</v>
      </c>
      <c r="N72" s="69">
        <f>'[1]Historical Data'!AS19263</f>
        <v>49</v>
      </c>
      <c r="O72" s="69">
        <f>'[1]Historical Data'!AT19263</f>
        <v>49</v>
      </c>
      <c r="P72" s="69">
        <f>'[1]Historical Data'!AU19263</f>
        <v>49</v>
      </c>
      <c r="Q72" s="69">
        <f>'[1]Historical Data'!AV19263</f>
        <v>49</v>
      </c>
      <c r="R72" s="69">
        <f>'[1]Historical Data'!AW19263</f>
        <v>49</v>
      </c>
      <c r="S72" s="69">
        <f>'[1]Historical Data'!AX19263</f>
        <v>49</v>
      </c>
      <c r="T72" s="69">
        <f>'[1]Historical Data'!AY19263</f>
        <v>49</v>
      </c>
      <c r="U72" s="69">
        <f>'[1]Historical Data'!AZ19263</f>
        <v>49</v>
      </c>
      <c r="V72" s="69">
        <f>'[1]Historical Data'!BA19263</f>
        <v>49</v>
      </c>
      <c r="W72" s="69">
        <f>'[1]Historical Data'!BB19263</f>
        <v>49</v>
      </c>
      <c r="X72" s="69">
        <f>'[1]Historical Data'!BC19263</f>
        <v>49</v>
      </c>
      <c r="Y72" s="69">
        <f>'[1]Historical Data'!BD19263</f>
        <v>49</v>
      </c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</row>
    <row r="73" spans="1:42">
      <c r="A73" t="s">
        <v>279</v>
      </c>
      <c r="B73" s="69">
        <f>'[1]Historical Data'!AG19264</f>
        <v>69569</v>
      </c>
      <c r="C73" s="69">
        <f>'[1]Historical Data'!AH19264</f>
        <v>69210</v>
      </c>
      <c r="D73" s="69">
        <f>'[1]Historical Data'!AI19264</f>
        <v>68853</v>
      </c>
      <c r="E73" s="69">
        <f>'[1]Historical Data'!AJ19264</f>
        <v>68498</v>
      </c>
      <c r="F73" s="69">
        <f>'[1]Historical Data'!AK19264</f>
        <v>68145</v>
      </c>
      <c r="G73" s="69">
        <f>'[1]Historical Data'!AL19264</f>
        <v>67794</v>
      </c>
      <c r="H73" s="69">
        <f>'[1]Historical Data'!AM19264</f>
        <v>67445</v>
      </c>
      <c r="I73" s="69">
        <f>'[1]Historical Data'!AN19264</f>
        <v>67097</v>
      </c>
      <c r="J73" s="69">
        <f>'[1]Historical Data'!AO19264</f>
        <v>66751</v>
      </c>
      <c r="K73" s="69">
        <f>'[1]Historical Data'!AP19264</f>
        <v>66515</v>
      </c>
      <c r="L73" s="69">
        <f>'[1]Historical Data'!AQ19264</f>
        <v>66280</v>
      </c>
      <c r="M73" s="69">
        <f>'[1]Historical Data'!AR19264</f>
        <v>66045</v>
      </c>
      <c r="N73" s="69">
        <f>'[1]Historical Data'!AS19264</f>
        <v>65811</v>
      </c>
      <c r="O73" s="69">
        <f>'[1]Historical Data'!AT19264</f>
        <v>65578</v>
      </c>
      <c r="P73" s="69">
        <f>'[1]Historical Data'!AU19264</f>
        <v>65422</v>
      </c>
      <c r="Q73" s="69">
        <f>'[1]Historical Data'!AV19264</f>
        <v>65266</v>
      </c>
      <c r="R73" s="69">
        <f>'[1]Historical Data'!AW19264</f>
        <v>65111</v>
      </c>
      <c r="S73" s="69">
        <f>'[1]Historical Data'!AX19264</f>
        <v>64956</v>
      </c>
      <c r="T73" s="69">
        <f>'[1]Historical Data'!AY19264</f>
        <v>64802</v>
      </c>
      <c r="U73" s="69">
        <f>'[1]Historical Data'!AZ19264</f>
        <v>64646</v>
      </c>
      <c r="V73" s="69">
        <f>'[1]Historical Data'!BA19264</f>
        <v>64491</v>
      </c>
      <c r="W73" s="69">
        <f>'[1]Historical Data'!BB19264</f>
        <v>64336</v>
      </c>
      <c r="X73" s="69">
        <f>'[1]Historical Data'!BC19264</f>
        <v>64181</v>
      </c>
      <c r="Y73" s="69">
        <f>'[1]Historical Data'!BD19264</f>
        <v>64026</v>
      </c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</row>
    <row r="74" spans="1:42">
      <c r="A74" t="s">
        <v>147</v>
      </c>
      <c r="B74" s="69">
        <f>'[1]Historical Data'!AG19265</f>
        <v>1</v>
      </c>
      <c r="C74" s="69">
        <f>'[1]Historical Data'!AH19265</f>
        <v>1</v>
      </c>
      <c r="D74" s="69">
        <f>'[1]Historical Data'!AI19265</f>
        <v>1</v>
      </c>
      <c r="E74" s="69">
        <f>'[1]Historical Data'!AJ19265</f>
        <v>1</v>
      </c>
      <c r="F74" s="69">
        <f>'[1]Historical Data'!AK19265</f>
        <v>1</v>
      </c>
      <c r="G74" s="69">
        <f>'[1]Historical Data'!AL19265</f>
        <v>1</v>
      </c>
      <c r="H74" s="69">
        <f>'[1]Historical Data'!AM19265</f>
        <v>1</v>
      </c>
      <c r="I74" s="69">
        <f>'[1]Historical Data'!AN19265</f>
        <v>1</v>
      </c>
      <c r="J74" s="69">
        <f>'[1]Historical Data'!AO19265</f>
        <v>1</v>
      </c>
      <c r="K74" s="69">
        <f>'[1]Historical Data'!AP19265</f>
        <v>1</v>
      </c>
      <c r="L74" s="69">
        <f>'[1]Historical Data'!AQ19265</f>
        <v>1</v>
      </c>
      <c r="M74" s="69">
        <f>'[1]Historical Data'!AR19265</f>
        <v>1</v>
      </c>
      <c r="N74" s="69">
        <f>'[1]Historical Data'!AS19265</f>
        <v>1</v>
      </c>
      <c r="O74" s="69">
        <f>'[1]Historical Data'!AT19265</f>
        <v>1</v>
      </c>
      <c r="P74" s="69">
        <f>'[1]Historical Data'!AU19265</f>
        <v>1</v>
      </c>
      <c r="Q74" s="69">
        <f>'[1]Historical Data'!AV19265</f>
        <v>1</v>
      </c>
      <c r="R74" s="69">
        <f>'[1]Historical Data'!AW19265</f>
        <v>1</v>
      </c>
      <c r="S74" s="69">
        <f>'[1]Historical Data'!AX19265</f>
        <v>1</v>
      </c>
      <c r="T74" s="69">
        <f>'[1]Historical Data'!AY19265</f>
        <v>1</v>
      </c>
      <c r="U74" s="69">
        <f>'[1]Historical Data'!AZ19265</f>
        <v>1</v>
      </c>
      <c r="V74" s="69">
        <f>'[1]Historical Data'!BA19265</f>
        <v>1</v>
      </c>
      <c r="W74" s="69">
        <f>'[1]Historical Data'!BB19265</f>
        <v>1</v>
      </c>
      <c r="X74" s="69">
        <f>'[1]Historical Data'!BC19265</f>
        <v>1</v>
      </c>
      <c r="Y74" s="69">
        <f>'[1]Historical Data'!BD19265</f>
        <v>1</v>
      </c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</row>
    <row r="75" spans="1:42">
      <c r="A75" t="s">
        <v>157</v>
      </c>
      <c r="B75" s="69">
        <f>'[1]Historical Data'!AG19266</f>
        <v>4365</v>
      </c>
      <c r="C75" s="69">
        <f>'[1]Historical Data'!AH19266</f>
        <v>4292</v>
      </c>
      <c r="D75" s="69">
        <f>'[1]Historical Data'!AI19266</f>
        <v>4220</v>
      </c>
      <c r="E75" s="69">
        <f>'[1]Historical Data'!AJ19266</f>
        <v>4149</v>
      </c>
      <c r="F75" s="69">
        <f>'[1]Historical Data'!AK19266</f>
        <v>4080</v>
      </c>
      <c r="G75" s="69">
        <f>'[1]Historical Data'!AL19266</f>
        <v>4012</v>
      </c>
      <c r="H75" s="69">
        <f>'[1]Historical Data'!AM19266</f>
        <v>3945</v>
      </c>
      <c r="I75" s="69">
        <f>'[1]Historical Data'!AN19266</f>
        <v>3879</v>
      </c>
      <c r="J75" s="69">
        <f>'[1]Historical Data'!AO19266</f>
        <v>3814</v>
      </c>
      <c r="K75" s="69">
        <f>'[1]Historical Data'!AP19266</f>
        <v>3741</v>
      </c>
      <c r="L75" s="69">
        <f>'[1]Historical Data'!AQ19266</f>
        <v>3670</v>
      </c>
      <c r="M75" s="69">
        <f>'[1]Historical Data'!AR19266</f>
        <v>3600</v>
      </c>
      <c r="N75" s="69">
        <f>'[1]Historical Data'!AS19266</f>
        <v>3531</v>
      </c>
      <c r="O75" s="69">
        <f>'[1]Historical Data'!AT19266</f>
        <v>3464</v>
      </c>
      <c r="P75" s="69">
        <f>'[1]Historical Data'!AU19266</f>
        <v>3391</v>
      </c>
      <c r="Q75" s="69">
        <f>'[1]Historical Data'!AV19266</f>
        <v>3320</v>
      </c>
      <c r="R75" s="69">
        <f>'[1]Historical Data'!AW19266</f>
        <v>3250</v>
      </c>
      <c r="S75" s="69">
        <f>'[1]Historical Data'!AX19266</f>
        <v>3181</v>
      </c>
      <c r="T75" s="69">
        <f>'[1]Historical Data'!AY19266</f>
        <v>3114</v>
      </c>
      <c r="U75" s="69">
        <f>'[1]Historical Data'!AZ19266</f>
        <v>3043</v>
      </c>
      <c r="V75" s="69">
        <f>'[1]Historical Data'!BA19266</f>
        <v>2974</v>
      </c>
      <c r="W75" s="69">
        <f>'[1]Historical Data'!BB19266</f>
        <v>2905</v>
      </c>
      <c r="X75" s="69">
        <f>'[1]Historical Data'!BC19266</f>
        <v>2835</v>
      </c>
      <c r="Y75" s="69">
        <f>'[1]Historical Data'!BD19266</f>
        <v>2767</v>
      </c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</row>
    <row r="76" spans="1:42">
      <c r="A76" t="s">
        <v>281</v>
      </c>
      <c r="B76" s="69">
        <f>'[1]Historical Data'!AG19267</f>
        <v>3703</v>
      </c>
      <c r="C76" s="69">
        <f>'[1]Historical Data'!AH19267</f>
        <v>3659</v>
      </c>
      <c r="D76" s="69">
        <f>'[1]Historical Data'!AI19267</f>
        <v>3616</v>
      </c>
      <c r="E76" s="69">
        <f>'[1]Historical Data'!AJ19267</f>
        <v>3573</v>
      </c>
      <c r="F76" s="69">
        <f>'[1]Historical Data'!AK19267</f>
        <v>3531</v>
      </c>
      <c r="G76" s="69">
        <f>'[1]Historical Data'!AL19267</f>
        <v>3489</v>
      </c>
      <c r="H76" s="69">
        <f>'[1]Historical Data'!AM19267</f>
        <v>3448</v>
      </c>
      <c r="I76" s="69">
        <f>'[1]Historical Data'!AN19267</f>
        <v>3407</v>
      </c>
      <c r="J76" s="69">
        <f>'[1]Historical Data'!AO19267</f>
        <v>3369</v>
      </c>
      <c r="K76" s="69">
        <f>'[1]Historical Data'!AP19267</f>
        <v>3357</v>
      </c>
      <c r="L76" s="69">
        <f>'[1]Historical Data'!AQ19267</f>
        <v>3345</v>
      </c>
      <c r="M76" s="69">
        <f>'[1]Historical Data'!AR19267</f>
        <v>3333</v>
      </c>
      <c r="N76" s="69">
        <f>'[1]Historical Data'!AS19267</f>
        <v>3321</v>
      </c>
      <c r="O76" s="69">
        <f>'[1]Historical Data'!AT19267</f>
        <v>3310</v>
      </c>
      <c r="P76" s="69">
        <f>'[1]Historical Data'!AU19267</f>
        <v>3298</v>
      </c>
      <c r="Q76" s="69">
        <f>'[1]Historical Data'!AV19267</f>
        <v>3286</v>
      </c>
      <c r="R76" s="69">
        <f>'[1]Historical Data'!AW19267</f>
        <v>3274</v>
      </c>
      <c r="S76" s="69">
        <f>'[1]Historical Data'!AX19267</f>
        <v>3262</v>
      </c>
      <c r="T76" s="69">
        <f>'[1]Historical Data'!AY19267</f>
        <v>3251</v>
      </c>
      <c r="U76" s="69">
        <f>'[1]Historical Data'!AZ19267</f>
        <v>3239</v>
      </c>
      <c r="V76" s="69">
        <f>'[1]Historical Data'!BA19267</f>
        <v>3227</v>
      </c>
      <c r="W76" s="69">
        <f>'[1]Historical Data'!BB19267</f>
        <v>3215</v>
      </c>
      <c r="X76" s="69">
        <f>'[1]Historical Data'!BC19267</f>
        <v>3203</v>
      </c>
      <c r="Y76" s="69">
        <f>'[1]Historical Data'!BD19267</f>
        <v>3191</v>
      </c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</row>
    <row r="77" spans="1:42">
      <c r="A77" t="s">
        <v>206</v>
      </c>
      <c r="B77" s="69">
        <f>'[1]Historical Data'!AG19268</f>
        <v>25</v>
      </c>
      <c r="C77" s="69">
        <f>'[1]Historical Data'!AH19268</f>
        <v>25</v>
      </c>
      <c r="D77" s="69">
        <f>'[1]Historical Data'!AI19268</f>
        <v>25</v>
      </c>
      <c r="E77" s="69">
        <f>'[1]Historical Data'!AJ19268</f>
        <v>25</v>
      </c>
      <c r="F77" s="69">
        <f>'[1]Historical Data'!AK19268</f>
        <v>25</v>
      </c>
      <c r="G77" s="69">
        <f>'[1]Historical Data'!AL19268</f>
        <v>25</v>
      </c>
      <c r="H77" s="69">
        <f>'[1]Historical Data'!AM19268</f>
        <v>25</v>
      </c>
      <c r="I77" s="69">
        <f>'[1]Historical Data'!AN19268</f>
        <v>25</v>
      </c>
      <c r="J77" s="69">
        <f>'[1]Historical Data'!AO19268</f>
        <v>26</v>
      </c>
      <c r="K77" s="69">
        <f>'[1]Historical Data'!AP19268</f>
        <v>26</v>
      </c>
      <c r="L77" s="69">
        <f>'[1]Historical Data'!AQ19268</f>
        <v>26</v>
      </c>
      <c r="M77" s="69">
        <f>'[1]Historical Data'!AR19268</f>
        <v>26</v>
      </c>
      <c r="N77" s="69">
        <f>'[1]Historical Data'!AS19268</f>
        <v>26</v>
      </c>
      <c r="O77" s="69">
        <f>'[1]Historical Data'!AT19268</f>
        <v>26</v>
      </c>
      <c r="P77" s="69">
        <f>'[1]Historical Data'!AU19268</f>
        <v>26</v>
      </c>
      <c r="Q77" s="69">
        <f>'[1]Historical Data'!AV19268</f>
        <v>26</v>
      </c>
      <c r="R77" s="69">
        <f>'[1]Historical Data'!AW19268</f>
        <v>26</v>
      </c>
      <c r="S77" s="69">
        <f>'[1]Historical Data'!AX19268</f>
        <v>26</v>
      </c>
      <c r="T77" s="69">
        <f>'[1]Historical Data'!AY19268</f>
        <v>27</v>
      </c>
      <c r="U77" s="69">
        <f>'[1]Historical Data'!AZ19268</f>
        <v>27</v>
      </c>
      <c r="V77" s="69">
        <f>'[1]Historical Data'!BA19268</f>
        <v>27</v>
      </c>
      <c r="W77" s="69">
        <f>'[1]Historical Data'!BB19268</f>
        <v>27</v>
      </c>
      <c r="X77" s="69">
        <f>'[1]Historical Data'!BC19268</f>
        <v>27</v>
      </c>
      <c r="Y77" s="69">
        <f>'[1]Historical Data'!BD19268</f>
        <v>27</v>
      </c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</row>
    <row r="78" spans="1:42">
      <c r="A78" t="s">
        <v>339</v>
      </c>
      <c r="B78" s="69">
        <f>'[1]Historical Data'!AG19269</f>
        <v>239</v>
      </c>
      <c r="C78" s="69">
        <f>'[1]Historical Data'!AH19269</f>
        <v>238</v>
      </c>
      <c r="D78" s="69">
        <f>'[1]Historical Data'!AI19269</f>
        <v>237</v>
      </c>
      <c r="E78" s="69">
        <f>'[1]Historical Data'!AJ19269</f>
        <v>236</v>
      </c>
      <c r="F78" s="69">
        <f>'[1]Historical Data'!AK19269</f>
        <v>235</v>
      </c>
      <c r="G78" s="69">
        <f>'[1]Historical Data'!AL19269</f>
        <v>234</v>
      </c>
      <c r="H78" s="69">
        <f>'[1]Historical Data'!AM19269</f>
        <v>233</v>
      </c>
      <c r="I78" s="69">
        <f>'[1]Historical Data'!AN19269</f>
        <v>232</v>
      </c>
      <c r="J78" s="69">
        <f>'[1]Historical Data'!AO19269</f>
        <v>234</v>
      </c>
      <c r="K78" s="69">
        <f>'[1]Historical Data'!AP19269</f>
        <v>233</v>
      </c>
      <c r="L78" s="69">
        <f>'[1]Historical Data'!AQ19269</f>
        <v>232</v>
      </c>
      <c r="M78" s="69">
        <f>'[1]Historical Data'!AR19269</f>
        <v>231</v>
      </c>
      <c r="N78" s="69">
        <f>'[1]Historical Data'!AS19269</f>
        <v>230</v>
      </c>
      <c r="O78" s="69">
        <f>'[1]Historical Data'!AT19269</f>
        <v>230</v>
      </c>
      <c r="P78" s="69">
        <f>'[1]Historical Data'!AU19269</f>
        <v>229</v>
      </c>
      <c r="Q78" s="69">
        <f>'[1]Historical Data'!AV19269</f>
        <v>228</v>
      </c>
      <c r="R78" s="69">
        <f>'[1]Historical Data'!AW19269</f>
        <v>227</v>
      </c>
      <c r="S78" s="69">
        <f>'[1]Historical Data'!AX19269</f>
        <v>226</v>
      </c>
      <c r="T78" s="69">
        <f>'[1]Historical Data'!AY19269</f>
        <v>226</v>
      </c>
      <c r="U78" s="69">
        <f>'[1]Historical Data'!AZ19269</f>
        <v>225</v>
      </c>
      <c r="V78" s="69">
        <f>'[1]Historical Data'!BA19269</f>
        <v>224</v>
      </c>
      <c r="W78" s="69">
        <f>'[1]Historical Data'!BB19269</f>
        <v>223</v>
      </c>
      <c r="X78" s="69">
        <f>'[1]Historical Data'!BC19269</f>
        <v>222</v>
      </c>
      <c r="Y78" s="69">
        <f>'[1]Historical Data'!BD19269</f>
        <v>221</v>
      </c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</row>
    <row r="79" spans="1:42">
      <c r="A79" s="69" t="s">
        <v>340</v>
      </c>
      <c r="B79" s="69">
        <f>'[1]Historical Data'!AG19270</f>
        <v>297103</v>
      </c>
      <c r="C79" s="69">
        <f>'[1]Historical Data'!AH19270</f>
        <v>297488</v>
      </c>
      <c r="D79" s="69">
        <f>'[1]Historical Data'!AI19270</f>
        <v>297873</v>
      </c>
      <c r="E79" s="69">
        <f>'[1]Historical Data'!AJ19270</f>
        <v>298259</v>
      </c>
      <c r="F79" s="69">
        <f>'[1]Historical Data'!AK19270</f>
        <v>298645</v>
      </c>
      <c r="G79" s="69">
        <f>'[1]Historical Data'!AL19270</f>
        <v>299032</v>
      </c>
      <c r="H79" s="69">
        <f>'[1]Historical Data'!AM19270</f>
        <v>299419</v>
      </c>
      <c r="I79" s="69">
        <f>'[1]Historical Data'!AN19270</f>
        <v>299807</v>
      </c>
      <c r="J79" s="69">
        <f>'[1]Historical Data'!AO19270</f>
        <v>300195</v>
      </c>
      <c r="K79" s="69">
        <f>'[1]Historical Data'!AP19270</f>
        <v>300577</v>
      </c>
      <c r="L79" s="69">
        <f>'[1]Historical Data'!AQ19270</f>
        <v>300959</v>
      </c>
      <c r="M79" s="69">
        <f>'[1]Historical Data'!AR19270</f>
        <v>301342</v>
      </c>
      <c r="N79" s="69">
        <f>'[1]Historical Data'!AS19270</f>
        <v>301725</v>
      </c>
      <c r="O79" s="69">
        <f>'[1]Historical Data'!AT19270</f>
        <v>302108</v>
      </c>
      <c r="P79" s="69">
        <f>'[1]Historical Data'!AU19270</f>
        <v>302490</v>
      </c>
      <c r="Q79" s="69">
        <f>'[1]Historical Data'!AV19270</f>
        <v>302872</v>
      </c>
      <c r="R79" s="69">
        <f>'[1]Historical Data'!AW19270</f>
        <v>303255</v>
      </c>
      <c r="S79" s="69">
        <f>'[1]Historical Data'!AX19270</f>
        <v>303638</v>
      </c>
      <c r="T79" s="69">
        <f>'[1]Historical Data'!AY19270</f>
        <v>304022</v>
      </c>
      <c r="U79" s="69">
        <f>'[1]Historical Data'!AZ19270</f>
        <v>304404</v>
      </c>
      <c r="V79" s="69">
        <f>'[1]Historical Data'!BA19270</f>
        <v>304787</v>
      </c>
      <c r="W79" s="69">
        <f>'[1]Historical Data'!BB19270</f>
        <v>305170</v>
      </c>
      <c r="X79" s="69">
        <f>'[1]Historical Data'!BC19270</f>
        <v>305553</v>
      </c>
      <c r="Y79" s="69">
        <f>'[1]Historical Data'!BD19270</f>
        <v>305936</v>
      </c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</row>
    <row r="80" spans="1:42">
      <c r="A80" t="s">
        <v>13</v>
      </c>
      <c r="B80" s="69">
        <f>'[1]Historical Data'!AG19271</f>
        <v>937805</v>
      </c>
      <c r="C80" s="69">
        <f>'[1]Historical Data'!AH19271</f>
        <v>933523</v>
      </c>
      <c r="D80" s="69">
        <f>'[1]Historical Data'!AI19271</f>
        <v>929270</v>
      </c>
      <c r="E80" s="69">
        <f>'[1]Historical Data'!AJ19271</f>
        <v>925044</v>
      </c>
      <c r="F80" s="69">
        <f>'[1]Historical Data'!AK19271</f>
        <v>920844</v>
      </c>
      <c r="G80" s="69">
        <f>'[1]Historical Data'!AL19271</f>
        <v>916672</v>
      </c>
      <c r="H80" s="69">
        <f>'[1]Historical Data'!AM19271</f>
        <v>912528</v>
      </c>
      <c r="I80" s="69">
        <f>'[1]Historical Data'!AN19271</f>
        <v>908412</v>
      </c>
      <c r="J80" s="69">
        <f>'[1]Historical Data'!AO19271</f>
        <v>904322</v>
      </c>
      <c r="K80" s="69">
        <f>'[1]Historical Data'!AP19271</f>
        <v>899853</v>
      </c>
      <c r="L80" s="69">
        <f>'[1]Historical Data'!AQ19271</f>
        <v>895413</v>
      </c>
      <c r="M80" s="69">
        <f>'[1]Historical Data'!AR19271</f>
        <v>891000</v>
      </c>
      <c r="N80" s="69">
        <f>'[1]Historical Data'!AS19271</f>
        <v>886616</v>
      </c>
      <c r="O80" s="69">
        <f>'[1]Historical Data'!AT19271</f>
        <v>882258</v>
      </c>
      <c r="P80" s="69">
        <f>'[1]Historical Data'!AU19271</f>
        <v>878631</v>
      </c>
      <c r="Q80" s="69">
        <f>'[1]Historical Data'!AV19271</f>
        <v>875029</v>
      </c>
      <c r="R80" s="69">
        <f>'[1]Historical Data'!AW19271</f>
        <v>871446</v>
      </c>
      <c r="S80" s="69">
        <f>'[1]Historical Data'!AX19271</f>
        <v>867885</v>
      </c>
      <c r="T80" s="69">
        <f>'[1]Historical Data'!AY19271</f>
        <v>864351</v>
      </c>
      <c r="U80" s="69">
        <f>'[1]Historical Data'!AZ19271</f>
        <v>860757</v>
      </c>
      <c r="V80" s="69">
        <f>'[1]Historical Data'!BA19271</f>
        <v>857184</v>
      </c>
      <c r="W80" s="69">
        <f>'[1]Historical Data'!BB19271</f>
        <v>853614</v>
      </c>
      <c r="X80" s="69">
        <f>'[1]Historical Data'!BC19271</f>
        <v>850041</v>
      </c>
      <c r="Y80" s="69">
        <f>'[1]Historical Data'!BD19271</f>
        <v>846490</v>
      </c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</row>
    <row r="81" spans="1:42">
      <c r="A81" t="s">
        <v>341</v>
      </c>
      <c r="B81" s="69">
        <f>'[1]Historical Data'!AG19272</f>
        <v>34186</v>
      </c>
      <c r="C81" s="69">
        <f>'[1]Historical Data'!AH19272</f>
        <v>33886</v>
      </c>
      <c r="D81" s="69">
        <f>'[1]Historical Data'!AI19272</f>
        <v>33589</v>
      </c>
      <c r="E81" s="69">
        <f>'[1]Historical Data'!AJ19272</f>
        <v>33295</v>
      </c>
      <c r="F81" s="69">
        <f>'[1]Historical Data'!AK19272</f>
        <v>33003</v>
      </c>
      <c r="G81" s="69">
        <f>'[1]Historical Data'!AL19272</f>
        <v>32714</v>
      </c>
      <c r="H81" s="69">
        <f>'[1]Historical Data'!AM19272</f>
        <v>32427</v>
      </c>
      <c r="I81" s="69">
        <f>'[1]Historical Data'!AN19272</f>
        <v>32143</v>
      </c>
      <c r="J81" s="69">
        <f>'[1]Historical Data'!AO19272</f>
        <v>31861</v>
      </c>
      <c r="K81" s="69">
        <f>'[1]Historical Data'!AP19272</f>
        <v>31605</v>
      </c>
      <c r="L81" s="69">
        <f>'[1]Historical Data'!AQ19272</f>
        <v>31351</v>
      </c>
      <c r="M81" s="69">
        <f>'[1]Historical Data'!AR19272</f>
        <v>31099</v>
      </c>
      <c r="N81" s="69">
        <f>'[1]Historical Data'!AS19272</f>
        <v>30849</v>
      </c>
      <c r="O81" s="69">
        <f>'[1]Historical Data'!AT19272</f>
        <v>30599</v>
      </c>
      <c r="P81" s="69">
        <f>'[1]Historical Data'!AU19272</f>
        <v>30355</v>
      </c>
      <c r="Q81" s="69">
        <f>'[1]Historical Data'!AV19272</f>
        <v>30113</v>
      </c>
      <c r="R81" s="69">
        <f>'[1]Historical Data'!AW19272</f>
        <v>29873</v>
      </c>
      <c r="S81" s="69">
        <f>'[1]Historical Data'!AX19272</f>
        <v>29635</v>
      </c>
      <c r="T81" s="69">
        <f>'[1]Historical Data'!AY19272</f>
        <v>29400</v>
      </c>
      <c r="U81" s="69">
        <f>'[1]Historical Data'!AZ19272</f>
        <v>29159</v>
      </c>
      <c r="V81" s="69">
        <f>'[1]Historical Data'!BA19272</f>
        <v>28920</v>
      </c>
      <c r="W81" s="69">
        <f>'[1]Historical Data'!BB19272</f>
        <v>28681</v>
      </c>
      <c r="X81" s="69">
        <f>'[1]Historical Data'!BC19272</f>
        <v>28442</v>
      </c>
      <c r="Y81" s="69">
        <f>'[1]Historical Data'!BD19272</f>
        <v>28205</v>
      </c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</row>
    <row r="82" spans="1:42">
      <c r="A82" t="s">
        <v>31</v>
      </c>
      <c r="B82" s="69">
        <f>'[1]Historical Data'!AG19273</f>
        <v>62244</v>
      </c>
      <c r="C82" s="69">
        <f>'[1]Historical Data'!AH19273</f>
        <v>61971</v>
      </c>
      <c r="D82" s="69">
        <f>'[1]Historical Data'!AI19273</f>
        <v>61699</v>
      </c>
      <c r="E82" s="69">
        <f>'[1]Historical Data'!AJ19273</f>
        <v>61428</v>
      </c>
      <c r="F82" s="69">
        <f>'[1]Historical Data'!AK19273</f>
        <v>61158</v>
      </c>
      <c r="G82" s="69">
        <f>'[1]Historical Data'!AL19273</f>
        <v>60889</v>
      </c>
      <c r="H82" s="69">
        <f>'[1]Historical Data'!AM19273</f>
        <v>60622</v>
      </c>
      <c r="I82" s="69">
        <f>'[1]Historical Data'!AN19273</f>
        <v>60356</v>
      </c>
      <c r="J82" s="69">
        <f>'[1]Historical Data'!AO19273</f>
        <v>60091</v>
      </c>
      <c r="K82" s="69">
        <f>'[1]Historical Data'!AP19273</f>
        <v>59817</v>
      </c>
      <c r="L82" s="69">
        <f>'[1]Historical Data'!AQ19273</f>
        <v>59544</v>
      </c>
      <c r="M82" s="69">
        <f>'[1]Historical Data'!AR19273</f>
        <v>59273</v>
      </c>
      <c r="N82" s="69">
        <f>'[1]Historical Data'!AS19273</f>
        <v>59003</v>
      </c>
      <c r="O82" s="69">
        <f>'[1]Historical Data'!AT19273</f>
        <v>58734</v>
      </c>
      <c r="P82" s="69">
        <f>'[1]Historical Data'!AU19273</f>
        <v>58423</v>
      </c>
      <c r="Q82" s="69">
        <f>'[1]Historical Data'!AV19273</f>
        <v>58114</v>
      </c>
      <c r="R82" s="69">
        <f>'[1]Historical Data'!AW19273</f>
        <v>57806</v>
      </c>
      <c r="S82" s="69">
        <f>'[1]Historical Data'!AX19273</f>
        <v>57500</v>
      </c>
      <c r="T82" s="69">
        <f>'[1]Historical Data'!AY19273</f>
        <v>57196</v>
      </c>
      <c r="U82" s="69">
        <f>'[1]Historical Data'!AZ19273</f>
        <v>56887</v>
      </c>
      <c r="V82" s="69">
        <f>'[1]Historical Data'!BA19273</f>
        <v>56580</v>
      </c>
      <c r="W82" s="69">
        <f>'[1]Historical Data'!BB19273</f>
        <v>56273</v>
      </c>
      <c r="X82" s="69">
        <f>'[1]Historical Data'!BC19273</f>
        <v>55966</v>
      </c>
      <c r="Y82" s="69">
        <f>'[1]Historical Data'!BD19273</f>
        <v>55661</v>
      </c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</row>
    <row r="83" spans="1:42">
      <c r="A83" t="s">
        <v>45</v>
      </c>
      <c r="B83" s="69">
        <f>'[1]Historical Data'!AG19274</f>
        <v>568940</v>
      </c>
      <c r="C83" s="69">
        <f>'[1]Historical Data'!AH19274</f>
        <v>566013</v>
      </c>
      <c r="D83" s="69">
        <f>'[1]Historical Data'!AI19274</f>
        <v>563101</v>
      </c>
      <c r="E83" s="69">
        <f>'[1]Historical Data'!AJ19274</f>
        <v>560204</v>
      </c>
      <c r="F83" s="69">
        <f>'[1]Historical Data'!AK19274</f>
        <v>557322</v>
      </c>
      <c r="G83" s="69">
        <f>'[1]Historical Data'!AL19274</f>
        <v>554455</v>
      </c>
      <c r="H83" s="69">
        <f>'[1]Historical Data'!AM19274</f>
        <v>551603</v>
      </c>
      <c r="I83" s="69">
        <f>'[1]Historical Data'!AN19274</f>
        <v>548765</v>
      </c>
      <c r="J83" s="69">
        <f>'[1]Historical Data'!AO19274</f>
        <v>545943</v>
      </c>
      <c r="K83" s="69">
        <f>'[1]Historical Data'!AP19274</f>
        <v>542818</v>
      </c>
      <c r="L83" s="69">
        <f>'[1]Historical Data'!AQ19274</f>
        <v>539711</v>
      </c>
      <c r="M83" s="69">
        <f>'[1]Historical Data'!AR19274</f>
        <v>536621</v>
      </c>
      <c r="N83" s="69">
        <f>'[1]Historical Data'!AS19274</f>
        <v>533549</v>
      </c>
      <c r="O83" s="69">
        <f>'[1]Historical Data'!AT19274</f>
        <v>530494</v>
      </c>
      <c r="P83" s="69">
        <f>'[1]Historical Data'!AU19274</f>
        <v>528281</v>
      </c>
      <c r="Q83" s="69">
        <f>'[1]Historical Data'!AV19274</f>
        <v>526077</v>
      </c>
      <c r="R83" s="69">
        <f>'[1]Historical Data'!AW19274</f>
        <v>523883</v>
      </c>
      <c r="S83" s="69">
        <f>'[1]Historical Data'!AX19274</f>
        <v>521698</v>
      </c>
      <c r="T83" s="69">
        <f>'[1]Historical Data'!AY19274</f>
        <v>519522</v>
      </c>
      <c r="U83" s="69">
        <f>'[1]Historical Data'!AZ19274</f>
        <v>517323</v>
      </c>
      <c r="V83" s="69">
        <f>'[1]Historical Data'!BA19274</f>
        <v>515133</v>
      </c>
      <c r="W83" s="69">
        <f>'[1]Historical Data'!BB19274</f>
        <v>512943</v>
      </c>
      <c r="X83" s="69">
        <f>'[1]Historical Data'!BC19274</f>
        <v>510753</v>
      </c>
      <c r="Y83" s="69">
        <f>'[1]Historical Data'!BD19274</f>
        <v>508572</v>
      </c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</row>
    <row r="84" spans="1:42">
      <c r="A84" t="s">
        <v>49</v>
      </c>
      <c r="B84" s="69">
        <f>'[1]Historical Data'!AG19275</f>
        <v>15375</v>
      </c>
      <c r="C84" s="69">
        <f>'[1]Historical Data'!AH19275</f>
        <v>15432</v>
      </c>
      <c r="D84" s="69">
        <f>'[1]Historical Data'!AI19275</f>
        <v>15489</v>
      </c>
      <c r="E84" s="69">
        <f>'[1]Historical Data'!AJ19275</f>
        <v>15546</v>
      </c>
      <c r="F84" s="69">
        <f>'[1]Historical Data'!AK19275</f>
        <v>15603</v>
      </c>
      <c r="G84" s="69">
        <f>'[1]Historical Data'!AL19275</f>
        <v>15660</v>
      </c>
      <c r="H84" s="69">
        <f>'[1]Historical Data'!AM19275</f>
        <v>15718</v>
      </c>
      <c r="I84" s="69">
        <f>'[1]Historical Data'!AN19275</f>
        <v>15776</v>
      </c>
      <c r="J84" s="69">
        <f>'[1]Historical Data'!AO19275</f>
        <v>15834</v>
      </c>
      <c r="K84" s="69">
        <f>'[1]Historical Data'!AP19275</f>
        <v>15876</v>
      </c>
      <c r="L84" s="69">
        <f>'[1]Historical Data'!AQ19275</f>
        <v>15918</v>
      </c>
      <c r="M84" s="69">
        <f>'[1]Historical Data'!AR19275</f>
        <v>15960</v>
      </c>
      <c r="N84" s="69">
        <f>'[1]Historical Data'!AS19275</f>
        <v>16002</v>
      </c>
      <c r="O84" s="69">
        <f>'[1]Historical Data'!AT19275</f>
        <v>16043</v>
      </c>
      <c r="P84" s="69">
        <f>'[1]Historical Data'!AU19275</f>
        <v>16080</v>
      </c>
      <c r="Q84" s="69">
        <f>'[1]Historical Data'!AV19275</f>
        <v>16118</v>
      </c>
      <c r="R84" s="69">
        <f>'[1]Historical Data'!AW19275</f>
        <v>16156</v>
      </c>
      <c r="S84" s="69">
        <f>'[1]Historical Data'!AX19275</f>
        <v>16194</v>
      </c>
      <c r="T84" s="69">
        <f>'[1]Historical Data'!AY19275</f>
        <v>16231</v>
      </c>
      <c r="U84" s="69">
        <f>'[1]Historical Data'!AZ19275</f>
        <v>16269</v>
      </c>
      <c r="V84" s="69">
        <f>'[1]Historical Data'!BA19275</f>
        <v>16307</v>
      </c>
      <c r="W84" s="69">
        <f>'[1]Historical Data'!BB19275</f>
        <v>16345</v>
      </c>
      <c r="X84" s="69">
        <f>'[1]Historical Data'!BC19275</f>
        <v>16383</v>
      </c>
      <c r="Y84" s="69">
        <f>'[1]Historical Data'!BD19275</f>
        <v>16421</v>
      </c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</row>
    <row r="85" spans="1:42">
      <c r="A85" t="s">
        <v>66</v>
      </c>
      <c r="B85" s="69">
        <f>'[1]Historical Data'!AG19276</f>
        <v>62315</v>
      </c>
      <c r="C85" s="69">
        <f>'[1]Historical Data'!AH19276</f>
        <v>62214</v>
      </c>
      <c r="D85" s="69">
        <f>'[1]Historical Data'!AI19276</f>
        <v>62113</v>
      </c>
      <c r="E85" s="69">
        <f>'[1]Historical Data'!AJ19276</f>
        <v>62012</v>
      </c>
      <c r="F85" s="69">
        <f>'[1]Historical Data'!AK19276</f>
        <v>61911</v>
      </c>
      <c r="G85" s="69">
        <f>'[1]Historical Data'!AL19276</f>
        <v>61810</v>
      </c>
      <c r="H85" s="69">
        <f>'[1]Historical Data'!AM19276</f>
        <v>61709</v>
      </c>
      <c r="I85" s="69">
        <f>'[1]Historical Data'!AN19276</f>
        <v>61609</v>
      </c>
      <c r="J85" s="69">
        <f>'[1]Historical Data'!AO19276</f>
        <v>61509</v>
      </c>
      <c r="K85" s="69">
        <f>'[1]Historical Data'!AP19276</f>
        <v>61408</v>
      </c>
      <c r="L85" s="69">
        <f>'[1]Historical Data'!AQ19276</f>
        <v>61307</v>
      </c>
      <c r="M85" s="69">
        <f>'[1]Historical Data'!AR19276</f>
        <v>61206</v>
      </c>
      <c r="N85" s="69">
        <f>'[1]Historical Data'!AS19276</f>
        <v>61105</v>
      </c>
      <c r="O85" s="69">
        <f>'[1]Historical Data'!AT19276</f>
        <v>61004</v>
      </c>
      <c r="P85" s="69">
        <f>'[1]Historical Data'!AU19276</f>
        <v>60903</v>
      </c>
      <c r="Q85" s="69">
        <f>'[1]Historical Data'!AV19276</f>
        <v>60802</v>
      </c>
      <c r="R85" s="69">
        <f>'[1]Historical Data'!AW19276</f>
        <v>60701</v>
      </c>
      <c r="S85" s="69">
        <f>'[1]Historical Data'!AX19276</f>
        <v>60600</v>
      </c>
      <c r="T85" s="69">
        <f>'[1]Historical Data'!AY19276</f>
        <v>60499</v>
      </c>
      <c r="U85" s="69">
        <f>'[1]Historical Data'!AZ19276</f>
        <v>60398</v>
      </c>
      <c r="V85" s="69">
        <f>'[1]Historical Data'!BA19276</f>
        <v>60297</v>
      </c>
      <c r="W85" s="69">
        <f>'[1]Historical Data'!BB19276</f>
        <v>60196</v>
      </c>
      <c r="X85" s="69">
        <f>'[1]Historical Data'!BC19276</f>
        <v>60095</v>
      </c>
      <c r="Y85" s="69">
        <f>'[1]Historical Data'!BD19276</f>
        <v>59994</v>
      </c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</row>
    <row r="86" spans="1:42">
      <c r="A86" t="s">
        <v>78</v>
      </c>
      <c r="B86" s="69">
        <f>'[1]Historical Data'!AG19277</f>
        <v>13397</v>
      </c>
      <c r="C86" s="69">
        <f>'[1]Historical Data'!AH19277</f>
        <v>13192</v>
      </c>
      <c r="D86" s="69">
        <f>'[1]Historical Data'!AI19277</f>
        <v>12990</v>
      </c>
      <c r="E86" s="69">
        <f>'[1]Historical Data'!AJ19277</f>
        <v>12791</v>
      </c>
      <c r="F86" s="69">
        <f>'[1]Historical Data'!AK19277</f>
        <v>12595</v>
      </c>
      <c r="G86" s="69">
        <f>'[1]Historical Data'!AL19277</f>
        <v>12402</v>
      </c>
      <c r="H86" s="69">
        <f>'[1]Historical Data'!AM19277</f>
        <v>12212</v>
      </c>
      <c r="I86" s="69">
        <f>'[1]Historical Data'!AN19277</f>
        <v>12025</v>
      </c>
      <c r="J86" s="69">
        <f>'[1]Historical Data'!AO19277</f>
        <v>11841</v>
      </c>
      <c r="K86" s="69">
        <f>'[1]Historical Data'!AP19277</f>
        <v>11636</v>
      </c>
      <c r="L86" s="69">
        <f>'[1]Historical Data'!AQ19277</f>
        <v>11435</v>
      </c>
      <c r="M86" s="69">
        <f>'[1]Historical Data'!AR19277</f>
        <v>11237</v>
      </c>
      <c r="N86" s="69">
        <f>'[1]Historical Data'!AS19277</f>
        <v>11043</v>
      </c>
      <c r="O86" s="69">
        <f>'[1]Historical Data'!AT19277</f>
        <v>10853</v>
      </c>
      <c r="P86" s="69">
        <f>'[1]Historical Data'!AU19277</f>
        <v>10648</v>
      </c>
      <c r="Q86" s="69">
        <f>'[1]Historical Data'!AV19277</f>
        <v>10447</v>
      </c>
      <c r="R86" s="69">
        <f>'[1]Historical Data'!AW19277</f>
        <v>10249</v>
      </c>
      <c r="S86" s="69">
        <f>'[1]Historical Data'!AX19277</f>
        <v>10055</v>
      </c>
      <c r="T86" s="69">
        <f>'[1]Historical Data'!AY19277</f>
        <v>9865</v>
      </c>
      <c r="U86" s="69">
        <f>'[1]Historical Data'!AZ19277</f>
        <v>9665</v>
      </c>
      <c r="V86" s="69">
        <f>'[1]Historical Data'!BA19277</f>
        <v>9469</v>
      </c>
      <c r="W86" s="69">
        <f>'[1]Historical Data'!BB19277</f>
        <v>9273</v>
      </c>
      <c r="X86" s="69">
        <f>'[1]Historical Data'!BC19277</f>
        <v>9077</v>
      </c>
      <c r="Y86" s="69">
        <f>'[1]Historical Data'!BD19277</f>
        <v>8885</v>
      </c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</row>
    <row r="87" spans="1:42">
      <c r="A87" t="s">
        <v>93</v>
      </c>
      <c r="B87" s="69">
        <f>'[1]Historical Data'!AG19278</f>
        <v>8174</v>
      </c>
      <c r="C87" s="69">
        <f>'[1]Historical Data'!AH19278</f>
        <v>8167</v>
      </c>
      <c r="D87" s="69">
        <f>'[1]Historical Data'!AI19278</f>
        <v>8160</v>
      </c>
      <c r="E87" s="69">
        <f>'[1]Historical Data'!AJ19278</f>
        <v>8153</v>
      </c>
      <c r="F87" s="69">
        <f>'[1]Historical Data'!AK19278</f>
        <v>8146</v>
      </c>
      <c r="G87" s="69">
        <f>'[1]Historical Data'!AL19278</f>
        <v>8139</v>
      </c>
      <c r="H87" s="69">
        <f>'[1]Historical Data'!AM19278</f>
        <v>8132</v>
      </c>
      <c r="I87" s="69">
        <f>'[1]Historical Data'!AN19278</f>
        <v>8125</v>
      </c>
      <c r="J87" s="69">
        <f>'[1]Historical Data'!AO19278</f>
        <v>8118</v>
      </c>
      <c r="K87" s="69">
        <f>'[1]Historical Data'!AP19278</f>
        <v>8114</v>
      </c>
      <c r="L87" s="69">
        <f>'[1]Historical Data'!AQ19278</f>
        <v>8110</v>
      </c>
      <c r="M87" s="69">
        <f>'[1]Historical Data'!AR19278</f>
        <v>8106</v>
      </c>
      <c r="N87" s="69">
        <f>'[1]Historical Data'!AS19278</f>
        <v>8102</v>
      </c>
      <c r="O87" s="69">
        <f>'[1]Historical Data'!AT19278</f>
        <v>8100</v>
      </c>
      <c r="P87" s="69">
        <f>'[1]Historical Data'!AU19278</f>
        <v>8096</v>
      </c>
      <c r="Q87" s="69">
        <f>'[1]Historical Data'!AV19278</f>
        <v>8092</v>
      </c>
      <c r="R87" s="69">
        <f>'[1]Historical Data'!AW19278</f>
        <v>8088</v>
      </c>
      <c r="S87" s="69">
        <f>'[1]Historical Data'!AX19278</f>
        <v>8084</v>
      </c>
      <c r="T87" s="69">
        <f>'[1]Historical Data'!AY19278</f>
        <v>8082</v>
      </c>
      <c r="U87" s="69">
        <f>'[1]Historical Data'!AZ19278</f>
        <v>8078</v>
      </c>
      <c r="V87" s="69">
        <f>'[1]Historical Data'!BA19278</f>
        <v>8074</v>
      </c>
      <c r="W87" s="69">
        <f>'[1]Historical Data'!BB19278</f>
        <v>8071</v>
      </c>
      <c r="X87" s="69">
        <f>'[1]Historical Data'!BC19278</f>
        <v>8067</v>
      </c>
      <c r="Y87" s="69">
        <f>'[1]Historical Data'!BD19278</f>
        <v>8063</v>
      </c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</row>
    <row r="88" spans="1:42">
      <c r="A88" t="s">
        <v>159</v>
      </c>
      <c r="B88" s="69">
        <f>'[1]Historical Data'!AG19279</f>
        <v>15205</v>
      </c>
      <c r="C88" s="69">
        <f>'[1]Historical Data'!AH19279</f>
        <v>15205</v>
      </c>
      <c r="D88" s="69">
        <f>'[1]Historical Data'!AI19279</f>
        <v>15205</v>
      </c>
      <c r="E88" s="69">
        <f>'[1]Historical Data'!AJ19279</f>
        <v>15205</v>
      </c>
      <c r="F88" s="69">
        <f>'[1]Historical Data'!AK19279</f>
        <v>15205</v>
      </c>
      <c r="G88" s="69">
        <f>'[1]Historical Data'!AL19279</f>
        <v>15205</v>
      </c>
      <c r="H88" s="69">
        <f>'[1]Historical Data'!AM19279</f>
        <v>15205</v>
      </c>
      <c r="I88" s="69">
        <f>'[1]Historical Data'!AN19279</f>
        <v>15205</v>
      </c>
      <c r="J88" s="69">
        <f>'[1]Historical Data'!AO19279</f>
        <v>15205</v>
      </c>
      <c r="K88" s="69">
        <f>'[1]Historical Data'!AP19279</f>
        <v>15205</v>
      </c>
      <c r="L88" s="69">
        <f>'[1]Historical Data'!AQ19279</f>
        <v>15205</v>
      </c>
      <c r="M88" s="69">
        <f>'[1]Historical Data'!AR19279</f>
        <v>15205</v>
      </c>
      <c r="N88" s="69">
        <f>'[1]Historical Data'!AS19279</f>
        <v>15205</v>
      </c>
      <c r="O88" s="69">
        <f>'[1]Historical Data'!AT19279</f>
        <v>15205</v>
      </c>
      <c r="P88" s="69">
        <f>'[1]Historical Data'!AU19279</f>
        <v>15205</v>
      </c>
      <c r="Q88" s="69">
        <f>'[1]Historical Data'!AV19279</f>
        <v>15205</v>
      </c>
      <c r="R88" s="69">
        <f>'[1]Historical Data'!AW19279</f>
        <v>15205</v>
      </c>
      <c r="S88" s="69">
        <f>'[1]Historical Data'!AX19279</f>
        <v>15205</v>
      </c>
      <c r="T88" s="69">
        <f>'[1]Historical Data'!AY19279</f>
        <v>15205</v>
      </c>
      <c r="U88" s="69">
        <f>'[1]Historical Data'!AZ19279</f>
        <v>15205</v>
      </c>
      <c r="V88" s="69">
        <f>'[1]Historical Data'!BA19279</f>
        <v>15205</v>
      </c>
      <c r="W88" s="69">
        <f>'[1]Historical Data'!BB19279</f>
        <v>15205</v>
      </c>
      <c r="X88" s="69">
        <f>'[1]Historical Data'!BC19279</f>
        <v>15205</v>
      </c>
      <c r="Y88" s="69">
        <f>'[1]Historical Data'!BD19279</f>
        <v>15205</v>
      </c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</row>
    <row r="89" spans="1:42">
      <c r="A89" t="s">
        <v>160</v>
      </c>
      <c r="B89" s="69">
        <f>'[1]Historical Data'!AG19280</f>
        <v>20787</v>
      </c>
      <c r="C89" s="69">
        <f>'[1]Historical Data'!AH19280</f>
        <v>20604</v>
      </c>
      <c r="D89" s="69">
        <f>'[1]Historical Data'!AI19280</f>
        <v>20423</v>
      </c>
      <c r="E89" s="69">
        <f>'[1]Historical Data'!AJ19280</f>
        <v>20243</v>
      </c>
      <c r="F89" s="69">
        <f>'[1]Historical Data'!AK19280</f>
        <v>20065</v>
      </c>
      <c r="G89" s="69">
        <f>'[1]Historical Data'!AL19280</f>
        <v>19889</v>
      </c>
      <c r="H89" s="69">
        <f>'[1]Historical Data'!AM19280</f>
        <v>19714</v>
      </c>
      <c r="I89" s="69">
        <f>'[1]Historical Data'!AN19280</f>
        <v>19541</v>
      </c>
      <c r="J89" s="69">
        <f>'[1]Historical Data'!AO19280</f>
        <v>19368</v>
      </c>
      <c r="K89" s="69">
        <f>'[1]Historical Data'!AP19280</f>
        <v>19186</v>
      </c>
      <c r="L89" s="69">
        <f>'[1]Historical Data'!AQ19280</f>
        <v>19006</v>
      </c>
      <c r="M89" s="69">
        <f>'[1]Historical Data'!AR19280</f>
        <v>18827</v>
      </c>
      <c r="N89" s="69">
        <f>'[1]Historical Data'!AS19280</f>
        <v>18650</v>
      </c>
      <c r="O89" s="69">
        <f>'[1]Historical Data'!AT19280</f>
        <v>18475</v>
      </c>
      <c r="P89" s="69">
        <f>'[1]Historical Data'!AU19280</f>
        <v>18293</v>
      </c>
      <c r="Q89" s="69">
        <f>'[1]Historical Data'!AV19280</f>
        <v>18113</v>
      </c>
      <c r="R89" s="69">
        <f>'[1]Historical Data'!AW19280</f>
        <v>17934</v>
      </c>
      <c r="S89" s="69">
        <f>'[1]Historical Data'!AX19280</f>
        <v>17757</v>
      </c>
      <c r="T89" s="69">
        <f>'[1]Historical Data'!AY19280</f>
        <v>17582</v>
      </c>
      <c r="U89" s="69">
        <f>'[1]Historical Data'!AZ19280</f>
        <v>17402</v>
      </c>
      <c r="V89" s="69">
        <f>'[1]Historical Data'!BA19280</f>
        <v>17224</v>
      </c>
      <c r="W89" s="69">
        <f>'[1]Historical Data'!BB19280</f>
        <v>17046</v>
      </c>
      <c r="X89" s="69">
        <f>'[1]Historical Data'!BC19280</f>
        <v>16868</v>
      </c>
      <c r="Y89" s="69">
        <f>'[1]Historical Data'!BD19280</f>
        <v>16692</v>
      </c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</row>
    <row r="90" spans="1:42">
      <c r="A90" t="s">
        <v>194</v>
      </c>
      <c r="B90" s="69">
        <f>'[1]Historical Data'!AG19281</f>
        <v>69966</v>
      </c>
      <c r="C90" s="69">
        <f>'[1]Historical Data'!AH19281</f>
        <v>69871</v>
      </c>
      <c r="D90" s="69">
        <f>'[1]Historical Data'!AI19281</f>
        <v>69777</v>
      </c>
      <c r="E90" s="69">
        <f>'[1]Historical Data'!AJ19281</f>
        <v>69683</v>
      </c>
      <c r="F90" s="69">
        <f>'[1]Historical Data'!AK19281</f>
        <v>69589</v>
      </c>
      <c r="G90" s="69">
        <f>'[1]Historical Data'!AL19281</f>
        <v>69495</v>
      </c>
      <c r="H90" s="69">
        <f>'[1]Historical Data'!AM19281</f>
        <v>69401</v>
      </c>
      <c r="I90" s="69">
        <f>'[1]Historical Data'!AN19281</f>
        <v>69307</v>
      </c>
      <c r="J90" s="69">
        <f>'[1]Historical Data'!AO19281</f>
        <v>69213</v>
      </c>
      <c r="K90" s="69">
        <f>'[1]Historical Data'!AP19281</f>
        <v>69119</v>
      </c>
      <c r="L90" s="69">
        <f>'[1]Historical Data'!AQ19281</f>
        <v>69025</v>
      </c>
      <c r="M90" s="69">
        <f>'[1]Historical Data'!AR19281</f>
        <v>68931</v>
      </c>
      <c r="N90" s="69">
        <f>'[1]Historical Data'!AS19281</f>
        <v>68837</v>
      </c>
      <c r="O90" s="69">
        <f>'[1]Historical Data'!AT19281</f>
        <v>68742</v>
      </c>
      <c r="P90" s="69">
        <f>'[1]Historical Data'!AU19281</f>
        <v>68591</v>
      </c>
      <c r="Q90" s="69">
        <f>'[1]Historical Data'!AV19281</f>
        <v>68441</v>
      </c>
      <c r="R90" s="69">
        <f>'[1]Historical Data'!AW19281</f>
        <v>68291</v>
      </c>
      <c r="S90" s="69">
        <f>'[1]Historical Data'!AX19281</f>
        <v>68141</v>
      </c>
      <c r="T90" s="69">
        <f>'[1]Historical Data'!AY19281</f>
        <v>67992</v>
      </c>
      <c r="U90" s="69">
        <f>'[1]Historical Data'!AZ19281</f>
        <v>67842</v>
      </c>
      <c r="V90" s="69">
        <f>'[1]Historical Data'!BA19281</f>
        <v>67692</v>
      </c>
      <c r="W90" s="69">
        <f>'[1]Historical Data'!BB19281</f>
        <v>67542</v>
      </c>
      <c r="X90" s="69">
        <f>'[1]Historical Data'!BC19281</f>
        <v>67392</v>
      </c>
      <c r="Y90" s="69">
        <f>'[1]Historical Data'!BD19281</f>
        <v>67242</v>
      </c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</row>
    <row r="91" spans="1:42">
      <c r="A91" t="s">
        <v>217</v>
      </c>
      <c r="B91" s="69">
        <f>'[1]Historical Data'!AG19282</f>
        <v>14776</v>
      </c>
      <c r="C91" s="69">
        <f>'[1]Historical Data'!AH19282</f>
        <v>14776</v>
      </c>
      <c r="D91" s="69">
        <f>'[1]Historical Data'!AI19282</f>
        <v>14776</v>
      </c>
      <c r="E91" s="69">
        <f>'[1]Historical Data'!AJ19282</f>
        <v>14776</v>
      </c>
      <c r="F91" s="69">
        <f>'[1]Historical Data'!AK19282</f>
        <v>14776</v>
      </c>
      <c r="G91" s="69">
        <f>'[1]Historical Data'!AL19282</f>
        <v>14776</v>
      </c>
      <c r="H91" s="69">
        <f>'[1]Historical Data'!AM19282</f>
        <v>14776</v>
      </c>
      <c r="I91" s="69">
        <f>'[1]Historical Data'!AN19282</f>
        <v>14776</v>
      </c>
      <c r="J91" s="69">
        <f>'[1]Historical Data'!AO19282</f>
        <v>14776</v>
      </c>
      <c r="K91" s="69">
        <f>'[1]Historical Data'!AP19282</f>
        <v>14776</v>
      </c>
      <c r="L91" s="69">
        <f>'[1]Historical Data'!AQ19282</f>
        <v>14776</v>
      </c>
      <c r="M91" s="69">
        <f>'[1]Historical Data'!AR19282</f>
        <v>14776</v>
      </c>
      <c r="N91" s="69">
        <f>'[1]Historical Data'!AS19282</f>
        <v>14776</v>
      </c>
      <c r="O91" s="69">
        <f>'[1]Historical Data'!AT19282</f>
        <v>14776</v>
      </c>
      <c r="P91" s="69">
        <f>'[1]Historical Data'!AU19282</f>
        <v>14772</v>
      </c>
      <c r="Q91" s="69">
        <f>'[1]Historical Data'!AV19282</f>
        <v>14768</v>
      </c>
      <c r="R91" s="69">
        <f>'[1]Historical Data'!AW19282</f>
        <v>14764</v>
      </c>
      <c r="S91" s="69">
        <f>'[1]Historical Data'!AX19282</f>
        <v>14760</v>
      </c>
      <c r="T91" s="69">
        <f>'[1]Historical Data'!AY19282</f>
        <v>14758</v>
      </c>
      <c r="U91" s="69">
        <f>'[1]Historical Data'!AZ19282</f>
        <v>14754</v>
      </c>
      <c r="V91" s="69">
        <f>'[1]Historical Data'!BA19282</f>
        <v>14750</v>
      </c>
      <c r="W91" s="69">
        <f>'[1]Historical Data'!BB19282</f>
        <v>14747</v>
      </c>
      <c r="X91" s="69">
        <f>'[1]Historical Data'!BC19282</f>
        <v>14743</v>
      </c>
      <c r="Y91" s="69">
        <f>'[1]Historical Data'!BD19282</f>
        <v>14739</v>
      </c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</row>
    <row r="92" spans="1:42">
      <c r="A92" t="s">
        <v>342</v>
      </c>
      <c r="B92" s="69">
        <f>'[1]Historical Data'!AG19283</f>
        <v>1002</v>
      </c>
      <c r="C92" s="69">
        <f>'[1]Historical Data'!AH19283</f>
        <v>1046</v>
      </c>
      <c r="D92" s="69">
        <f>'[1]Historical Data'!AI19283</f>
        <v>1092</v>
      </c>
      <c r="E92" s="69">
        <f>'[1]Historical Data'!AJ19283</f>
        <v>1140</v>
      </c>
      <c r="F92" s="69">
        <f>'[1]Historical Data'!AK19283</f>
        <v>1190</v>
      </c>
      <c r="G92" s="69">
        <f>'[1]Historical Data'!AL19283</f>
        <v>1242</v>
      </c>
      <c r="H92" s="69">
        <f>'[1]Historical Data'!AM19283</f>
        <v>1296</v>
      </c>
      <c r="I92" s="69">
        <f>'[1]Historical Data'!AN19283</f>
        <v>1353</v>
      </c>
      <c r="J92" s="69">
        <f>'[1]Historical Data'!AO19283</f>
        <v>1412</v>
      </c>
      <c r="K92" s="69">
        <f>'[1]Historical Data'!AP19283</f>
        <v>1433</v>
      </c>
      <c r="L92" s="69">
        <f>'[1]Historical Data'!AQ19283</f>
        <v>1454</v>
      </c>
      <c r="M92" s="69">
        <f>'[1]Historical Data'!AR19283</f>
        <v>1476</v>
      </c>
      <c r="N92" s="69">
        <f>'[1]Historical Data'!AS19283</f>
        <v>1498</v>
      </c>
      <c r="O92" s="69">
        <f>'[1]Historical Data'!AT19283</f>
        <v>1520</v>
      </c>
      <c r="P92" s="69">
        <f>'[1]Historical Data'!AU19283</f>
        <v>1562</v>
      </c>
      <c r="Q92" s="69">
        <f>'[1]Historical Data'!AV19283</f>
        <v>1606</v>
      </c>
      <c r="R92" s="69">
        <f>'[1]Historical Data'!AW19283</f>
        <v>1651</v>
      </c>
      <c r="S92" s="69">
        <f>'[1]Historical Data'!AX19283</f>
        <v>1697</v>
      </c>
      <c r="T92" s="69">
        <f>'[1]Historical Data'!AY19283</f>
        <v>1744</v>
      </c>
      <c r="U92" s="69">
        <f>'[1]Historical Data'!AZ19283</f>
        <v>1789</v>
      </c>
      <c r="V92" s="69">
        <f>'[1]Historical Data'!BA19283</f>
        <v>1834</v>
      </c>
      <c r="W92" s="69">
        <f>'[1]Historical Data'!BB19283</f>
        <v>1880</v>
      </c>
      <c r="X92" s="69">
        <f>'[1]Historical Data'!BC19283</f>
        <v>1925</v>
      </c>
      <c r="Y92" s="69">
        <f>'[1]Historical Data'!BD19283</f>
        <v>1971</v>
      </c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</row>
    <row r="93" spans="1:42">
      <c r="A93" t="s">
        <v>268</v>
      </c>
      <c r="B93" s="69">
        <f>'[1]Historical Data'!AG19284</f>
        <v>51438</v>
      </c>
      <c r="C93" s="69">
        <f>'[1]Historical Data'!AH19284</f>
        <v>51146</v>
      </c>
      <c r="D93" s="69">
        <f>'[1]Historical Data'!AI19284</f>
        <v>50856</v>
      </c>
      <c r="E93" s="69">
        <f>'[1]Historical Data'!AJ19284</f>
        <v>50568</v>
      </c>
      <c r="F93" s="69">
        <f>'[1]Historical Data'!AK19284</f>
        <v>50281</v>
      </c>
      <c r="G93" s="69">
        <f>'[1]Historical Data'!AL19284</f>
        <v>49996</v>
      </c>
      <c r="H93" s="69">
        <f>'[1]Historical Data'!AM19284</f>
        <v>49713</v>
      </c>
      <c r="I93" s="69">
        <f>'[1]Historical Data'!AN19284</f>
        <v>49431</v>
      </c>
      <c r="J93" s="69">
        <f>'[1]Historical Data'!AO19284</f>
        <v>49151</v>
      </c>
      <c r="K93" s="69">
        <f>'[1]Historical Data'!AP19284</f>
        <v>48860</v>
      </c>
      <c r="L93" s="69">
        <f>'[1]Historical Data'!AQ19284</f>
        <v>48571</v>
      </c>
      <c r="M93" s="69">
        <f>'[1]Historical Data'!AR19284</f>
        <v>48283</v>
      </c>
      <c r="N93" s="69">
        <f>'[1]Historical Data'!AS19284</f>
        <v>47997</v>
      </c>
      <c r="O93" s="69">
        <f>'[1]Historical Data'!AT19284</f>
        <v>47713</v>
      </c>
      <c r="P93" s="69">
        <f>'[1]Historical Data'!AU19284</f>
        <v>47422</v>
      </c>
      <c r="Q93" s="69">
        <f>'[1]Historical Data'!AV19284</f>
        <v>47133</v>
      </c>
      <c r="R93" s="69">
        <f>'[1]Historical Data'!AW19284</f>
        <v>46845</v>
      </c>
      <c r="S93" s="69">
        <f>'[1]Historical Data'!AX19284</f>
        <v>46559</v>
      </c>
      <c r="T93" s="69">
        <f>'[1]Historical Data'!AY19284</f>
        <v>46275</v>
      </c>
      <c r="U93" s="69">
        <f>'[1]Historical Data'!AZ19284</f>
        <v>45986</v>
      </c>
      <c r="V93" s="69">
        <f>'[1]Historical Data'!BA19284</f>
        <v>45699</v>
      </c>
      <c r="W93" s="69">
        <f>'[1]Historical Data'!BB19284</f>
        <v>45412</v>
      </c>
      <c r="X93" s="69">
        <f>'[1]Historical Data'!BC19284</f>
        <v>45125</v>
      </c>
      <c r="Y93" s="69">
        <f>'[1]Historical Data'!BD19284</f>
        <v>44840</v>
      </c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</row>
    <row r="94" spans="1:42">
      <c r="A94" t="s">
        <v>337</v>
      </c>
      <c r="B94" s="69">
        <f>'[1]Historical Data'!AG19285</f>
        <v>0</v>
      </c>
      <c r="C94" s="69">
        <f>'[1]Historical Data'!AH19285</f>
        <v>0</v>
      </c>
      <c r="D94" s="69">
        <f>'[1]Historical Data'!AI19285</f>
        <v>0</v>
      </c>
      <c r="E94" s="69">
        <f>'[1]Historical Data'!AJ19285</f>
        <v>0</v>
      </c>
      <c r="F94" s="69">
        <f>'[1]Historical Data'!AK19285</f>
        <v>0</v>
      </c>
      <c r="G94" s="69">
        <f>'[1]Historical Data'!AL19285</f>
        <v>0</v>
      </c>
      <c r="H94" s="69">
        <f>'[1]Historical Data'!AM19285</f>
        <v>0</v>
      </c>
      <c r="I94" s="69">
        <f>'[1]Historical Data'!AN19285</f>
        <v>0</v>
      </c>
      <c r="J94" s="69">
        <f>'[1]Historical Data'!AO19285</f>
        <v>0</v>
      </c>
      <c r="K94" s="69">
        <f>'[1]Historical Data'!AP19285</f>
        <v>0</v>
      </c>
      <c r="L94" s="69">
        <f>'[1]Historical Data'!AQ19285</f>
        <v>0</v>
      </c>
      <c r="M94" s="69">
        <f>'[1]Historical Data'!AR19285</f>
        <v>0</v>
      </c>
      <c r="N94" s="69">
        <f>'[1]Historical Data'!AS19285</f>
        <v>0</v>
      </c>
      <c r="O94" s="69">
        <f>'[1]Historical Data'!AT19285</f>
        <v>0</v>
      </c>
      <c r="P94" s="69">
        <f>'[1]Historical Data'!AU19285</f>
        <v>0</v>
      </c>
      <c r="Q94" s="69">
        <f>'[1]Historical Data'!AV19285</f>
        <v>0</v>
      </c>
      <c r="R94" s="69">
        <f>'[1]Historical Data'!AW19285</f>
        <v>0</v>
      </c>
      <c r="S94" s="69">
        <f>'[1]Historical Data'!AX19285</f>
        <v>0</v>
      </c>
      <c r="T94" s="69">
        <f>'[1]Historical Data'!AY19285</f>
        <v>0</v>
      </c>
      <c r="U94" s="69">
        <f>'[1]Historical Data'!AZ19285</f>
        <v>0</v>
      </c>
      <c r="V94" s="69">
        <f>'[1]Historical Data'!BA19285</f>
        <v>0</v>
      </c>
      <c r="W94" s="69">
        <f>'[1]Historical Data'!BB19285</f>
        <v>0</v>
      </c>
      <c r="X94" s="69">
        <f>'[1]Historical Data'!BC19285</f>
        <v>0</v>
      </c>
      <c r="Y94" s="69">
        <f>'[1]Historical Data'!BD19285</f>
        <v>0</v>
      </c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</row>
    <row r="95" spans="1:42">
      <c r="A95" t="s">
        <v>266</v>
      </c>
      <c r="B95" s="69" t="str">
        <f>'[1]Historical Data'!AG19286</f>
        <v>1000 Ha</v>
      </c>
      <c r="C95" s="69">
        <f>'[1]Historical Data'!AH19286</f>
        <v>0</v>
      </c>
      <c r="D95" s="69">
        <f>'[1]Historical Data'!AI19286</f>
        <v>0</v>
      </c>
      <c r="E95" s="69">
        <f>'[1]Historical Data'!AJ19286</f>
        <v>0</v>
      </c>
      <c r="F95" s="69">
        <f>'[1]Historical Data'!AK19286</f>
        <v>0</v>
      </c>
      <c r="G95" s="69">
        <f>'[1]Historical Data'!AL19286</f>
        <v>0</v>
      </c>
      <c r="H95" s="69">
        <f>'[1]Historical Data'!AM19286</f>
        <v>0</v>
      </c>
      <c r="I95" s="69">
        <f>'[1]Historical Data'!AN19286</f>
        <v>0</v>
      </c>
      <c r="J95" s="69">
        <f>'[1]Historical Data'!AO19286</f>
        <v>0</v>
      </c>
      <c r="K95" s="69">
        <f>'[1]Historical Data'!AP19286</f>
        <v>0</v>
      </c>
      <c r="L95" s="69">
        <f>'[1]Historical Data'!AQ19286</f>
        <v>0</v>
      </c>
      <c r="M95" s="69">
        <f>'[1]Historical Data'!AR19286</f>
        <v>0</v>
      </c>
      <c r="N95" s="69">
        <f>'[1]Historical Data'!AS19286</f>
        <v>0</v>
      </c>
      <c r="O95" s="69">
        <f>'[1]Historical Data'!AT19286</f>
        <v>0</v>
      </c>
      <c r="P95" s="69">
        <f>'[1]Historical Data'!AU19286</f>
        <v>0</v>
      </c>
      <c r="Q95" s="69">
        <f>'[1]Historical Data'!AV19286</f>
        <v>0</v>
      </c>
      <c r="R95" s="69">
        <f>'[1]Historical Data'!AW19286</f>
        <v>0</v>
      </c>
      <c r="S95" s="69">
        <f>'[1]Historical Data'!AX19286</f>
        <v>0</v>
      </c>
      <c r="T95" s="69">
        <f>'[1]Historical Data'!AY19286</f>
        <v>0</v>
      </c>
      <c r="U95" s="69">
        <f>'[1]Historical Data'!AZ19286</f>
        <v>0</v>
      </c>
      <c r="V95" s="69">
        <f>'[1]Historical Data'!BA19286</f>
        <v>0</v>
      </c>
      <c r="W95" s="69">
        <f>'[1]Historical Data'!BB19286</f>
        <v>0</v>
      </c>
      <c r="X95" s="69">
        <f>'[1]Historical Data'!BC19286</f>
        <v>0</v>
      </c>
      <c r="Y95" s="69">
        <f>'[1]Historical Data'!BD19286</f>
        <v>0</v>
      </c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</row>
    <row r="96" spans="1:42">
      <c r="A96" s="69" t="s">
        <v>343</v>
      </c>
      <c r="B96" s="69">
        <f>'[1]Historical Data'!AG19287</f>
        <v>1992</v>
      </c>
      <c r="C96" s="69">
        <f>'[1]Historical Data'!AH19287</f>
        <v>1993</v>
      </c>
      <c r="D96" s="69">
        <f>'[1]Historical Data'!AI19287</f>
        <v>1994</v>
      </c>
      <c r="E96" s="69">
        <f>'[1]Historical Data'!AJ19287</f>
        <v>1995</v>
      </c>
      <c r="F96" s="69">
        <f>'[1]Historical Data'!AK19287</f>
        <v>1996</v>
      </c>
      <c r="G96" s="69">
        <f>'[1]Historical Data'!AL19287</f>
        <v>1997</v>
      </c>
      <c r="H96" s="69">
        <f>'[1]Historical Data'!AM19287</f>
        <v>1998</v>
      </c>
      <c r="I96" s="69">
        <f>'[1]Historical Data'!AN19287</f>
        <v>1999</v>
      </c>
      <c r="J96" s="69">
        <f>'[1]Historical Data'!AO19287</f>
        <v>2000</v>
      </c>
      <c r="K96" s="69">
        <f>'[1]Historical Data'!AP19287</f>
        <v>2001</v>
      </c>
      <c r="L96" s="69">
        <f>'[1]Historical Data'!AQ19287</f>
        <v>2002</v>
      </c>
      <c r="M96" s="69">
        <f>'[1]Historical Data'!AR19287</f>
        <v>2003</v>
      </c>
      <c r="N96" s="69">
        <f>'[1]Historical Data'!AS19287</f>
        <v>2004</v>
      </c>
      <c r="O96" s="69">
        <f>'[1]Historical Data'!AT19287</f>
        <v>2005</v>
      </c>
      <c r="P96" s="69">
        <f>'[1]Historical Data'!AU19287</f>
        <v>2006</v>
      </c>
      <c r="Q96" s="69">
        <f>'[1]Historical Data'!AV19287</f>
        <v>2007</v>
      </c>
      <c r="R96" s="69">
        <f>'[1]Historical Data'!AW19287</f>
        <v>2008</v>
      </c>
      <c r="S96" s="69">
        <f>'[1]Historical Data'!AX19287</f>
        <v>2009</v>
      </c>
      <c r="T96" s="69">
        <f>'[1]Historical Data'!AY19287</f>
        <v>2010</v>
      </c>
      <c r="U96" s="69">
        <f>'[1]Historical Data'!AZ19287</f>
        <v>2011</v>
      </c>
      <c r="V96" s="69">
        <f>'[1]Historical Data'!BA19287</f>
        <v>2012</v>
      </c>
      <c r="W96" s="69">
        <f>'[1]Historical Data'!BB19287</f>
        <v>2013</v>
      </c>
      <c r="X96" s="69">
        <f>'[1]Historical Data'!BC19287</f>
        <v>2014</v>
      </c>
      <c r="Y96" s="69">
        <f>'[1]Historical Data'!BD19287</f>
        <v>2015</v>
      </c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</row>
    <row r="97" spans="1:42">
      <c r="A97" t="s">
        <v>6</v>
      </c>
      <c r="B97" s="69">
        <f>'[1]Historical Data'!AG19288</f>
        <v>574289</v>
      </c>
      <c r="C97" s="69">
        <f>'[1]Historical Data'!AH19288</f>
        <v>573501</v>
      </c>
      <c r="D97" s="69">
        <f>'[1]Historical Data'!AI19288</f>
        <v>572793</v>
      </c>
      <c r="E97" s="69">
        <f>'[1]Historical Data'!AJ19288</f>
        <v>572159</v>
      </c>
      <c r="F97" s="69">
        <f>'[1]Historical Data'!AK19288</f>
        <v>571604</v>
      </c>
      <c r="G97" s="69">
        <f>'[1]Historical Data'!AL19288</f>
        <v>571128</v>
      </c>
      <c r="H97" s="69">
        <f>'[1]Historical Data'!AM19288</f>
        <v>570726</v>
      </c>
      <c r="I97" s="69">
        <f>'[1]Historical Data'!AN19288</f>
        <v>570398</v>
      </c>
      <c r="J97" s="69">
        <f>'[1]Historical Data'!AO19288</f>
        <v>570157</v>
      </c>
      <c r="K97" s="69">
        <f>'[1]Historical Data'!AP19288</f>
        <v>572771</v>
      </c>
      <c r="L97" s="69">
        <f>'[1]Historical Data'!AQ19288</f>
        <v>575467</v>
      </c>
      <c r="M97" s="69">
        <f>'[1]Historical Data'!AR19288</f>
        <v>578241</v>
      </c>
      <c r="N97" s="69">
        <f>'[1]Historical Data'!AS19288</f>
        <v>581094</v>
      </c>
      <c r="O97" s="69">
        <f>'[1]Historical Data'!AT19288</f>
        <v>584042</v>
      </c>
      <c r="P97" s="69">
        <f>'[1]Historical Data'!AU19288</f>
        <v>585618</v>
      </c>
      <c r="Q97" s="69">
        <f>'[1]Historical Data'!AV19288</f>
        <v>587252</v>
      </c>
      <c r="R97" s="69">
        <f>'[1]Historical Data'!AW19288</f>
        <v>588943</v>
      </c>
      <c r="S97" s="69">
        <f>'[1]Historical Data'!AX19288</f>
        <v>590691</v>
      </c>
      <c r="T97" s="69">
        <f>'[1]Historical Data'!AY19288</f>
        <v>592505</v>
      </c>
      <c r="U97" s="69">
        <f>'[1]Historical Data'!AZ19288</f>
        <v>594168</v>
      </c>
      <c r="V97" s="69">
        <f>'[1]Historical Data'!BA19288</f>
        <v>595887</v>
      </c>
      <c r="W97" s="69">
        <f>'[1]Historical Data'!BB19288</f>
        <v>597612</v>
      </c>
      <c r="X97" s="69">
        <f>'[1]Historical Data'!BC19288</f>
        <v>599332</v>
      </c>
      <c r="Y97" s="69">
        <f>'[1]Historical Data'!BD19288</f>
        <v>601105</v>
      </c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</row>
    <row r="98" spans="1:42">
      <c r="A98" t="s">
        <v>20</v>
      </c>
      <c r="B98" s="69">
        <f>'[1]Historical Data'!AG19289</f>
        <v>1350</v>
      </c>
      <c r="C98" s="69">
        <f>'[1]Historical Data'!AH19289</f>
        <v>1350</v>
      </c>
      <c r="D98" s="69">
        <f>'[1]Historical Data'!AI19289</f>
        <v>1350</v>
      </c>
      <c r="E98" s="69">
        <f>'[1]Historical Data'!AJ19289</f>
        <v>1350</v>
      </c>
      <c r="F98" s="69">
        <f>'[1]Historical Data'!AK19289</f>
        <v>1350</v>
      </c>
      <c r="G98" s="69">
        <f>'[1]Historical Data'!AL19289</f>
        <v>1350</v>
      </c>
      <c r="H98" s="69">
        <f>'[1]Historical Data'!AM19289</f>
        <v>1350</v>
      </c>
      <c r="I98" s="69">
        <f>'[1]Historical Data'!AN19289</f>
        <v>1350</v>
      </c>
      <c r="J98" s="69">
        <f>'[1]Historical Data'!AO19289</f>
        <v>1350</v>
      </c>
      <c r="K98" s="69">
        <f>'[1]Historical Data'!AP19289</f>
        <v>1350</v>
      </c>
      <c r="L98" s="69">
        <f>'[1]Historical Data'!AQ19289</f>
        <v>1350</v>
      </c>
      <c r="M98" s="69">
        <f>'[1]Historical Data'!AR19289</f>
        <v>1350</v>
      </c>
      <c r="N98" s="69">
        <f>'[1]Historical Data'!AS19289</f>
        <v>1350</v>
      </c>
      <c r="O98" s="69">
        <f>'[1]Historical Data'!AT19289</f>
        <v>1350</v>
      </c>
      <c r="P98" s="69">
        <f>'[1]Historical Data'!AU19289</f>
        <v>1350</v>
      </c>
      <c r="Q98" s="69">
        <f>'[1]Historical Data'!AV19289</f>
        <v>1350</v>
      </c>
      <c r="R98" s="69">
        <f>'[1]Historical Data'!AW19289</f>
        <v>1350</v>
      </c>
      <c r="S98" s="69">
        <f>'[1]Historical Data'!AX19289</f>
        <v>1350</v>
      </c>
      <c r="T98" s="69">
        <f>'[1]Historical Data'!AY19289</f>
        <v>1350</v>
      </c>
      <c r="U98" s="69">
        <f>'[1]Historical Data'!AZ19289</f>
        <v>1350</v>
      </c>
      <c r="V98" s="69">
        <f>'[1]Historical Data'!BA19289</f>
        <v>1350</v>
      </c>
      <c r="W98" s="69">
        <f>'[1]Historical Data'!BB19289</f>
        <v>1350</v>
      </c>
      <c r="X98" s="69">
        <f>'[1]Historical Data'!BC19289</f>
        <v>1350</v>
      </c>
      <c r="Y98" s="69">
        <f>'[1]Historical Data'!BD19289</f>
        <v>1350</v>
      </c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</row>
    <row r="99" spans="1:42">
      <c r="A99" t="s">
        <v>21</v>
      </c>
      <c r="B99" s="69">
        <f>'[1]Historical Data'!AG19290</f>
        <v>1</v>
      </c>
      <c r="C99" s="69">
        <f>'[1]Historical Data'!AH19290</f>
        <v>1</v>
      </c>
      <c r="D99" s="69">
        <f>'[1]Historical Data'!AI19290</f>
        <v>1</v>
      </c>
      <c r="E99" s="69">
        <f>'[1]Historical Data'!AJ19290</f>
        <v>1</v>
      </c>
      <c r="F99" s="69">
        <f>'[1]Historical Data'!AK19290</f>
        <v>1</v>
      </c>
      <c r="G99" s="69">
        <f>'[1]Historical Data'!AL19290</f>
        <v>1</v>
      </c>
      <c r="H99" s="69">
        <f>'[1]Historical Data'!AM19290</f>
        <v>1</v>
      </c>
      <c r="I99" s="69">
        <f>'[1]Historical Data'!AN19290</f>
        <v>1</v>
      </c>
      <c r="J99" s="69">
        <f>'[1]Historical Data'!AO19290</f>
        <v>1</v>
      </c>
      <c r="K99" s="69">
        <f>'[1]Historical Data'!AP19290</f>
        <v>1</v>
      </c>
      <c r="L99" s="69">
        <f>'[1]Historical Data'!AQ19290</f>
        <v>1</v>
      </c>
      <c r="M99" s="69">
        <f>'[1]Historical Data'!AR19290</f>
        <v>1</v>
      </c>
      <c r="N99" s="69">
        <f>'[1]Historical Data'!AS19290</f>
        <v>1</v>
      </c>
      <c r="O99" s="69">
        <f>'[1]Historical Data'!AT19290</f>
        <v>1</v>
      </c>
      <c r="P99" s="69">
        <f>'[1]Historical Data'!AU19290</f>
        <v>1</v>
      </c>
      <c r="Q99" s="69">
        <f>'[1]Historical Data'!AV19290</f>
        <v>1</v>
      </c>
      <c r="R99" s="69">
        <f>'[1]Historical Data'!AW19290</f>
        <v>1</v>
      </c>
      <c r="S99" s="69">
        <f>'[1]Historical Data'!AX19290</f>
        <v>1</v>
      </c>
      <c r="T99" s="69">
        <f>'[1]Historical Data'!AY19290</f>
        <v>1</v>
      </c>
      <c r="U99" s="69">
        <f>'[1]Historical Data'!AZ19290</f>
        <v>1</v>
      </c>
      <c r="V99" s="69">
        <f>'[1]Historical Data'!BA19290</f>
        <v>1</v>
      </c>
      <c r="W99" s="69">
        <f>'[1]Historical Data'!BB19290</f>
        <v>1</v>
      </c>
      <c r="X99" s="69">
        <f>'[1]Historical Data'!BC19290</f>
        <v>1</v>
      </c>
      <c r="Y99" s="69">
        <f>'[1]Historical Data'!BD19290</f>
        <v>1</v>
      </c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</row>
    <row r="100" spans="1:42">
      <c r="A100" t="s">
        <v>27</v>
      </c>
      <c r="B100" s="69">
        <f>'[1]Historical Data'!AG19291</f>
        <v>1488</v>
      </c>
      <c r="C100" s="69">
        <f>'[1]Historical Data'!AH19291</f>
        <v>1485</v>
      </c>
      <c r="D100" s="69">
        <f>'[1]Historical Data'!AI19291</f>
        <v>1482</v>
      </c>
      <c r="E100" s="69">
        <f>'[1]Historical Data'!AJ19291</f>
        <v>1479</v>
      </c>
      <c r="F100" s="69">
        <f>'[1]Historical Data'!AK19291</f>
        <v>1476</v>
      </c>
      <c r="G100" s="69">
        <f>'[1]Historical Data'!AL19291</f>
        <v>1473</v>
      </c>
      <c r="H100" s="69">
        <f>'[1]Historical Data'!AM19291</f>
        <v>1470</v>
      </c>
      <c r="I100" s="69">
        <f>'[1]Historical Data'!AN19291</f>
        <v>1467</v>
      </c>
      <c r="J100" s="69">
        <f>'[1]Historical Data'!AO19291</f>
        <v>1468</v>
      </c>
      <c r="K100" s="69">
        <f>'[1]Historical Data'!AP19291</f>
        <v>1465</v>
      </c>
      <c r="L100" s="69">
        <f>'[1]Historical Data'!AQ19291</f>
        <v>1462</v>
      </c>
      <c r="M100" s="69">
        <f>'[1]Historical Data'!AR19291</f>
        <v>1459</v>
      </c>
      <c r="N100" s="69">
        <f>'[1]Historical Data'!AS19291</f>
        <v>1456</v>
      </c>
      <c r="O100" s="69">
        <f>'[1]Historical Data'!AT19291</f>
        <v>1455</v>
      </c>
      <c r="P100" s="69">
        <f>'[1]Historical Data'!AU19291</f>
        <v>1452</v>
      </c>
      <c r="Q100" s="69">
        <f>'[1]Historical Data'!AV19291</f>
        <v>1449</v>
      </c>
      <c r="R100" s="69">
        <f>'[1]Historical Data'!AW19291</f>
        <v>1446</v>
      </c>
      <c r="S100" s="69">
        <f>'[1]Historical Data'!AX19291</f>
        <v>1443</v>
      </c>
      <c r="T100" s="69">
        <f>'[1]Historical Data'!AY19291</f>
        <v>1442</v>
      </c>
      <c r="U100" s="69">
        <f>'[1]Historical Data'!AZ19291</f>
        <v>1439</v>
      </c>
      <c r="V100" s="69">
        <f>'[1]Historical Data'!BA19291</f>
        <v>1436</v>
      </c>
      <c r="W100" s="69">
        <f>'[1]Historical Data'!BB19291</f>
        <v>1434</v>
      </c>
      <c r="X100" s="69">
        <f>'[1]Historical Data'!BC19291</f>
        <v>1431</v>
      </c>
      <c r="Y100" s="69">
        <f>'[1]Historical Data'!BD19291</f>
        <v>1428</v>
      </c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</row>
    <row r="101" spans="1:42">
      <c r="A101" t="s">
        <v>34</v>
      </c>
      <c r="B101" s="69">
        <f>'[1]Historical Data'!AG19292</f>
        <v>3055</v>
      </c>
      <c r="C101" s="69">
        <f>'[1]Historical Data'!AH19292</f>
        <v>3066</v>
      </c>
      <c r="D101" s="69">
        <f>'[1]Historical Data'!AI19292</f>
        <v>3077</v>
      </c>
      <c r="E101" s="69">
        <f>'[1]Historical Data'!AJ19292</f>
        <v>3088</v>
      </c>
      <c r="F101" s="69">
        <f>'[1]Historical Data'!AK19292</f>
        <v>3099</v>
      </c>
      <c r="G101" s="69">
        <f>'[1]Historical Data'!AL19292</f>
        <v>3110</v>
      </c>
      <c r="H101" s="69">
        <f>'[1]Historical Data'!AM19292</f>
        <v>3121</v>
      </c>
      <c r="I101" s="69">
        <f>'[1]Historical Data'!AN19292</f>
        <v>3132</v>
      </c>
      <c r="J101" s="69">
        <f>'[1]Historical Data'!AO19292</f>
        <v>3141</v>
      </c>
      <c r="K101" s="69">
        <f>'[1]Historical Data'!AP19292</f>
        <v>3152</v>
      </c>
      <c r="L101" s="69">
        <f>'[1]Historical Data'!AQ19292</f>
        <v>3163</v>
      </c>
      <c r="M101" s="69">
        <f>'[1]Historical Data'!AR19292</f>
        <v>3174</v>
      </c>
      <c r="N101" s="69">
        <f>'[1]Historical Data'!AS19292</f>
        <v>3185</v>
      </c>
      <c r="O101" s="69">
        <f>'[1]Historical Data'!AT19292</f>
        <v>3195</v>
      </c>
      <c r="P101" s="69">
        <f>'[1]Historical Data'!AU19292</f>
        <v>3206</v>
      </c>
      <c r="Q101" s="69">
        <f>'[1]Historical Data'!AV19292</f>
        <v>3217</v>
      </c>
      <c r="R101" s="69">
        <f>'[1]Historical Data'!AW19292</f>
        <v>3228</v>
      </c>
      <c r="S101" s="69">
        <f>'[1]Historical Data'!AX19292</f>
        <v>3239</v>
      </c>
      <c r="T101" s="69">
        <f>'[1]Historical Data'!AY19292</f>
        <v>3249</v>
      </c>
      <c r="U101" s="69">
        <f>'[1]Historical Data'!AZ19292</f>
        <v>3260</v>
      </c>
      <c r="V101" s="69">
        <f>'[1]Historical Data'!BA19292</f>
        <v>3271</v>
      </c>
      <c r="W101" s="69">
        <f>'[1]Historical Data'!BB19292</f>
        <v>3282</v>
      </c>
      <c r="X101" s="69">
        <f>'[1]Historical Data'!BC19292</f>
        <v>3293</v>
      </c>
      <c r="Y101" s="69">
        <f>'[1]Historical Data'!BD19292</f>
        <v>3304</v>
      </c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</row>
    <row r="102" spans="1:42">
      <c r="A102" t="s">
        <v>39</v>
      </c>
      <c r="B102" s="69">
        <f>'[1]Historical Data'!AG19293</f>
        <v>409</v>
      </c>
      <c r="C102" s="69">
        <f>'[1]Historical Data'!AH19293</f>
        <v>407</v>
      </c>
      <c r="D102" s="69">
        <f>'[1]Historical Data'!AI19293</f>
        <v>405</v>
      </c>
      <c r="E102" s="69">
        <f>'[1]Historical Data'!AJ19293</f>
        <v>403</v>
      </c>
      <c r="F102" s="69">
        <f>'[1]Historical Data'!AK19293</f>
        <v>401</v>
      </c>
      <c r="G102" s="69">
        <f>'[1]Historical Data'!AL19293</f>
        <v>399</v>
      </c>
      <c r="H102" s="69">
        <f>'[1]Historical Data'!AM19293</f>
        <v>397</v>
      </c>
      <c r="I102" s="69">
        <f>'[1]Historical Data'!AN19293</f>
        <v>395</v>
      </c>
      <c r="J102" s="69">
        <f>'[1]Historical Data'!AO19293</f>
        <v>397</v>
      </c>
      <c r="K102" s="69">
        <f>'[1]Historical Data'!AP19293</f>
        <v>395</v>
      </c>
      <c r="L102" s="69">
        <f>'[1]Historical Data'!AQ19293</f>
        <v>393</v>
      </c>
      <c r="M102" s="69">
        <f>'[1]Historical Data'!AR19293</f>
        <v>391</v>
      </c>
      <c r="N102" s="69">
        <f>'[1]Historical Data'!AS19293</f>
        <v>389</v>
      </c>
      <c r="O102" s="69">
        <f>'[1]Historical Data'!AT19293</f>
        <v>389</v>
      </c>
      <c r="P102" s="69">
        <f>'[1]Historical Data'!AU19293</f>
        <v>387</v>
      </c>
      <c r="Q102" s="69">
        <f>'[1]Historical Data'!AV19293</f>
        <v>385</v>
      </c>
      <c r="R102" s="69">
        <f>'[1]Historical Data'!AW19293</f>
        <v>383</v>
      </c>
      <c r="S102" s="69">
        <f>'[1]Historical Data'!AX19293</f>
        <v>381</v>
      </c>
      <c r="T102" s="69">
        <f>'[1]Historical Data'!AY19293</f>
        <v>380</v>
      </c>
      <c r="U102" s="69">
        <f>'[1]Historical Data'!AZ19293</f>
        <v>378</v>
      </c>
      <c r="V102" s="69">
        <f>'[1]Historical Data'!BA19293</f>
        <v>376</v>
      </c>
      <c r="W102" s="69">
        <f>'[1]Historical Data'!BB19293</f>
        <v>374</v>
      </c>
      <c r="X102" s="69">
        <f>'[1]Historical Data'!BC19293</f>
        <v>372</v>
      </c>
      <c r="Y102" s="69">
        <f>'[1]Historical Data'!BD19293</f>
        <v>370</v>
      </c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</row>
    <row r="103" spans="1:42">
      <c r="A103" t="s">
        <v>46</v>
      </c>
      <c r="B103" s="69">
        <f>'[1]Historical Data'!AG19294</f>
        <v>12652</v>
      </c>
      <c r="C103" s="69">
        <f>'[1]Historical Data'!AH19294</f>
        <v>12508</v>
      </c>
      <c r="D103" s="69">
        <f>'[1]Historical Data'!AI19294</f>
        <v>12366</v>
      </c>
      <c r="E103" s="69">
        <f>'[1]Historical Data'!AJ19294</f>
        <v>12225</v>
      </c>
      <c r="F103" s="69">
        <f>'[1]Historical Data'!AK19294</f>
        <v>12086</v>
      </c>
      <c r="G103" s="69">
        <f>'[1]Historical Data'!AL19294</f>
        <v>11949</v>
      </c>
      <c r="H103" s="69">
        <f>'[1]Historical Data'!AM19294</f>
        <v>11813</v>
      </c>
      <c r="I103" s="69">
        <f>'[1]Historical Data'!AN19294</f>
        <v>11679</v>
      </c>
      <c r="J103" s="69">
        <f>'[1]Historical Data'!AO19294</f>
        <v>11546</v>
      </c>
      <c r="K103" s="69">
        <f>'[1]Historical Data'!AP19294</f>
        <v>11378</v>
      </c>
      <c r="L103" s="69">
        <f>'[1]Historical Data'!AQ19294</f>
        <v>11213</v>
      </c>
      <c r="M103" s="69">
        <f>'[1]Historical Data'!AR19294</f>
        <v>11050</v>
      </c>
      <c r="N103" s="69">
        <f>'[1]Historical Data'!AS19294</f>
        <v>10889</v>
      </c>
      <c r="O103" s="69">
        <f>'[1]Historical Data'!AT19294</f>
        <v>10731</v>
      </c>
      <c r="P103" s="69">
        <f>'[1]Historical Data'!AU19294</f>
        <v>10600</v>
      </c>
      <c r="Q103" s="69">
        <f>'[1]Historical Data'!AV19294</f>
        <v>10471</v>
      </c>
      <c r="R103" s="69">
        <f>'[1]Historical Data'!AW19294</f>
        <v>10344</v>
      </c>
      <c r="S103" s="69">
        <f>'[1]Historical Data'!AX19294</f>
        <v>10218</v>
      </c>
      <c r="T103" s="69">
        <f>'[1]Historical Data'!AY19294</f>
        <v>10094</v>
      </c>
      <c r="U103" s="69">
        <f>'[1]Historical Data'!AZ19294</f>
        <v>9966</v>
      </c>
      <c r="V103" s="69">
        <f>'[1]Historical Data'!BA19294</f>
        <v>9839</v>
      </c>
      <c r="W103" s="69">
        <f>'[1]Historical Data'!BB19294</f>
        <v>9713</v>
      </c>
      <c r="X103" s="69">
        <f>'[1]Historical Data'!BC19294</f>
        <v>9586</v>
      </c>
      <c r="Y103" s="69">
        <f>'[1]Historical Data'!BD19294</f>
        <v>9461</v>
      </c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</row>
    <row r="104" spans="1:42">
      <c r="A104" t="s">
        <v>58</v>
      </c>
      <c r="B104" s="69">
        <f>'[1]Historical Data'!AG19295</f>
        <v>160926</v>
      </c>
      <c r="C104" s="69">
        <f>'[1]Historical Data'!AH19295</f>
        <v>162853</v>
      </c>
      <c r="D104" s="69">
        <f>'[1]Historical Data'!AI19295</f>
        <v>164803</v>
      </c>
      <c r="E104" s="69">
        <f>'[1]Historical Data'!AJ19295</f>
        <v>166776</v>
      </c>
      <c r="F104" s="69">
        <f>'[1]Historical Data'!AK19295</f>
        <v>168773</v>
      </c>
      <c r="G104" s="69">
        <f>'[1]Historical Data'!AL19295</f>
        <v>170794</v>
      </c>
      <c r="H104" s="69">
        <f>'[1]Historical Data'!AM19295</f>
        <v>172839</v>
      </c>
      <c r="I104" s="69">
        <f>'[1]Historical Data'!AN19295</f>
        <v>174908</v>
      </c>
      <c r="J104" s="69">
        <f>'[1]Historical Data'!AO19295</f>
        <v>177000</v>
      </c>
      <c r="K104" s="69">
        <f>'[1]Historical Data'!AP19295</f>
        <v>180098</v>
      </c>
      <c r="L104" s="69">
        <f>'[1]Historical Data'!AQ19295</f>
        <v>183251</v>
      </c>
      <c r="M104" s="69">
        <f>'[1]Historical Data'!AR19295</f>
        <v>186459</v>
      </c>
      <c r="N104" s="69">
        <f>'[1]Historical Data'!AS19295</f>
        <v>189723</v>
      </c>
      <c r="O104" s="69">
        <f>'[1]Historical Data'!AT19295</f>
        <v>193044</v>
      </c>
      <c r="P104" s="69">
        <f>'[1]Historical Data'!AU19295</f>
        <v>195732</v>
      </c>
      <c r="Q104" s="69">
        <f>'[1]Historical Data'!AV19295</f>
        <v>198457</v>
      </c>
      <c r="R104" s="69">
        <f>'[1]Historical Data'!AW19295</f>
        <v>201220</v>
      </c>
      <c r="S104" s="69">
        <f>'[1]Historical Data'!AX19295</f>
        <v>204021</v>
      </c>
      <c r="T104" s="69">
        <f>'[1]Historical Data'!AY19295</f>
        <v>206861</v>
      </c>
      <c r="U104" s="69">
        <f>'[1]Historical Data'!AZ19295</f>
        <v>209605</v>
      </c>
      <c r="V104" s="69">
        <f>'[1]Historical Data'!BA19295</f>
        <v>212387</v>
      </c>
      <c r="W104" s="69">
        <f>'[1]Historical Data'!BB19295</f>
        <v>215169</v>
      </c>
      <c r="X104" s="69">
        <f>'[1]Historical Data'!BC19295</f>
        <v>217951</v>
      </c>
      <c r="Y104" s="69">
        <f>'[1]Historical Data'!BD19295</f>
        <v>220769</v>
      </c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</row>
    <row r="105" spans="1:42">
      <c r="A105" t="s">
        <v>125</v>
      </c>
      <c r="B105" s="69">
        <f>'[1]Historical Data'!AG19296</f>
        <v>163</v>
      </c>
      <c r="C105" s="69">
        <f>'[1]Historical Data'!AH19296</f>
        <v>164</v>
      </c>
      <c r="D105" s="69">
        <f>'[1]Historical Data'!AI19296</f>
        <v>165</v>
      </c>
      <c r="E105" s="69">
        <f>'[1]Historical Data'!AJ19296</f>
        <v>166</v>
      </c>
      <c r="F105" s="69">
        <f>'[1]Historical Data'!AK19296</f>
        <v>167</v>
      </c>
      <c r="G105" s="69">
        <f>'[1]Historical Data'!AL19296</f>
        <v>168</v>
      </c>
      <c r="H105" s="69">
        <f>'[1]Historical Data'!AM19296</f>
        <v>169</v>
      </c>
      <c r="I105" s="69">
        <f>'[1]Historical Data'!AN19296</f>
        <v>170</v>
      </c>
      <c r="J105" s="69">
        <f>'[1]Historical Data'!AO19296</f>
        <v>172</v>
      </c>
      <c r="K105" s="69">
        <f>'[1]Historical Data'!AP19296</f>
        <v>172</v>
      </c>
      <c r="L105" s="69">
        <f>'[1]Historical Data'!AQ19296</f>
        <v>172</v>
      </c>
      <c r="M105" s="69">
        <f>'[1]Historical Data'!AR19296</f>
        <v>172</v>
      </c>
      <c r="N105" s="69">
        <f>'[1]Historical Data'!AS19296</f>
        <v>172</v>
      </c>
      <c r="O105" s="69">
        <f>'[1]Historical Data'!AT19296</f>
        <v>173</v>
      </c>
      <c r="P105" s="69">
        <f>'[1]Historical Data'!AU19296</f>
        <v>173</v>
      </c>
      <c r="Q105" s="69">
        <f>'[1]Historical Data'!AV19296</f>
        <v>173</v>
      </c>
      <c r="R105" s="69">
        <f>'[1]Historical Data'!AW19296</f>
        <v>173</v>
      </c>
      <c r="S105" s="69">
        <f>'[1]Historical Data'!AX19296</f>
        <v>173</v>
      </c>
      <c r="T105" s="69">
        <f>'[1]Historical Data'!AY19296</f>
        <v>173</v>
      </c>
      <c r="U105" s="69">
        <f>'[1]Historical Data'!AZ19296</f>
        <v>173</v>
      </c>
      <c r="V105" s="69">
        <f>'[1]Historical Data'!BA19296</f>
        <v>173</v>
      </c>
      <c r="W105" s="69">
        <f>'[1]Historical Data'!BB19296</f>
        <v>173</v>
      </c>
      <c r="X105" s="69">
        <f>'[1]Historical Data'!BC19296</f>
        <v>173</v>
      </c>
      <c r="Y105" s="69">
        <f>'[1]Historical Data'!BD19296</f>
        <v>173</v>
      </c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</row>
    <row r="106" spans="1:42">
      <c r="A106" t="s">
        <v>98</v>
      </c>
      <c r="B106" s="69">
        <f>'[1]Historical Data'!AG19297</f>
        <v>1</v>
      </c>
      <c r="C106" s="69">
        <f>'[1]Historical Data'!AH19297</f>
        <v>1</v>
      </c>
      <c r="D106" s="69">
        <f>'[1]Historical Data'!AI19297</f>
        <v>1</v>
      </c>
      <c r="E106" s="69">
        <f>'[1]Historical Data'!AJ19297</f>
        <v>1</v>
      </c>
      <c r="F106" s="69">
        <f>'[1]Historical Data'!AK19297</f>
        <v>1</v>
      </c>
      <c r="G106" s="69">
        <f>'[1]Historical Data'!AL19297</f>
        <v>1</v>
      </c>
      <c r="H106" s="69">
        <f>'[1]Historical Data'!AM19297</f>
        <v>1</v>
      </c>
      <c r="I106" s="69">
        <f>'[1]Historical Data'!AN19297</f>
        <v>1</v>
      </c>
      <c r="J106" s="69">
        <f>'[1]Historical Data'!AO19297</f>
        <v>1</v>
      </c>
      <c r="K106" s="69">
        <f>'[1]Historical Data'!AP19297</f>
        <v>1</v>
      </c>
      <c r="L106" s="69">
        <f>'[1]Historical Data'!AQ19297</f>
        <v>1</v>
      </c>
      <c r="M106" s="69">
        <f>'[1]Historical Data'!AR19297</f>
        <v>1</v>
      </c>
      <c r="N106" s="69">
        <f>'[1]Historical Data'!AS19297</f>
        <v>1</v>
      </c>
      <c r="O106" s="69">
        <f>'[1]Historical Data'!AT19297</f>
        <v>1</v>
      </c>
      <c r="P106" s="69">
        <f>'[1]Historical Data'!AU19297</f>
        <v>1</v>
      </c>
      <c r="Q106" s="69">
        <f>'[1]Historical Data'!AV19297</f>
        <v>1</v>
      </c>
      <c r="R106" s="69">
        <f>'[1]Historical Data'!AW19297</f>
        <v>1</v>
      </c>
      <c r="S106" s="69">
        <f>'[1]Historical Data'!AX19297</f>
        <v>1</v>
      </c>
      <c r="T106" s="69">
        <f>'[1]Historical Data'!AY19297</f>
        <v>1</v>
      </c>
      <c r="U106" s="69">
        <f>'[1]Historical Data'!AZ19297</f>
        <v>1</v>
      </c>
      <c r="V106" s="69">
        <f>'[1]Historical Data'!BA19297</f>
        <v>1</v>
      </c>
      <c r="W106" s="69">
        <f>'[1]Historical Data'!BB19297</f>
        <v>1</v>
      </c>
      <c r="X106" s="69">
        <f>'[1]Historical Data'!BC19297</f>
        <v>1</v>
      </c>
      <c r="Y106" s="69">
        <f>'[1]Historical Data'!BD19297</f>
        <v>1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</row>
    <row r="107" spans="1:42">
      <c r="A107" t="s">
        <v>99</v>
      </c>
      <c r="B107" s="69">
        <f>'[1]Historical Data'!AG19298</f>
        <v>64227</v>
      </c>
      <c r="C107" s="69">
        <f>'[1]Historical Data'!AH19298</f>
        <v>64371</v>
      </c>
      <c r="D107" s="69">
        <f>'[1]Historical Data'!AI19298</f>
        <v>64516</v>
      </c>
      <c r="E107" s="69">
        <f>'[1]Historical Data'!AJ19298</f>
        <v>64661</v>
      </c>
      <c r="F107" s="69">
        <f>'[1]Historical Data'!AK19298</f>
        <v>64806</v>
      </c>
      <c r="G107" s="69">
        <f>'[1]Historical Data'!AL19298</f>
        <v>64952</v>
      </c>
      <c r="H107" s="69">
        <f>'[1]Historical Data'!AM19298</f>
        <v>65098</v>
      </c>
      <c r="I107" s="69">
        <f>'[1]Historical Data'!AN19298</f>
        <v>65244</v>
      </c>
      <c r="J107" s="69">
        <f>'[1]Historical Data'!AO19298</f>
        <v>65390</v>
      </c>
      <c r="K107" s="69">
        <f>'[1]Historical Data'!AP19298</f>
        <v>65847</v>
      </c>
      <c r="L107" s="69">
        <f>'[1]Historical Data'!AQ19298</f>
        <v>66308</v>
      </c>
      <c r="M107" s="69">
        <f>'[1]Historical Data'!AR19298</f>
        <v>66772</v>
      </c>
      <c r="N107" s="69">
        <f>'[1]Historical Data'!AS19298</f>
        <v>67239</v>
      </c>
      <c r="O107" s="69">
        <f>'[1]Historical Data'!AT19298</f>
        <v>67709</v>
      </c>
      <c r="P107" s="69">
        <f>'[1]Historical Data'!AU19298</f>
        <v>67853</v>
      </c>
      <c r="Q107" s="69">
        <f>'[1]Historical Data'!AV19298</f>
        <v>67998</v>
      </c>
      <c r="R107" s="69">
        <f>'[1]Historical Data'!AW19298</f>
        <v>68143</v>
      </c>
      <c r="S107" s="69">
        <f>'[1]Historical Data'!AX19298</f>
        <v>68288</v>
      </c>
      <c r="T107" s="69">
        <f>'[1]Historical Data'!AY19298</f>
        <v>68434</v>
      </c>
      <c r="U107" s="69">
        <f>'[1]Historical Data'!AZ19298</f>
        <v>68579</v>
      </c>
      <c r="V107" s="69">
        <f>'[1]Historical Data'!BA19298</f>
        <v>68724</v>
      </c>
      <c r="W107" s="69">
        <f>'[1]Historical Data'!BB19298</f>
        <v>68869</v>
      </c>
      <c r="X107" s="69">
        <f>'[1]Historical Data'!BC19298</f>
        <v>69014</v>
      </c>
      <c r="Y107" s="69">
        <f>'[1]Historical Data'!BD19298</f>
        <v>69159</v>
      </c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</row>
    <row r="108" spans="1:42">
      <c r="A108" t="s">
        <v>344</v>
      </c>
      <c r="B108" s="69">
        <f>'[1]Historical Data'!AG19299</f>
        <v>114443</v>
      </c>
      <c r="C108" s="69">
        <f>'[1]Historical Data'!AH19299</f>
        <v>112446</v>
      </c>
      <c r="D108" s="69">
        <f>'[1]Historical Data'!AI19299</f>
        <v>110484</v>
      </c>
      <c r="E108" s="69">
        <f>'[1]Historical Data'!AJ19299</f>
        <v>108556</v>
      </c>
      <c r="F108" s="69">
        <f>'[1]Historical Data'!AK19299</f>
        <v>106662</v>
      </c>
      <c r="G108" s="69">
        <f>'[1]Historical Data'!AL19299</f>
        <v>104801</v>
      </c>
      <c r="H108" s="69">
        <f>'[1]Historical Data'!AM19299</f>
        <v>102972</v>
      </c>
      <c r="I108" s="69">
        <f>'[1]Historical Data'!AN19299</f>
        <v>101175</v>
      </c>
      <c r="J108" s="69">
        <f>'[1]Historical Data'!AO19299</f>
        <v>99409</v>
      </c>
      <c r="K108" s="69">
        <f>'[1]Historical Data'!AP19299</f>
        <v>99097</v>
      </c>
      <c r="L108" s="69">
        <f>'[1]Historical Data'!AQ19299</f>
        <v>98786</v>
      </c>
      <c r="M108" s="69">
        <f>'[1]Historical Data'!AR19299</f>
        <v>98476</v>
      </c>
      <c r="N108" s="69">
        <f>'[1]Historical Data'!AS19299</f>
        <v>98167</v>
      </c>
      <c r="O108" s="69">
        <f>'[1]Historical Data'!AT19299</f>
        <v>97857</v>
      </c>
      <c r="P108" s="69">
        <f>'[1]Historical Data'!AU19299</f>
        <v>97162</v>
      </c>
      <c r="Q108" s="69">
        <f>'[1]Historical Data'!AV19299</f>
        <v>96472</v>
      </c>
      <c r="R108" s="69">
        <f>'[1]Historical Data'!AW19299</f>
        <v>95787</v>
      </c>
      <c r="S108" s="69">
        <f>'[1]Historical Data'!AX19299</f>
        <v>95107</v>
      </c>
      <c r="T108" s="69">
        <f>'[1]Historical Data'!AY19299</f>
        <v>94432</v>
      </c>
      <c r="U108" s="69">
        <f>'[1]Historical Data'!AZ19299</f>
        <v>93745</v>
      </c>
      <c r="V108" s="69">
        <f>'[1]Historical Data'!BA19299</f>
        <v>93062</v>
      </c>
      <c r="W108" s="69">
        <f>'[1]Historical Data'!BB19299</f>
        <v>92380</v>
      </c>
      <c r="X108" s="69">
        <f>'[1]Historical Data'!BC19299</f>
        <v>91697</v>
      </c>
      <c r="Y108" s="69">
        <f>'[1]Historical Data'!BD19299</f>
        <v>91019</v>
      </c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</row>
    <row r="109" spans="1:42">
      <c r="A109" t="s">
        <v>101</v>
      </c>
      <c r="B109" s="69">
        <f>'[1]Historical Data'!AG19300</f>
        <v>11075</v>
      </c>
      <c r="C109" s="69">
        <f>'[1]Historical Data'!AH19300</f>
        <v>11075</v>
      </c>
      <c r="D109" s="69">
        <f>'[1]Historical Data'!AI19300</f>
        <v>11075</v>
      </c>
      <c r="E109" s="69">
        <f>'[1]Historical Data'!AJ19300</f>
        <v>11075</v>
      </c>
      <c r="F109" s="69">
        <f>'[1]Historical Data'!AK19300</f>
        <v>11075</v>
      </c>
      <c r="G109" s="69">
        <f>'[1]Historical Data'!AL19300</f>
        <v>11075</v>
      </c>
      <c r="H109" s="69">
        <f>'[1]Historical Data'!AM19300</f>
        <v>11075</v>
      </c>
      <c r="I109" s="69">
        <f>'[1]Historical Data'!AN19300</f>
        <v>11075</v>
      </c>
      <c r="J109" s="69">
        <f>'[1]Historical Data'!AO19300</f>
        <v>11075</v>
      </c>
      <c r="K109" s="69">
        <f>'[1]Historical Data'!AP19300</f>
        <v>11075</v>
      </c>
      <c r="L109" s="69">
        <f>'[1]Historical Data'!AQ19300</f>
        <v>11075</v>
      </c>
      <c r="M109" s="69">
        <f>'[1]Historical Data'!AR19300</f>
        <v>11075</v>
      </c>
      <c r="N109" s="69">
        <f>'[1]Historical Data'!AS19300</f>
        <v>11075</v>
      </c>
      <c r="O109" s="69">
        <f>'[1]Historical Data'!AT19300</f>
        <v>11075</v>
      </c>
      <c r="P109" s="69">
        <f>'[1]Historical Data'!AU19300</f>
        <v>11075</v>
      </c>
      <c r="Q109" s="69">
        <f>'[1]Historical Data'!AV19300</f>
        <v>11075</v>
      </c>
      <c r="R109" s="69">
        <f>'[1]Historical Data'!AW19300</f>
        <v>11075</v>
      </c>
      <c r="S109" s="69">
        <f>'[1]Historical Data'!AX19300</f>
        <v>11075</v>
      </c>
      <c r="T109" s="69">
        <f>'[1]Historical Data'!AY19300</f>
        <v>11075</v>
      </c>
      <c r="U109" s="69">
        <f>'[1]Historical Data'!AZ19300</f>
        <v>11075</v>
      </c>
      <c r="V109" s="69">
        <f>'[1]Historical Data'!BA19300</f>
        <v>11075</v>
      </c>
      <c r="W109" s="69">
        <f>'[1]Historical Data'!BB19300</f>
        <v>11075</v>
      </c>
      <c r="X109" s="69">
        <f>'[1]Historical Data'!BC19300</f>
        <v>11075</v>
      </c>
      <c r="Y109" s="69">
        <f>'[1]Historical Data'!BD19300</f>
        <v>11075</v>
      </c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</row>
    <row r="110" spans="1:42">
      <c r="A110" t="s">
        <v>103</v>
      </c>
      <c r="B110" s="69">
        <f>'[1]Historical Data'!AG19301</f>
        <v>806</v>
      </c>
      <c r="C110" s="69">
        <f>'[1]Historical Data'!AH19301</f>
        <v>807</v>
      </c>
      <c r="D110" s="69">
        <f>'[1]Historical Data'!AI19301</f>
        <v>808</v>
      </c>
      <c r="E110" s="69">
        <f>'[1]Historical Data'!AJ19301</f>
        <v>809</v>
      </c>
      <c r="F110" s="69">
        <f>'[1]Historical Data'!AK19301</f>
        <v>810</v>
      </c>
      <c r="G110" s="69">
        <f>'[1]Historical Data'!AL19301</f>
        <v>811</v>
      </c>
      <c r="H110" s="69">
        <f>'[1]Historical Data'!AM19301</f>
        <v>812</v>
      </c>
      <c r="I110" s="69">
        <f>'[1]Historical Data'!AN19301</f>
        <v>813</v>
      </c>
      <c r="J110" s="69">
        <f>'[1]Historical Data'!AO19301</f>
        <v>818</v>
      </c>
      <c r="K110" s="69">
        <f>'[1]Historical Data'!AP19301</f>
        <v>819</v>
      </c>
      <c r="L110" s="69">
        <f>'[1]Historical Data'!AQ19301</f>
        <v>820</v>
      </c>
      <c r="M110" s="69">
        <f>'[1]Historical Data'!AR19301</f>
        <v>821</v>
      </c>
      <c r="N110" s="69">
        <f>'[1]Historical Data'!AS19301</f>
        <v>822</v>
      </c>
      <c r="O110" s="69">
        <f>'[1]Historical Data'!AT19301</f>
        <v>825</v>
      </c>
      <c r="P110" s="69">
        <f>'[1]Historical Data'!AU19301</f>
        <v>825</v>
      </c>
      <c r="Q110" s="69">
        <f>'[1]Historical Data'!AV19301</f>
        <v>825</v>
      </c>
      <c r="R110" s="69">
        <f>'[1]Historical Data'!AW19301</f>
        <v>825</v>
      </c>
      <c r="S110" s="69">
        <f>'[1]Historical Data'!AX19301</f>
        <v>825</v>
      </c>
      <c r="T110" s="69">
        <f>'[1]Historical Data'!AY19301</f>
        <v>825</v>
      </c>
      <c r="U110" s="69">
        <f>'[1]Historical Data'!AZ19301</f>
        <v>825</v>
      </c>
      <c r="V110" s="69">
        <f>'[1]Historical Data'!BA19301</f>
        <v>825</v>
      </c>
      <c r="W110" s="69">
        <f>'[1]Historical Data'!BB19301</f>
        <v>825</v>
      </c>
      <c r="X110" s="69">
        <f>'[1]Historical Data'!BC19301</f>
        <v>825</v>
      </c>
      <c r="Y110" s="69">
        <f>'[1]Historical Data'!BD19301</f>
        <v>825</v>
      </c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</row>
    <row r="111" spans="1:42">
      <c r="A111" t="s">
        <v>106</v>
      </c>
      <c r="B111" s="69">
        <f>'[1]Historical Data'!AG19302</f>
        <v>136</v>
      </c>
      <c r="C111" s="69">
        <f>'[1]Historical Data'!AH19302</f>
        <v>138</v>
      </c>
      <c r="D111" s="69">
        <f>'[1]Historical Data'!AI19302</f>
        <v>140</v>
      </c>
      <c r="E111" s="69">
        <f>'[1]Historical Data'!AJ19302</f>
        <v>142</v>
      </c>
      <c r="F111" s="69">
        <f>'[1]Historical Data'!AK19302</f>
        <v>144</v>
      </c>
      <c r="G111" s="69">
        <f>'[1]Historical Data'!AL19302</f>
        <v>146</v>
      </c>
      <c r="H111" s="69">
        <f>'[1]Historical Data'!AM19302</f>
        <v>148</v>
      </c>
      <c r="I111" s="69">
        <f>'[1]Historical Data'!AN19302</f>
        <v>150</v>
      </c>
      <c r="J111" s="69">
        <f>'[1]Historical Data'!AO19302</f>
        <v>153</v>
      </c>
      <c r="K111" s="69">
        <f>'[1]Historical Data'!AP19302</f>
        <v>153</v>
      </c>
      <c r="L111" s="69">
        <f>'[1]Historical Data'!AQ19302</f>
        <v>153</v>
      </c>
      <c r="M111" s="69">
        <f>'[1]Historical Data'!AR19302</f>
        <v>153</v>
      </c>
      <c r="N111" s="69">
        <f>'[1]Historical Data'!AS19302</f>
        <v>153</v>
      </c>
      <c r="O111" s="69">
        <f>'[1]Historical Data'!AT19302</f>
        <v>155</v>
      </c>
      <c r="P111" s="69">
        <f>'[1]Historical Data'!AU19302</f>
        <v>155</v>
      </c>
      <c r="Q111" s="69">
        <f>'[1]Historical Data'!AV19302</f>
        <v>155</v>
      </c>
      <c r="R111" s="69">
        <f>'[1]Historical Data'!AW19302</f>
        <v>155</v>
      </c>
      <c r="S111" s="69">
        <f>'[1]Historical Data'!AX19302</f>
        <v>155</v>
      </c>
      <c r="T111" s="69">
        <f>'[1]Historical Data'!AY19302</f>
        <v>154</v>
      </c>
      <c r="U111" s="69">
        <f>'[1]Historical Data'!AZ19302</f>
        <v>154</v>
      </c>
      <c r="V111" s="69">
        <f>'[1]Historical Data'!BA19302</f>
        <v>154</v>
      </c>
      <c r="W111" s="69">
        <f>'[1]Historical Data'!BB19302</f>
        <v>154</v>
      </c>
      <c r="X111" s="69">
        <f>'[1]Historical Data'!BC19302</f>
        <v>154</v>
      </c>
      <c r="Y111" s="69">
        <f>'[1]Historical Data'!BD19302</f>
        <v>154</v>
      </c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</row>
    <row r="112" spans="1:42">
      <c r="A112" t="s">
        <v>107</v>
      </c>
      <c r="B112" s="69">
        <f>'[1]Historical Data'!AG19303</f>
        <v>24936</v>
      </c>
      <c r="C112" s="69">
        <f>'[1]Historical Data'!AH19303</f>
        <v>24929</v>
      </c>
      <c r="D112" s="69">
        <f>'[1]Historical Data'!AI19303</f>
        <v>24922</v>
      </c>
      <c r="E112" s="69">
        <f>'[1]Historical Data'!AJ19303</f>
        <v>24915</v>
      </c>
      <c r="F112" s="69">
        <f>'[1]Historical Data'!AK19303</f>
        <v>24908</v>
      </c>
      <c r="G112" s="69">
        <f>'[1]Historical Data'!AL19303</f>
        <v>24901</v>
      </c>
      <c r="H112" s="69">
        <f>'[1]Historical Data'!AM19303</f>
        <v>24894</v>
      </c>
      <c r="I112" s="69">
        <f>'[1]Historical Data'!AN19303</f>
        <v>24887</v>
      </c>
      <c r="J112" s="69">
        <f>'[1]Historical Data'!AO19303</f>
        <v>24876</v>
      </c>
      <c r="K112" s="69">
        <f>'[1]Historical Data'!AP19303</f>
        <v>24888</v>
      </c>
      <c r="L112" s="69">
        <f>'[1]Historical Data'!AQ19303</f>
        <v>24900</v>
      </c>
      <c r="M112" s="69">
        <f>'[1]Historical Data'!AR19303</f>
        <v>24912</v>
      </c>
      <c r="N112" s="69">
        <f>'[1]Historical Data'!AS19303</f>
        <v>24924</v>
      </c>
      <c r="O112" s="69">
        <f>'[1]Historical Data'!AT19303</f>
        <v>24935</v>
      </c>
      <c r="P112" s="69">
        <f>'[1]Historical Data'!AU19303</f>
        <v>24944</v>
      </c>
      <c r="Q112" s="69">
        <f>'[1]Historical Data'!AV19303</f>
        <v>24953</v>
      </c>
      <c r="R112" s="69">
        <f>'[1]Historical Data'!AW19303</f>
        <v>24962</v>
      </c>
      <c r="S112" s="69">
        <f>'[1]Historical Data'!AX19303</f>
        <v>24971</v>
      </c>
      <c r="T112" s="69">
        <f>'[1]Historical Data'!AY19303</f>
        <v>24979</v>
      </c>
      <c r="U112" s="69">
        <f>'[1]Historical Data'!AZ19303</f>
        <v>24988</v>
      </c>
      <c r="V112" s="69">
        <f>'[1]Historical Data'!BA19303</f>
        <v>24997</v>
      </c>
      <c r="W112" s="69">
        <f>'[1]Historical Data'!BB19303</f>
        <v>25006</v>
      </c>
      <c r="X112" s="69">
        <f>'[1]Historical Data'!BC19303</f>
        <v>25015</v>
      </c>
      <c r="Y112" s="69">
        <f>'[1]Historical Data'!BD19303</f>
        <v>25024</v>
      </c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</row>
    <row r="113" spans="1:42">
      <c r="A113" t="s">
        <v>345</v>
      </c>
      <c r="B113" s="69">
        <f>'[1]Historical Data'!AG19304</f>
        <v>98</v>
      </c>
      <c r="C113" s="69">
        <f>'[1]Historical Data'!AH19304</f>
        <v>98</v>
      </c>
      <c r="D113" s="69">
        <f>'[1]Historical Data'!AI19304</f>
        <v>98</v>
      </c>
      <c r="E113" s="69">
        <f>'[1]Historical Data'!AJ19304</f>
        <v>98</v>
      </c>
      <c r="F113" s="69">
        <f>'[1]Historical Data'!AK19304</f>
        <v>98</v>
      </c>
      <c r="G113" s="69">
        <f>'[1]Historical Data'!AL19304</f>
        <v>98</v>
      </c>
      <c r="H113" s="69">
        <f>'[1]Historical Data'!AM19304</f>
        <v>98</v>
      </c>
      <c r="I113" s="69">
        <f>'[1]Historical Data'!AN19304</f>
        <v>98</v>
      </c>
      <c r="J113" s="69">
        <f>'[1]Historical Data'!AO19304</f>
        <v>98</v>
      </c>
      <c r="K113" s="69">
        <f>'[1]Historical Data'!AP19304</f>
        <v>98</v>
      </c>
      <c r="L113" s="69">
        <f>'[1]Historical Data'!AQ19304</f>
        <v>98</v>
      </c>
      <c r="M113" s="69">
        <f>'[1]Historical Data'!AR19304</f>
        <v>98</v>
      </c>
      <c r="N113" s="69">
        <f>'[1]Historical Data'!AS19304</f>
        <v>98</v>
      </c>
      <c r="O113" s="69">
        <f>'[1]Historical Data'!AT19304</f>
        <v>98</v>
      </c>
      <c r="P113" s="69">
        <f>'[1]Historical Data'!AU19304</f>
        <v>98</v>
      </c>
      <c r="Q113" s="69">
        <f>'[1]Historical Data'!AV19304</f>
        <v>98</v>
      </c>
      <c r="R113" s="69">
        <f>'[1]Historical Data'!AW19304</f>
        <v>98</v>
      </c>
      <c r="S113" s="69">
        <f>'[1]Historical Data'!AX19304</f>
        <v>98</v>
      </c>
      <c r="T113" s="69">
        <f>'[1]Historical Data'!AY19304</f>
        <v>98</v>
      </c>
      <c r="U113" s="69">
        <f>'[1]Historical Data'!AZ19304</f>
        <v>98</v>
      </c>
      <c r="V113" s="69">
        <f>'[1]Historical Data'!BA19304</f>
        <v>98</v>
      </c>
      <c r="W113" s="69">
        <f>'[1]Historical Data'!BB19304</f>
        <v>98</v>
      </c>
      <c r="X113" s="69">
        <f>'[1]Historical Data'!BC19304</f>
        <v>98</v>
      </c>
      <c r="Y113" s="69">
        <f>'[1]Historical Data'!BD19304</f>
        <v>98</v>
      </c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</row>
    <row r="114" spans="1:42">
      <c r="A114" t="s">
        <v>346</v>
      </c>
      <c r="B114" s="69">
        <f>'[1]Historical Data'!AG19305</f>
        <v>7930</v>
      </c>
      <c r="C114" s="69">
        <f>'[1]Historical Data'!AH19305</f>
        <v>7798</v>
      </c>
      <c r="D114" s="69">
        <f>'[1]Historical Data'!AI19305</f>
        <v>7668</v>
      </c>
      <c r="E114" s="69">
        <f>'[1]Historical Data'!AJ19305</f>
        <v>7540</v>
      </c>
      <c r="F114" s="69">
        <f>'[1]Historical Data'!AK19305</f>
        <v>7414</v>
      </c>
      <c r="G114" s="69">
        <f>'[1]Historical Data'!AL19305</f>
        <v>7291</v>
      </c>
      <c r="H114" s="69">
        <f>'[1]Historical Data'!AM19305</f>
        <v>7170</v>
      </c>
      <c r="I114" s="69">
        <f>'[1]Historical Data'!AN19305</f>
        <v>7051</v>
      </c>
      <c r="J114" s="69">
        <f>'[1]Historical Data'!AO19305</f>
        <v>6933</v>
      </c>
      <c r="K114" s="69">
        <f>'[1]Historical Data'!AP19305</f>
        <v>6801</v>
      </c>
      <c r="L114" s="69">
        <f>'[1]Historical Data'!AQ19305</f>
        <v>6672</v>
      </c>
      <c r="M114" s="69">
        <f>'[1]Historical Data'!AR19305</f>
        <v>6545</v>
      </c>
      <c r="N114" s="69">
        <f>'[1]Historical Data'!AS19305</f>
        <v>6421</v>
      </c>
      <c r="O114" s="69">
        <f>'[1]Historical Data'!AT19305</f>
        <v>6299</v>
      </c>
      <c r="P114" s="69">
        <f>'[1]Historical Data'!AU19305</f>
        <v>6167</v>
      </c>
      <c r="Q114" s="69">
        <f>'[1]Historical Data'!AV19305</f>
        <v>6038</v>
      </c>
      <c r="R114" s="69">
        <f>'[1]Historical Data'!AW19305</f>
        <v>5911</v>
      </c>
      <c r="S114" s="69">
        <f>'[1]Historical Data'!AX19305</f>
        <v>5787</v>
      </c>
      <c r="T114" s="69">
        <f>'[1]Historical Data'!AY19305</f>
        <v>5666</v>
      </c>
      <c r="U114" s="69">
        <f>'[1]Historical Data'!AZ19305</f>
        <v>5538</v>
      </c>
      <c r="V114" s="69">
        <f>'[1]Historical Data'!BA19305</f>
        <v>5413</v>
      </c>
      <c r="W114" s="69">
        <f>'[1]Historical Data'!BB19305</f>
        <v>5288</v>
      </c>
      <c r="X114" s="69">
        <f>'[1]Historical Data'!BC19305</f>
        <v>5163</v>
      </c>
      <c r="Y114" s="69">
        <f>'[1]Historical Data'!BD19305</f>
        <v>5041</v>
      </c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</row>
    <row r="115" spans="1:42">
      <c r="A115" t="s">
        <v>111</v>
      </c>
      <c r="B115" s="69">
        <f>'[1]Historical Data'!AG19306</f>
        <v>6354</v>
      </c>
      <c r="C115" s="69">
        <f>'[1]Historical Data'!AH19306</f>
        <v>6346</v>
      </c>
      <c r="D115" s="69">
        <f>'[1]Historical Data'!AI19306</f>
        <v>6338</v>
      </c>
      <c r="E115" s="69">
        <f>'[1]Historical Data'!AJ19306</f>
        <v>6330</v>
      </c>
      <c r="F115" s="69">
        <f>'[1]Historical Data'!AK19306</f>
        <v>6322</v>
      </c>
      <c r="G115" s="69">
        <f>'[1]Historical Data'!AL19306</f>
        <v>6314</v>
      </c>
      <c r="H115" s="69">
        <f>'[1]Historical Data'!AM19306</f>
        <v>6306</v>
      </c>
      <c r="I115" s="69">
        <f>'[1]Historical Data'!AN19306</f>
        <v>6298</v>
      </c>
      <c r="J115" s="69">
        <f>'[1]Historical Data'!AO19306</f>
        <v>6288</v>
      </c>
      <c r="K115" s="69">
        <f>'[1]Historical Data'!AP19306</f>
        <v>6281</v>
      </c>
      <c r="L115" s="69">
        <f>'[1]Historical Data'!AQ19306</f>
        <v>6274</v>
      </c>
      <c r="M115" s="69">
        <f>'[1]Historical Data'!AR19306</f>
        <v>6267</v>
      </c>
      <c r="N115" s="69">
        <f>'[1]Historical Data'!AS19306</f>
        <v>6260</v>
      </c>
      <c r="O115" s="69">
        <f>'[1]Historical Data'!AT19306</f>
        <v>6255</v>
      </c>
      <c r="P115" s="69">
        <f>'[1]Historical Data'!AU19306</f>
        <v>6248</v>
      </c>
      <c r="Q115" s="69">
        <f>'[1]Historical Data'!AV19306</f>
        <v>6241</v>
      </c>
      <c r="R115" s="69">
        <f>'[1]Historical Data'!AW19306</f>
        <v>6234</v>
      </c>
      <c r="S115" s="69">
        <f>'[1]Historical Data'!AX19306</f>
        <v>6227</v>
      </c>
      <c r="T115" s="69">
        <f>'[1]Historical Data'!AY19306</f>
        <v>6222</v>
      </c>
      <c r="U115" s="69">
        <f>'[1]Historical Data'!AZ19306</f>
        <v>6215</v>
      </c>
      <c r="V115" s="69">
        <f>'[1]Historical Data'!BA19306</f>
        <v>6208</v>
      </c>
      <c r="W115" s="69">
        <f>'[1]Historical Data'!BB19306</f>
        <v>6202</v>
      </c>
      <c r="X115" s="69">
        <f>'[1]Historical Data'!BC19306</f>
        <v>6195</v>
      </c>
      <c r="Y115" s="69">
        <f>'[1]Historical Data'!BD19306</f>
        <v>6188</v>
      </c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</row>
    <row r="116" spans="1:42">
      <c r="A116" t="s">
        <v>347</v>
      </c>
      <c r="B116" s="69">
        <f>'[1]Historical Data'!AG19307</f>
        <v>3</v>
      </c>
      <c r="C116" s="69">
        <f>'[1]Historical Data'!AH19307</f>
        <v>3</v>
      </c>
      <c r="D116" s="69">
        <f>'[1]Historical Data'!AI19307</f>
        <v>3</v>
      </c>
      <c r="E116" s="69">
        <f>'[1]Historical Data'!AJ19307</f>
        <v>3</v>
      </c>
      <c r="F116" s="69">
        <f>'[1]Historical Data'!AK19307</f>
        <v>3</v>
      </c>
      <c r="G116" s="69">
        <f>'[1]Historical Data'!AL19307</f>
        <v>3</v>
      </c>
      <c r="H116" s="69">
        <f>'[1]Historical Data'!AM19307</f>
        <v>3</v>
      </c>
      <c r="I116" s="69">
        <f>'[1]Historical Data'!AN19307</f>
        <v>3</v>
      </c>
      <c r="J116" s="69">
        <f>'[1]Historical Data'!AO19307</f>
        <v>5</v>
      </c>
      <c r="K116" s="69">
        <f>'[1]Historical Data'!AP19307</f>
        <v>5</v>
      </c>
      <c r="L116" s="69">
        <f>'[1]Historical Data'!AQ19307</f>
        <v>5</v>
      </c>
      <c r="M116" s="69">
        <f>'[1]Historical Data'!AR19307</f>
        <v>5</v>
      </c>
      <c r="N116" s="69">
        <f>'[1]Historical Data'!AS19307</f>
        <v>5</v>
      </c>
      <c r="O116" s="69">
        <f>'[1]Historical Data'!AT19307</f>
        <v>6</v>
      </c>
      <c r="P116" s="69">
        <f>'[1]Historical Data'!AU19307</f>
        <v>6</v>
      </c>
      <c r="Q116" s="69">
        <f>'[1]Historical Data'!AV19307</f>
        <v>6</v>
      </c>
      <c r="R116" s="69">
        <f>'[1]Historical Data'!AW19307</f>
        <v>6</v>
      </c>
      <c r="S116" s="69">
        <f>'[1]Historical Data'!AX19307</f>
        <v>6</v>
      </c>
      <c r="T116" s="69">
        <f>'[1]Historical Data'!AY19307</f>
        <v>6</v>
      </c>
      <c r="U116" s="69">
        <f>'[1]Historical Data'!AZ19307</f>
        <v>6</v>
      </c>
      <c r="V116" s="69">
        <f>'[1]Historical Data'!BA19307</f>
        <v>6</v>
      </c>
      <c r="W116" s="69">
        <f>'[1]Historical Data'!BB19307</f>
        <v>6</v>
      </c>
      <c r="X116" s="69">
        <f>'[1]Historical Data'!BC19307</f>
        <v>6</v>
      </c>
      <c r="Y116" s="69">
        <f>'[1]Historical Data'!BD19307</f>
        <v>6</v>
      </c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</row>
    <row r="117" spans="1:42">
      <c r="A117" t="s">
        <v>115</v>
      </c>
      <c r="B117" s="69">
        <f>'[1]Historical Data'!AG19308</f>
        <v>17155</v>
      </c>
      <c r="C117" s="69">
        <f>'[1]Historical Data'!AH19308</f>
        <v>17076</v>
      </c>
      <c r="D117" s="69">
        <f>'[1]Historical Data'!AI19308</f>
        <v>16997</v>
      </c>
      <c r="E117" s="69">
        <f>'[1]Historical Data'!AJ19308</f>
        <v>16919</v>
      </c>
      <c r="F117" s="69">
        <f>'[1]Historical Data'!AK19308</f>
        <v>16841</v>
      </c>
      <c r="G117" s="69">
        <f>'[1]Historical Data'!AL19308</f>
        <v>16763</v>
      </c>
      <c r="H117" s="69">
        <f>'[1]Historical Data'!AM19308</f>
        <v>16686</v>
      </c>
      <c r="I117" s="69">
        <f>'[1]Historical Data'!AN19308</f>
        <v>16609</v>
      </c>
      <c r="J117" s="69">
        <f>'[1]Historical Data'!AO19308</f>
        <v>16532</v>
      </c>
      <c r="K117" s="69">
        <f>'[1]Historical Data'!AP19308</f>
        <v>16453</v>
      </c>
      <c r="L117" s="69">
        <f>'[1]Historical Data'!AQ19308</f>
        <v>16375</v>
      </c>
      <c r="M117" s="69">
        <f>'[1]Historical Data'!AR19308</f>
        <v>16297</v>
      </c>
      <c r="N117" s="69">
        <f>'[1]Historical Data'!AS19308</f>
        <v>16219</v>
      </c>
      <c r="O117" s="69">
        <f>'[1]Historical Data'!AT19308</f>
        <v>16142</v>
      </c>
      <c r="P117" s="69">
        <f>'[1]Historical Data'!AU19308</f>
        <v>16063</v>
      </c>
      <c r="Q117" s="69">
        <f>'[1]Historical Data'!AV19308</f>
        <v>15984</v>
      </c>
      <c r="R117" s="69">
        <f>'[1]Historical Data'!AW19308</f>
        <v>15906</v>
      </c>
      <c r="S117" s="69">
        <f>'[1]Historical Data'!AX19308</f>
        <v>15828</v>
      </c>
      <c r="T117" s="69">
        <f>'[1]Historical Data'!AY19308</f>
        <v>15751</v>
      </c>
      <c r="U117" s="69">
        <f>'[1]Historical Data'!AZ19308</f>
        <v>15672</v>
      </c>
      <c r="V117" s="69">
        <f>'[1]Historical Data'!BA19308</f>
        <v>15594</v>
      </c>
      <c r="W117" s="69">
        <f>'[1]Historical Data'!BB19308</f>
        <v>15516</v>
      </c>
      <c r="X117" s="69">
        <f>'[1]Historical Data'!BC19308</f>
        <v>15438</v>
      </c>
      <c r="Y117" s="69">
        <f>'[1]Historical Data'!BD19308</f>
        <v>15360</v>
      </c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</row>
    <row r="118" spans="1:42">
      <c r="A118" t="s">
        <v>202</v>
      </c>
      <c r="B118" s="69">
        <f>'[1]Historical Data'!AG19309</f>
        <v>131</v>
      </c>
      <c r="C118" s="69">
        <f>'[1]Historical Data'!AH19309</f>
        <v>131</v>
      </c>
      <c r="D118" s="69">
        <f>'[1]Historical Data'!AI19309</f>
        <v>131</v>
      </c>
      <c r="E118" s="69">
        <f>'[1]Historical Data'!AJ19309</f>
        <v>131</v>
      </c>
      <c r="F118" s="69">
        <f>'[1]Historical Data'!AK19309</f>
        <v>131</v>
      </c>
      <c r="G118" s="69">
        <f>'[1]Historical Data'!AL19309</f>
        <v>131</v>
      </c>
      <c r="H118" s="69">
        <f>'[1]Historical Data'!AM19309</f>
        <v>131</v>
      </c>
      <c r="I118" s="69">
        <f>'[1]Historical Data'!AN19309</f>
        <v>131</v>
      </c>
      <c r="J118" s="69">
        <f>'[1]Historical Data'!AO19309</f>
        <v>131</v>
      </c>
      <c r="K118" s="69">
        <f>'[1]Historical Data'!AP19309</f>
        <v>132</v>
      </c>
      <c r="L118" s="69">
        <f>'[1]Historical Data'!AQ19309</f>
        <v>133</v>
      </c>
      <c r="M118" s="69">
        <f>'[1]Historical Data'!AR19309</f>
        <v>134</v>
      </c>
      <c r="N118" s="69">
        <f>'[1]Historical Data'!AS19309</f>
        <v>135</v>
      </c>
      <c r="O118" s="69">
        <f>'[1]Historical Data'!AT19309</f>
        <v>137</v>
      </c>
      <c r="P118" s="69">
        <f>'[1]Historical Data'!AU19309</f>
        <v>137</v>
      </c>
      <c r="Q118" s="69">
        <f>'[1]Historical Data'!AV19309</f>
        <v>137</v>
      </c>
      <c r="R118" s="69">
        <f>'[1]Historical Data'!AW19309</f>
        <v>137</v>
      </c>
      <c r="S118" s="69">
        <f>'[1]Historical Data'!AX19309</f>
        <v>137</v>
      </c>
      <c r="T118" s="69">
        <f>'[1]Historical Data'!AY19309</f>
        <v>137</v>
      </c>
      <c r="U118" s="69">
        <f>'[1]Historical Data'!AZ19309</f>
        <v>137</v>
      </c>
      <c r="V118" s="69">
        <f>'[1]Historical Data'!BA19309</f>
        <v>137</v>
      </c>
      <c r="W118" s="69">
        <f>'[1]Historical Data'!BB19309</f>
        <v>137</v>
      </c>
      <c r="X118" s="69">
        <f>'[1]Historical Data'!BC19309</f>
        <v>137</v>
      </c>
      <c r="Y118" s="69">
        <f>'[1]Historical Data'!BD19309</f>
        <v>137</v>
      </c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</row>
    <row r="119" spans="1:42">
      <c r="A119" t="s">
        <v>124</v>
      </c>
      <c r="B119" s="69">
        <f>'[1]Historical Data'!AG19310</f>
        <v>942</v>
      </c>
      <c r="C119" s="69">
        <f>'[1]Historical Data'!AH19310</f>
        <v>930</v>
      </c>
      <c r="D119" s="69">
        <f>'[1]Historical Data'!AI19310</f>
        <v>919</v>
      </c>
      <c r="E119" s="69">
        <f>'[1]Historical Data'!AJ19310</f>
        <v>908</v>
      </c>
      <c r="F119" s="69">
        <f>'[1]Historical Data'!AK19310</f>
        <v>897</v>
      </c>
      <c r="G119" s="69">
        <f>'[1]Historical Data'!AL19310</f>
        <v>886</v>
      </c>
      <c r="H119" s="69">
        <f>'[1]Historical Data'!AM19310</f>
        <v>875</v>
      </c>
      <c r="I119" s="69">
        <f>'[1]Historical Data'!AN19310</f>
        <v>864</v>
      </c>
      <c r="J119" s="69">
        <f>'[1]Historical Data'!AO19310</f>
        <v>854</v>
      </c>
      <c r="K119" s="69">
        <f>'[1]Historical Data'!AP19310</f>
        <v>842</v>
      </c>
      <c r="L119" s="69">
        <f>'[1]Historical Data'!AQ19310</f>
        <v>831</v>
      </c>
      <c r="M119" s="69">
        <f>'[1]Historical Data'!AR19310</f>
        <v>820</v>
      </c>
      <c r="N119" s="69">
        <f>'[1]Historical Data'!AS19310</f>
        <v>809</v>
      </c>
      <c r="O119" s="69">
        <f>'[1]Historical Data'!AT19310</f>
        <v>798</v>
      </c>
      <c r="P119" s="69">
        <f>'[1]Historical Data'!AU19310</f>
        <v>786</v>
      </c>
      <c r="Q119" s="69">
        <f>'[1]Historical Data'!AV19310</f>
        <v>775</v>
      </c>
      <c r="R119" s="69">
        <f>'[1]Historical Data'!AW19310</f>
        <v>764</v>
      </c>
      <c r="S119" s="69">
        <f>'[1]Historical Data'!AX19310</f>
        <v>753</v>
      </c>
      <c r="T119" s="69">
        <f>'[1]Historical Data'!AY19310</f>
        <v>742</v>
      </c>
      <c r="U119" s="69">
        <f>'[1]Historical Data'!AZ19310</f>
        <v>731</v>
      </c>
      <c r="V119" s="69">
        <f>'[1]Historical Data'!BA19310</f>
        <v>720</v>
      </c>
      <c r="W119" s="69">
        <f>'[1]Historical Data'!BB19310</f>
        <v>709</v>
      </c>
      <c r="X119" s="69">
        <f>'[1]Historical Data'!BC19310</f>
        <v>698</v>
      </c>
      <c r="Y119" s="69">
        <f>'[1]Historical Data'!BD19310</f>
        <v>687</v>
      </c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</row>
    <row r="120" spans="1:42">
      <c r="A120" t="s">
        <v>135</v>
      </c>
      <c r="B120" s="69">
        <f>'[1]Historical Data'!AG19311</f>
        <v>22217</v>
      </c>
      <c r="C120" s="69">
        <f>'[1]Historical Data'!AH19311</f>
        <v>22138</v>
      </c>
      <c r="D120" s="69">
        <f>'[1]Historical Data'!AI19311</f>
        <v>22059</v>
      </c>
      <c r="E120" s="69">
        <f>'[1]Historical Data'!AJ19311</f>
        <v>21980</v>
      </c>
      <c r="F120" s="69">
        <f>'[1]Historical Data'!AK19311</f>
        <v>21902</v>
      </c>
      <c r="G120" s="69">
        <f>'[1]Historical Data'!AL19311</f>
        <v>21824</v>
      </c>
      <c r="H120" s="69">
        <f>'[1]Historical Data'!AM19311</f>
        <v>21746</v>
      </c>
      <c r="I120" s="69">
        <f>'[1]Historical Data'!AN19311</f>
        <v>21668</v>
      </c>
      <c r="J120" s="69">
        <f>'[1]Historical Data'!AO19311</f>
        <v>21591</v>
      </c>
      <c r="K120" s="69">
        <f>'[1]Historical Data'!AP19311</f>
        <v>21449</v>
      </c>
      <c r="L120" s="69">
        <f>'[1]Historical Data'!AQ19311</f>
        <v>21308</v>
      </c>
      <c r="M120" s="69">
        <f>'[1]Historical Data'!AR19311</f>
        <v>21168</v>
      </c>
      <c r="N120" s="69">
        <f>'[1]Historical Data'!AS19311</f>
        <v>21029</v>
      </c>
      <c r="O120" s="69">
        <f>'[1]Historical Data'!AT19311</f>
        <v>20890</v>
      </c>
      <c r="P120" s="69">
        <f>'[1]Historical Data'!AU19311</f>
        <v>20802</v>
      </c>
      <c r="Q120" s="69">
        <f>'[1]Historical Data'!AV19311</f>
        <v>20715</v>
      </c>
      <c r="R120" s="69">
        <f>'[1]Historical Data'!AW19311</f>
        <v>20628</v>
      </c>
      <c r="S120" s="69">
        <f>'[1]Historical Data'!AX19311</f>
        <v>20542</v>
      </c>
      <c r="T120" s="69">
        <f>'[1]Historical Data'!AY19311</f>
        <v>20456</v>
      </c>
      <c r="U120" s="69">
        <f>'[1]Historical Data'!AZ19311</f>
        <v>20369</v>
      </c>
      <c r="V120" s="69">
        <f>'[1]Historical Data'!BA19311</f>
        <v>20283</v>
      </c>
      <c r="W120" s="69">
        <f>'[1]Historical Data'!BB19311</f>
        <v>20196</v>
      </c>
      <c r="X120" s="69">
        <f>'[1]Historical Data'!BC19311</f>
        <v>20110</v>
      </c>
      <c r="Y120" s="69">
        <f>'[1]Historical Data'!BD19311</f>
        <v>20024</v>
      </c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</row>
    <row r="121" spans="1:42">
      <c r="A121" t="s">
        <v>140</v>
      </c>
      <c r="B121" s="69">
        <f>'[1]Historical Data'!AG19312</f>
        <v>12368</v>
      </c>
      <c r="C121" s="69">
        <f>'[1]Historical Data'!AH19312</f>
        <v>12285</v>
      </c>
      <c r="D121" s="69">
        <f>'[1]Historical Data'!AI19312</f>
        <v>12202</v>
      </c>
      <c r="E121" s="69">
        <f>'[1]Historical Data'!AJ19312</f>
        <v>12120</v>
      </c>
      <c r="F121" s="69">
        <f>'[1]Historical Data'!AK19312</f>
        <v>12038</v>
      </c>
      <c r="G121" s="69">
        <f>'[1]Historical Data'!AL19312</f>
        <v>11957</v>
      </c>
      <c r="H121" s="69">
        <f>'[1]Historical Data'!AM19312</f>
        <v>11876</v>
      </c>
      <c r="I121" s="69">
        <f>'[1]Historical Data'!AN19312</f>
        <v>11796</v>
      </c>
      <c r="J121" s="69">
        <f>'[1]Historical Data'!AO19312</f>
        <v>11717</v>
      </c>
      <c r="K121" s="69">
        <f>'[1]Historical Data'!AP19312</f>
        <v>11634</v>
      </c>
      <c r="L121" s="69">
        <f>'[1]Historical Data'!AQ19312</f>
        <v>11552</v>
      </c>
      <c r="M121" s="69">
        <f>'[1]Historical Data'!AR19312</f>
        <v>11470</v>
      </c>
      <c r="N121" s="69">
        <f>'[1]Historical Data'!AS19312</f>
        <v>11389</v>
      </c>
      <c r="O121" s="69">
        <f>'[1]Historical Data'!AT19312</f>
        <v>11308</v>
      </c>
      <c r="P121" s="69">
        <f>'[1]Historical Data'!AU19312</f>
        <v>11225</v>
      </c>
      <c r="Q121" s="69">
        <f>'[1]Historical Data'!AV19312</f>
        <v>11142</v>
      </c>
      <c r="R121" s="69">
        <f>'[1]Historical Data'!AW19312</f>
        <v>11060</v>
      </c>
      <c r="S121" s="69">
        <f>'[1]Historical Data'!AX19312</f>
        <v>10979</v>
      </c>
      <c r="T121" s="69">
        <f>'[1]Historical Data'!AY19312</f>
        <v>10898</v>
      </c>
      <c r="U121" s="69">
        <f>'[1]Historical Data'!AZ19312</f>
        <v>10816</v>
      </c>
      <c r="V121" s="69">
        <f>'[1]Historical Data'!BA19312</f>
        <v>10734</v>
      </c>
      <c r="W121" s="69">
        <f>'[1]Historical Data'!BB19312</f>
        <v>10652</v>
      </c>
      <c r="X121" s="69">
        <f>'[1]Historical Data'!BC19312</f>
        <v>10571</v>
      </c>
      <c r="Y121" s="69">
        <f>'[1]Historical Data'!BD19312</f>
        <v>10491</v>
      </c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</row>
    <row r="122" spans="1:42">
      <c r="A122" t="s">
        <v>143</v>
      </c>
      <c r="B122" s="69">
        <f>'[1]Historical Data'!AG19313</f>
        <v>38307</v>
      </c>
      <c r="C122" s="69">
        <f>'[1]Historical Data'!AH19313</f>
        <v>37859</v>
      </c>
      <c r="D122" s="69">
        <f>'[1]Historical Data'!AI19313</f>
        <v>37417</v>
      </c>
      <c r="E122" s="69">
        <f>'[1]Historical Data'!AJ19313</f>
        <v>36980</v>
      </c>
      <c r="F122" s="69">
        <f>'[1]Historical Data'!AK19313</f>
        <v>36548</v>
      </c>
      <c r="G122" s="69">
        <f>'[1]Historical Data'!AL19313</f>
        <v>36121</v>
      </c>
      <c r="H122" s="69">
        <f>'[1]Historical Data'!AM19313</f>
        <v>35699</v>
      </c>
      <c r="I122" s="69">
        <f>'[1]Historical Data'!AN19313</f>
        <v>35282</v>
      </c>
      <c r="J122" s="69">
        <f>'[1]Historical Data'!AO19313</f>
        <v>34868</v>
      </c>
      <c r="K122" s="69">
        <f>'[1]Historical Data'!AP19313</f>
        <v>34553</v>
      </c>
      <c r="L122" s="69">
        <f>'[1]Historical Data'!AQ19313</f>
        <v>34241</v>
      </c>
      <c r="M122" s="69">
        <f>'[1]Historical Data'!AR19313</f>
        <v>33932</v>
      </c>
      <c r="N122" s="69">
        <f>'[1]Historical Data'!AS19313</f>
        <v>33625</v>
      </c>
      <c r="O122" s="69">
        <f>'[1]Historical Data'!AT19313</f>
        <v>33321</v>
      </c>
      <c r="P122" s="69">
        <f>'[1]Historical Data'!AU19313</f>
        <v>33005</v>
      </c>
      <c r="Q122" s="69">
        <f>'[1]Historical Data'!AV19313</f>
        <v>32692</v>
      </c>
      <c r="R122" s="69">
        <f>'[1]Historical Data'!AW19313</f>
        <v>32382</v>
      </c>
      <c r="S122" s="69">
        <f>'[1]Historical Data'!AX19313</f>
        <v>32075</v>
      </c>
      <c r="T122" s="69">
        <f>'[1]Historical Data'!AY19313</f>
        <v>31773</v>
      </c>
      <c r="U122" s="69">
        <f>'[1]Historical Data'!AZ19313</f>
        <v>31461</v>
      </c>
      <c r="V122" s="69">
        <f>'[1]Historical Data'!BA19313</f>
        <v>31153</v>
      </c>
      <c r="W122" s="69">
        <f>'[1]Historical Data'!BB19313</f>
        <v>30845</v>
      </c>
      <c r="X122" s="69">
        <f>'[1]Historical Data'!BC19313</f>
        <v>30537</v>
      </c>
      <c r="Y122" s="69">
        <f>'[1]Historical Data'!BD19313</f>
        <v>30232</v>
      </c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</row>
    <row r="123" spans="1:42">
      <c r="A123" t="s">
        <v>154</v>
      </c>
      <c r="B123" s="69">
        <f>'[1]Historical Data'!AG19314</f>
        <v>4617</v>
      </c>
      <c r="C123" s="69">
        <f>'[1]Historical Data'!AH19314</f>
        <v>4521</v>
      </c>
      <c r="D123" s="69">
        <f>'[1]Historical Data'!AI19314</f>
        <v>4427</v>
      </c>
      <c r="E123" s="69">
        <f>'[1]Historical Data'!AJ19314</f>
        <v>4334</v>
      </c>
      <c r="F123" s="69">
        <f>'[1]Historical Data'!AK19314</f>
        <v>4243</v>
      </c>
      <c r="G123" s="69">
        <f>'[1]Historical Data'!AL19314</f>
        <v>4154</v>
      </c>
      <c r="H123" s="69">
        <f>'[1]Historical Data'!AM19314</f>
        <v>4067</v>
      </c>
      <c r="I123" s="69">
        <f>'[1]Historical Data'!AN19314</f>
        <v>3982</v>
      </c>
      <c r="J123" s="69">
        <f>'[1]Historical Data'!AO19314</f>
        <v>3900</v>
      </c>
      <c r="K123" s="69">
        <f>'[1]Historical Data'!AP19314</f>
        <v>3846</v>
      </c>
      <c r="L123" s="69">
        <f>'[1]Historical Data'!AQ19314</f>
        <v>3792</v>
      </c>
      <c r="M123" s="69">
        <f>'[1]Historical Data'!AR19314</f>
        <v>3739</v>
      </c>
      <c r="N123" s="69">
        <f>'[1]Historical Data'!AS19314</f>
        <v>3687</v>
      </c>
      <c r="O123" s="69">
        <f>'[1]Historical Data'!AT19314</f>
        <v>3636</v>
      </c>
      <c r="P123" s="69">
        <f>'[1]Historical Data'!AU19314</f>
        <v>3636</v>
      </c>
      <c r="Q123" s="69">
        <f>'[1]Historical Data'!AV19314</f>
        <v>3636</v>
      </c>
      <c r="R123" s="69">
        <f>'[1]Historical Data'!AW19314</f>
        <v>3636</v>
      </c>
      <c r="S123" s="69">
        <f>'[1]Historical Data'!AX19314</f>
        <v>3636</v>
      </c>
      <c r="T123" s="69">
        <f>'[1]Historical Data'!AY19314</f>
        <v>3636</v>
      </c>
      <c r="U123" s="69">
        <f>'[1]Historical Data'!AZ19314</f>
        <v>3636</v>
      </c>
      <c r="V123" s="69">
        <f>'[1]Historical Data'!BA19314</f>
        <v>3636</v>
      </c>
      <c r="W123" s="69">
        <f>'[1]Historical Data'!BB19314</f>
        <v>3636</v>
      </c>
      <c r="X123" s="69">
        <f>'[1]Historical Data'!BC19314</f>
        <v>3636</v>
      </c>
      <c r="Y123" s="69">
        <f>'[1]Historical Data'!BD19314</f>
        <v>3636</v>
      </c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</row>
    <row r="124" spans="1:42">
      <c r="A124" t="s">
        <v>155</v>
      </c>
      <c r="B124" s="69">
        <f>'[1]Historical Data'!AG19315</f>
        <v>2</v>
      </c>
      <c r="C124" s="69">
        <f>'[1]Historical Data'!AH19315</f>
        <v>2</v>
      </c>
      <c r="D124" s="69">
        <f>'[1]Historical Data'!AI19315</f>
        <v>2</v>
      </c>
      <c r="E124" s="69">
        <f>'[1]Historical Data'!AJ19315</f>
        <v>2</v>
      </c>
      <c r="F124" s="69">
        <f>'[1]Historical Data'!AK19315</f>
        <v>2</v>
      </c>
      <c r="G124" s="69">
        <f>'[1]Historical Data'!AL19315</f>
        <v>2</v>
      </c>
      <c r="H124" s="69">
        <f>'[1]Historical Data'!AM19315</f>
        <v>2</v>
      </c>
      <c r="I124" s="69">
        <f>'[1]Historical Data'!AN19315</f>
        <v>2</v>
      </c>
      <c r="J124" s="69">
        <f>'[1]Historical Data'!AO19315</f>
        <v>2</v>
      </c>
      <c r="K124" s="69">
        <f>'[1]Historical Data'!AP19315</f>
        <v>2</v>
      </c>
      <c r="L124" s="69">
        <f>'[1]Historical Data'!AQ19315</f>
        <v>2</v>
      </c>
      <c r="M124" s="69">
        <f>'[1]Historical Data'!AR19315</f>
        <v>2</v>
      </c>
      <c r="N124" s="69">
        <f>'[1]Historical Data'!AS19315</f>
        <v>2</v>
      </c>
      <c r="O124" s="69">
        <f>'[1]Historical Data'!AT19315</f>
        <v>2</v>
      </c>
      <c r="P124" s="69">
        <f>'[1]Historical Data'!AU19315</f>
        <v>2</v>
      </c>
      <c r="Q124" s="69">
        <f>'[1]Historical Data'!AV19315</f>
        <v>2</v>
      </c>
      <c r="R124" s="69">
        <f>'[1]Historical Data'!AW19315</f>
        <v>2</v>
      </c>
      <c r="S124" s="69">
        <f>'[1]Historical Data'!AX19315</f>
        <v>2</v>
      </c>
      <c r="T124" s="69">
        <f>'[1]Historical Data'!AY19315</f>
        <v>2</v>
      </c>
      <c r="U124" s="69">
        <f>'[1]Historical Data'!AZ19315</f>
        <v>2</v>
      </c>
      <c r="V124" s="69">
        <f>'[1]Historical Data'!BA19315</f>
        <v>2</v>
      </c>
      <c r="W124" s="69">
        <f>'[1]Historical Data'!BB19315</f>
        <v>2</v>
      </c>
      <c r="X124" s="69">
        <f>'[1]Historical Data'!BC19315</f>
        <v>2</v>
      </c>
      <c r="Y124" s="69">
        <f>'[1]Historical Data'!BD19315</f>
        <v>2</v>
      </c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</row>
    <row r="125" spans="1:42">
      <c r="A125" t="s">
        <v>161</v>
      </c>
      <c r="B125" s="69">
        <f>'[1]Historical Data'!AG19316</f>
        <v>2439</v>
      </c>
      <c r="C125" s="69">
        <f>'[1]Historical Data'!AH19316</f>
        <v>2396</v>
      </c>
      <c r="D125" s="69">
        <f>'[1]Historical Data'!AI19316</f>
        <v>2354</v>
      </c>
      <c r="E125" s="69">
        <f>'[1]Historical Data'!AJ19316</f>
        <v>2313</v>
      </c>
      <c r="F125" s="69">
        <f>'[1]Historical Data'!AK19316</f>
        <v>2272</v>
      </c>
      <c r="G125" s="69">
        <f>'[1]Historical Data'!AL19316</f>
        <v>2232</v>
      </c>
      <c r="H125" s="69">
        <f>'[1]Historical Data'!AM19316</f>
        <v>2193</v>
      </c>
      <c r="I125" s="69">
        <f>'[1]Historical Data'!AN19316</f>
        <v>2154</v>
      </c>
      <c r="J125" s="69">
        <f>'[1]Historical Data'!AO19316</f>
        <v>2116</v>
      </c>
      <c r="K125" s="69">
        <f>'[1]Historical Data'!AP19316</f>
        <v>2071</v>
      </c>
      <c r="L125" s="69">
        <f>'[1]Historical Data'!AQ19316</f>
        <v>2027</v>
      </c>
      <c r="M125" s="69">
        <f>'[1]Historical Data'!AR19316</f>
        <v>1984</v>
      </c>
      <c r="N125" s="69">
        <f>'[1]Historical Data'!AS19316</f>
        <v>1942</v>
      </c>
      <c r="O125" s="69">
        <f>'[1]Historical Data'!AT19316</f>
        <v>1902</v>
      </c>
      <c r="P125" s="69">
        <f>'[1]Historical Data'!AU19316</f>
        <v>1857</v>
      </c>
      <c r="Q125" s="69">
        <f>'[1]Historical Data'!AV19316</f>
        <v>1813</v>
      </c>
      <c r="R125" s="69">
        <f>'[1]Historical Data'!AW19316</f>
        <v>1770</v>
      </c>
      <c r="S125" s="69">
        <f>'[1]Historical Data'!AX19316</f>
        <v>1728</v>
      </c>
      <c r="T125" s="69">
        <f>'[1]Historical Data'!AY19316</f>
        <v>1687</v>
      </c>
      <c r="U125" s="69">
        <f>'[1]Historical Data'!AZ19316</f>
        <v>1644</v>
      </c>
      <c r="V125" s="69">
        <f>'[1]Historical Data'!BA19316</f>
        <v>1601</v>
      </c>
      <c r="W125" s="69">
        <f>'[1]Historical Data'!BB19316</f>
        <v>1559</v>
      </c>
      <c r="X125" s="69">
        <f>'[1]Historical Data'!BC19316</f>
        <v>1516</v>
      </c>
      <c r="Y125" s="69">
        <f>'[1]Historical Data'!BD19316</f>
        <v>1474</v>
      </c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</row>
    <row r="126" spans="1:42">
      <c r="A126" t="s">
        <v>165</v>
      </c>
      <c r="B126" s="69">
        <f>'[1]Historical Data'!AG19317</f>
        <v>6676</v>
      </c>
      <c r="C126" s="69">
        <f>'[1]Historical Data'!AH19317</f>
        <v>6730</v>
      </c>
      <c r="D126" s="69">
        <f>'[1]Historical Data'!AI19317</f>
        <v>6784</v>
      </c>
      <c r="E126" s="69">
        <f>'[1]Historical Data'!AJ19317</f>
        <v>6838</v>
      </c>
      <c r="F126" s="69">
        <f>'[1]Historical Data'!AK19317</f>
        <v>6893</v>
      </c>
      <c r="G126" s="69">
        <f>'[1]Historical Data'!AL19317</f>
        <v>6948</v>
      </c>
      <c r="H126" s="69">
        <f>'[1]Historical Data'!AM19317</f>
        <v>7004</v>
      </c>
      <c r="I126" s="69">
        <f>'[1]Historical Data'!AN19317</f>
        <v>7060</v>
      </c>
      <c r="J126" s="69">
        <f>'[1]Historical Data'!AO19317</f>
        <v>7117</v>
      </c>
      <c r="K126" s="69">
        <f>'[1]Historical Data'!AP19317</f>
        <v>7171</v>
      </c>
      <c r="L126" s="69">
        <f>'[1]Historical Data'!AQ19317</f>
        <v>7225</v>
      </c>
      <c r="M126" s="69">
        <f>'[1]Historical Data'!AR19317</f>
        <v>7280</v>
      </c>
      <c r="N126" s="69">
        <f>'[1]Historical Data'!AS19317</f>
        <v>7335</v>
      </c>
      <c r="O126" s="69">
        <f>'[1]Historical Data'!AT19317</f>
        <v>7391</v>
      </c>
      <c r="P126" s="69">
        <f>'[1]Historical Data'!AU19317</f>
        <v>7445</v>
      </c>
      <c r="Q126" s="69">
        <f>'[1]Historical Data'!AV19317</f>
        <v>7499</v>
      </c>
      <c r="R126" s="69">
        <f>'[1]Historical Data'!AW19317</f>
        <v>7554</v>
      </c>
      <c r="S126" s="69">
        <f>'[1]Historical Data'!AX19317</f>
        <v>7609</v>
      </c>
      <c r="T126" s="69">
        <f>'[1]Historical Data'!AY19317</f>
        <v>7665</v>
      </c>
      <c r="U126" s="69">
        <f>'[1]Historical Data'!AZ19317</f>
        <v>7719</v>
      </c>
      <c r="V126" s="69">
        <f>'[1]Historical Data'!BA19317</f>
        <v>7774</v>
      </c>
      <c r="W126" s="69">
        <f>'[1]Historical Data'!BB19317</f>
        <v>7829</v>
      </c>
      <c r="X126" s="69">
        <f>'[1]Historical Data'!BC19317</f>
        <v>7884</v>
      </c>
      <c r="Y126" s="69">
        <f>'[1]Historical Data'!BD19317</f>
        <v>7939</v>
      </c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</row>
    <row r="127" spans="1:42">
      <c r="A127" t="s">
        <v>179</v>
      </c>
      <c r="B127" s="69">
        <f>'[1]Historical Data'!AG19318</f>
        <v>1</v>
      </c>
      <c r="C127" s="69">
        <f>'[1]Historical Data'!AH19318</f>
        <v>1</v>
      </c>
      <c r="D127" s="69">
        <f>'[1]Historical Data'!AI19318</f>
        <v>1</v>
      </c>
      <c r="E127" s="69">
        <f>'[1]Historical Data'!AJ19318</f>
        <v>1</v>
      </c>
      <c r="F127" s="69">
        <f>'[1]Historical Data'!AK19318</f>
        <v>1</v>
      </c>
      <c r="G127" s="69">
        <f>'[1]Historical Data'!AL19318</f>
        <v>1</v>
      </c>
      <c r="H127" s="69">
        <f>'[1]Historical Data'!AM19318</f>
        <v>1</v>
      </c>
      <c r="I127" s="69">
        <f>'[1]Historical Data'!AN19318</f>
        <v>1</v>
      </c>
      <c r="J127" s="69">
        <f>'[1]Historical Data'!AO19318</f>
        <v>1</v>
      </c>
      <c r="K127" s="69">
        <f>'[1]Historical Data'!AP19318</f>
        <v>1</v>
      </c>
      <c r="L127" s="69">
        <f>'[1]Historical Data'!AQ19318</f>
        <v>1</v>
      </c>
      <c r="M127" s="69">
        <f>'[1]Historical Data'!AR19318</f>
        <v>1</v>
      </c>
      <c r="N127" s="69">
        <f>'[1]Historical Data'!AS19318</f>
        <v>1</v>
      </c>
      <c r="O127" s="69">
        <f>'[1]Historical Data'!AT19318</f>
        <v>1</v>
      </c>
      <c r="P127" s="69">
        <f>'[1]Historical Data'!AU19318</f>
        <v>1</v>
      </c>
      <c r="Q127" s="69">
        <f>'[1]Historical Data'!AV19318</f>
        <v>1</v>
      </c>
      <c r="R127" s="69">
        <f>'[1]Historical Data'!AW19318</f>
        <v>1</v>
      </c>
      <c r="S127" s="69">
        <f>'[1]Historical Data'!AX19318</f>
        <v>1</v>
      </c>
      <c r="T127" s="69">
        <f>'[1]Historical Data'!AY19318</f>
        <v>1</v>
      </c>
      <c r="U127" s="69">
        <f>'[1]Historical Data'!AZ19318</f>
        <v>1</v>
      </c>
      <c r="V127" s="69">
        <f>'[1]Historical Data'!BA19318</f>
        <v>1</v>
      </c>
      <c r="W127" s="69">
        <f>'[1]Historical Data'!BB19318</f>
        <v>1</v>
      </c>
      <c r="X127" s="69">
        <f>'[1]Historical Data'!BC19318</f>
        <v>1</v>
      </c>
      <c r="Y127" s="69">
        <f>'[1]Historical Data'!BD19318</f>
        <v>1</v>
      </c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</row>
    <row r="128" spans="1:42">
      <c r="A128" t="s">
        <v>184</v>
      </c>
      <c r="B128" s="69">
        <f>'[1]Historical Data'!AG19319</f>
        <v>977</v>
      </c>
      <c r="C128" s="69">
        <f>'[1]Historical Data'!AH19319</f>
        <v>977</v>
      </c>
      <c r="D128" s="69">
        <f>'[1]Historical Data'!AI19319</f>
        <v>977</v>
      </c>
      <c r="E128" s="69">
        <f>'[1]Historical Data'!AJ19319</f>
        <v>977</v>
      </c>
      <c r="F128" s="69">
        <f>'[1]Historical Data'!AK19319</f>
        <v>977</v>
      </c>
      <c r="G128" s="69">
        <f>'[1]Historical Data'!AL19319</f>
        <v>977</v>
      </c>
      <c r="H128" s="69">
        <f>'[1]Historical Data'!AM19319</f>
        <v>977</v>
      </c>
      <c r="I128" s="69">
        <f>'[1]Historical Data'!AN19319</f>
        <v>977</v>
      </c>
      <c r="J128" s="69">
        <f>'[1]Historical Data'!AO19319</f>
        <v>977</v>
      </c>
      <c r="K128" s="69">
        <f>'[1]Historical Data'!AP19319</f>
        <v>977</v>
      </c>
      <c r="L128" s="69">
        <f>'[1]Historical Data'!AQ19319</f>
        <v>977</v>
      </c>
      <c r="M128" s="69">
        <f>'[1]Historical Data'!AR19319</f>
        <v>977</v>
      </c>
      <c r="N128" s="69">
        <f>'[1]Historical Data'!AS19319</f>
        <v>977</v>
      </c>
      <c r="O128" s="69">
        <f>'[1]Historical Data'!AT19319</f>
        <v>977</v>
      </c>
      <c r="P128" s="69">
        <f>'[1]Historical Data'!AU19319</f>
        <v>977</v>
      </c>
      <c r="Q128" s="69">
        <f>'[1]Historical Data'!AV19319</f>
        <v>977</v>
      </c>
      <c r="R128" s="69">
        <f>'[1]Historical Data'!AW19319</f>
        <v>977</v>
      </c>
      <c r="S128" s="69">
        <f>'[1]Historical Data'!AX19319</f>
        <v>977</v>
      </c>
      <c r="T128" s="69">
        <f>'[1]Historical Data'!AY19319</f>
        <v>977</v>
      </c>
      <c r="U128" s="69">
        <f>'[1]Historical Data'!AZ19319</f>
        <v>977</v>
      </c>
      <c r="V128" s="69">
        <f>'[1]Historical Data'!BA19319</f>
        <v>977</v>
      </c>
      <c r="W128" s="69">
        <f>'[1]Historical Data'!BB19319</f>
        <v>977</v>
      </c>
      <c r="X128" s="69">
        <f>'[1]Historical Data'!BC19319</f>
        <v>977</v>
      </c>
      <c r="Y128" s="69">
        <f>'[1]Historical Data'!BD19319</f>
        <v>977</v>
      </c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</row>
    <row r="129" spans="1:42">
      <c r="A129" t="s">
        <v>192</v>
      </c>
      <c r="B129" s="69">
        <f>'[1]Historical Data'!AG19320</f>
        <v>2</v>
      </c>
      <c r="C129" s="69">
        <f>'[1]Historical Data'!AH19320</f>
        <v>2</v>
      </c>
      <c r="D129" s="69">
        <f>'[1]Historical Data'!AI19320</f>
        <v>2</v>
      </c>
      <c r="E129" s="69">
        <f>'[1]Historical Data'!AJ19320</f>
        <v>2</v>
      </c>
      <c r="F129" s="69">
        <f>'[1]Historical Data'!AK19320</f>
        <v>2</v>
      </c>
      <c r="G129" s="69">
        <f>'[1]Historical Data'!AL19320</f>
        <v>2</v>
      </c>
      <c r="H129" s="69">
        <f>'[1]Historical Data'!AM19320</f>
        <v>2</v>
      </c>
      <c r="I129" s="69">
        <f>'[1]Historical Data'!AN19320</f>
        <v>2</v>
      </c>
      <c r="J129" s="69">
        <f>'[1]Historical Data'!AO19320</f>
        <v>2</v>
      </c>
      <c r="K129" s="69">
        <f>'[1]Historical Data'!AP19320</f>
        <v>2</v>
      </c>
      <c r="L129" s="69">
        <f>'[1]Historical Data'!AQ19320</f>
        <v>2</v>
      </c>
      <c r="M129" s="69">
        <f>'[1]Historical Data'!AR19320</f>
        <v>2</v>
      </c>
      <c r="N129" s="69">
        <f>'[1]Historical Data'!AS19320</f>
        <v>2</v>
      </c>
      <c r="O129" s="69">
        <f>'[1]Historical Data'!AT19320</f>
        <v>2</v>
      </c>
      <c r="P129" s="69">
        <f>'[1]Historical Data'!AU19320</f>
        <v>2</v>
      </c>
      <c r="Q129" s="69">
        <f>'[1]Historical Data'!AV19320</f>
        <v>2</v>
      </c>
      <c r="R129" s="69">
        <f>'[1]Historical Data'!AW19320</f>
        <v>2</v>
      </c>
      <c r="S129" s="69">
        <f>'[1]Historical Data'!AX19320</f>
        <v>2</v>
      </c>
      <c r="T129" s="69">
        <f>'[1]Historical Data'!AY19320</f>
        <v>2</v>
      </c>
      <c r="U129" s="69">
        <f>'[1]Historical Data'!AZ19320</f>
        <v>2</v>
      </c>
      <c r="V129" s="69">
        <f>'[1]Historical Data'!BA19320</f>
        <v>2</v>
      </c>
      <c r="W129" s="69">
        <f>'[1]Historical Data'!BB19320</f>
        <v>2</v>
      </c>
      <c r="X129" s="69">
        <f>'[1]Historical Data'!BC19320</f>
        <v>2</v>
      </c>
      <c r="Y129" s="69">
        <f>'[1]Historical Data'!BD19320</f>
        <v>2</v>
      </c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</row>
    <row r="130" spans="1:42">
      <c r="A130" t="s">
        <v>198</v>
      </c>
      <c r="B130" s="69">
        <f>'[1]Historical Data'!AG19321</f>
        <v>2294</v>
      </c>
      <c r="C130" s="69">
        <f>'[1]Historical Data'!AH19321</f>
        <v>2266</v>
      </c>
      <c r="D130" s="69">
        <f>'[1]Historical Data'!AI19321</f>
        <v>2239</v>
      </c>
      <c r="E130" s="69">
        <f>'[1]Historical Data'!AJ19321</f>
        <v>2212</v>
      </c>
      <c r="F130" s="69">
        <f>'[1]Historical Data'!AK19321</f>
        <v>2185</v>
      </c>
      <c r="G130" s="69">
        <f>'[1]Historical Data'!AL19321</f>
        <v>2159</v>
      </c>
      <c r="H130" s="69">
        <f>'[1]Historical Data'!AM19321</f>
        <v>2133</v>
      </c>
      <c r="I130" s="69">
        <f>'[1]Historical Data'!AN19321</f>
        <v>2107</v>
      </c>
      <c r="J130" s="69">
        <f>'[1]Historical Data'!AO19321</f>
        <v>2082</v>
      </c>
      <c r="K130" s="69">
        <f>'[1]Historical Data'!AP19321</f>
        <v>2051</v>
      </c>
      <c r="L130" s="69">
        <f>'[1]Historical Data'!AQ19321</f>
        <v>2021</v>
      </c>
      <c r="M130" s="69">
        <f>'[1]Historical Data'!AR19321</f>
        <v>1991</v>
      </c>
      <c r="N130" s="69">
        <f>'[1]Historical Data'!AS19321</f>
        <v>1962</v>
      </c>
      <c r="O130" s="69">
        <f>'[1]Historical Data'!AT19321</f>
        <v>1933</v>
      </c>
      <c r="P130" s="69">
        <f>'[1]Historical Data'!AU19321</f>
        <v>1918</v>
      </c>
      <c r="Q130" s="69">
        <f>'[1]Historical Data'!AV19321</f>
        <v>1903</v>
      </c>
      <c r="R130" s="69">
        <f>'[1]Historical Data'!AW19321</f>
        <v>1888</v>
      </c>
      <c r="S130" s="69">
        <f>'[1]Historical Data'!AX19321</f>
        <v>1874</v>
      </c>
      <c r="T130" s="69">
        <f>'[1]Historical Data'!AY19321</f>
        <v>1860</v>
      </c>
      <c r="U130" s="69">
        <f>'[1]Historical Data'!AZ19321</f>
        <v>1845</v>
      </c>
      <c r="V130" s="69">
        <f>'[1]Historical Data'!BA19321</f>
        <v>1831</v>
      </c>
      <c r="W130" s="69">
        <f>'[1]Historical Data'!BB19321</f>
        <v>1816</v>
      </c>
      <c r="X130" s="69">
        <f>'[1]Historical Data'!BC19321</f>
        <v>1802</v>
      </c>
      <c r="Y130" s="69">
        <f>'[1]Historical Data'!BD19321</f>
        <v>1788</v>
      </c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</row>
    <row r="131" spans="1:42">
      <c r="A131" t="s">
        <v>200</v>
      </c>
      <c r="B131" s="69">
        <f>'[1]Historical Data'!AG19322</f>
        <v>384</v>
      </c>
      <c r="C131" s="69">
        <f>'[1]Historical Data'!AH19322</f>
        <v>390</v>
      </c>
      <c r="D131" s="69">
        <f>'[1]Historical Data'!AI19322</f>
        <v>396</v>
      </c>
      <c r="E131" s="69">
        <f>'[1]Historical Data'!AJ19322</f>
        <v>402</v>
      </c>
      <c r="F131" s="69">
        <f>'[1]Historical Data'!AK19322</f>
        <v>408</v>
      </c>
      <c r="G131" s="69">
        <f>'[1]Historical Data'!AL19322</f>
        <v>414</v>
      </c>
      <c r="H131" s="69">
        <f>'[1]Historical Data'!AM19322</f>
        <v>420</v>
      </c>
      <c r="I131" s="69">
        <f>'[1]Historical Data'!AN19322</f>
        <v>426</v>
      </c>
      <c r="J131" s="69">
        <f>'[1]Historical Data'!AO19322</f>
        <v>432</v>
      </c>
      <c r="K131" s="69">
        <f>'[1]Historical Data'!AP19322</f>
        <v>438</v>
      </c>
      <c r="L131" s="69">
        <f>'[1]Historical Data'!AQ19322</f>
        <v>444</v>
      </c>
      <c r="M131" s="69">
        <f>'[1]Historical Data'!AR19322</f>
        <v>450</v>
      </c>
      <c r="N131" s="69">
        <f>'[1]Historical Data'!AS19322</f>
        <v>456</v>
      </c>
      <c r="O131" s="69">
        <f>'[1]Historical Data'!AT19322</f>
        <v>461</v>
      </c>
      <c r="P131" s="69">
        <f>'[1]Historical Data'!AU19322</f>
        <v>467</v>
      </c>
      <c r="Q131" s="69">
        <f>'[1]Historical Data'!AV19322</f>
        <v>473</v>
      </c>
      <c r="R131" s="69">
        <f>'[1]Historical Data'!AW19322</f>
        <v>479</v>
      </c>
      <c r="S131" s="69">
        <f>'[1]Historical Data'!AX19322</f>
        <v>485</v>
      </c>
      <c r="T131" s="69">
        <f>'[1]Historical Data'!AY19322</f>
        <v>491</v>
      </c>
      <c r="U131" s="69">
        <f>'[1]Historical Data'!AZ19322</f>
        <v>497</v>
      </c>
      <c r="V131" s="69">
        <f>'[1]Historical Data'!BA19322</f>
        <v>503</v>
      </c>
      <c r="W131" s="69">
        <f>'[1]Historical Data'!BB19322</f>
        <v>509</v>
      </c>
      <c r="X131" s="69">
        <f>'[1]Historical Data'!BC19322</f>
        <v>515</v>
      </c>
      <c r="Y131" s="69">
        <f>'[1]Historical Data'!BD19322</f>
        <v>521</v>
      </c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</row>
    <row r="132" spans="1:42">
      <c r="A132" t="s">
        <v>208</v>
      </c>
      <c r="B132" s="69">
        <f>'[1]Historical Data'!AG19323</f>
        <v>19439</v>
      </c>
      <c r="C132" s="69">
        <f>'[1]Historical Data'!AH19323</f>
        <v>19384</v>
      </c>
      <c r="D132" s="69">
        <f>'[1]Historical Data'!AI19323</f>
        <v>19329</v>
      </c>
      <c r="E132" s="69">
        <f>'[1]Historical Data'!AJ19323</f>
        <v>19274</v>
      </c>
      <c r="F132" s="69">
        <f>'[1]Historical Data'!AK19323</f>
        <v>19220</v>
      </c>
      <c r="G132" s="69">
        <f>'[1]Historical Data'!AL19323</f>
        <v>19166</v>
      </c>
      <c r="H132" s="69">
        <f>'[1]Historical Data'!AM19323</f>
        <v>19112</v>
      </c>
      <c r="I132" s="69">
        <f>'[1]Historical Data'!AN19323</f>
        <v>19058</v>
      </c>
      <c r="J132" s="69">
        <f>'[1]Historical Data'!AO19323</f>
        <v>19004</v>
      </c>
      <c r="K132" s="69">
        <f>'[1]Historical Data'!AP19323</f>
        <v>18983</v>
      </c>
      <c r="L132" s="69">
        <f>'[1]Historical Data'!AQ19323</f>
        <v>18962</v>
      </c>
      <c r="M132" s="69">
        <f>'[1]Historical Data'!AR19323</f>
        <v>18941</v>
      </c>
      <c r="N132" s="69">
        <f>'[1]Historical Data'!AS19323</f>
        <v>18920</v>
      </c>
      <c r="O132" s="69">
        <f>'[1]Historical Data'!AT19323</f>
        <v>18898</v>
      </c>
      <c r="P132" s="69">
        <f>'[1]Historical Data'!AU19323</f>
        <v>18913</v>
      </c>
      <c r="Q132" s="69">
        <f>'[1]Historical Data'!AV19323</f>
        <v>18928</v>
      </c>
      <c r="R132" s="69">
        <f>'[1]Historical Data'!AW19323</f>
        <v>18943</v>
      </c>
      <c r="S132" s="69">
        <f>'[1]Historical Data'!AX19323</f>
        <v>18958</v>
      </c>
      <c r="T132" s="69">
        <f>'[1]Historical Data'!AY19323</f>
        <v>18972</v>
      </c>
      <c r="U132" s="69">
        <f>'[1]Historical Data'!AZ19323</f>
        <v>18987</v>
      </c>
      <c r="V132" s="69">
        <f>'[1]Historical Data'!BA19323</f>
        <v>19002</v>
      </c>
      <c r="W132" s="69">
        <f>'[1]Historical Data'!BB19323</f>
        <v>19017</v>
      </c>
      <c r="X132" s="69">
        <f>'[1]Historical Data'!BC19323</f>
        <v>19032</v>
      </c>
      <c r="Y132" s="69">
        <f>'[1]Historical Data'!BD19323</f>
        <v>19047</v>
      </c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</row>
    <row r="133" spans="1:42">
      <c r="A133" t="s">
        <v>214</v>
      </c>
      <c r="B133" s="69">
        <f>'[1]Historical Data'!AG19324</f>
        <v>9772</v>
      </c>
      <c r="C133" s="69">
        <f>'[1]Historical Data'!AH19324</f>
        <v>9818</v>
      </c>
      <c r="D133" s="69">
        <f>'[1]Historical Data'!AI19324</f>
        <v>9864</v>
      </c>
      <c r="E133" s="69">
        <f>'[1]Historical Data'!AJ19324</f>
        <v>9910</v>
      </c>
      <c r="F133" s="69">
        <f>'[1]Historical Data'!AK19324</f>
        <v>9957</v>
      </c>
      <c r="G133" s="69">
        <f>'[1]Historical Data'!AL19324</f>
        <v>10004</v>
      </c>
      <c r="H133" s="69">
        <f>'[1]Historical Data'!AM19324</f>
        <v>10051</v>
      </c>
      <c r="I133" s="69">
        <f>'[1]Historical Data'!AN19324</f>
        <v>10098</v>
      </c>
      <c r="J133" s="69">
        <f>'[1]Historical Data'!AO19324</f>
        <v>10146</v>
      </c>
      <c r="K133" s="69">
        <f>'[1]Historical Data'!AP19324</f>
        <v>10262</v>
      </c>
      <c r="L133" s="69">
        <f>'[1]Historical Data'!AQ19324</f>
        <v>10379</v>
      </c>
      <c r="M133" s="69">
        <f>'[1]Historical Data'!AR19324</f>
        <v>10498</v>
      </c>
      <c r="N133" s="69">
        <f>'[1]Historical Data'!AS19324</f>
        <v>10618</v>
      </c>
      <c r="O133" s="69">
        <f>'[1]Historical Data'!AT19324</f>
        <v>10740</v>
      </c>
      <c r="P133" s="69">
        <f>'[1]Historical Data'!AU19324</f>
        <v>10856</v>
      </c>
      <c r="Q133" s="69">
        <f>'[1]Historical Data'!AV19324</f>
        <v>10974</v>
      </c>
      <c r="R133" s="69">
        <f>'[1]Historical Data'!AW19324</f>
        <v>11093</v>
      </c>
      <c r="S133" s="69">
        <f>'[1]Historical Data'!AX19324</f>
        <v>11213</v>
      </c>
      <c r="T133" s="69">
        <f>'[1]Historical Data'!AY19324</f>
        <v>11334</v>
      </c>
      <c r="U133" s="69">
        <f>'[1]Historical Data'!AZ19324</f>
        <v>11453</v>
      </c>
      <c r="V133" s="69">
        <f>'[1]Historical Data'!BA19324</f>
        <v>11572</v>
      </c>
      <c r="W133" s="69">
        <f>'[1]Historical Data'!BB19324</f>
        <v>11692</v>
      </c>
      <c r="X133" s="69">
        <f>'[1]Historical Data'!BC19324</f>
        <v>11811</v>
      </c>
      <c r="Y133" s="69">
        <f>'[1]Historical Data'!BD19324</f>
        <v>11931</v>
      </c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</row>
    <row r="134" spans="1:42">
      <c r="A134" t="s">
        <v>221</v>
      </c>
      <c r="B134" s="69">
        <f>'[1]Historical Data'!AG19325</f>
        <v>257</v>
      </c>
      <c r="C134" s="69">
        <f>'[1]Historical Data'!AH19325</f>
        <v>263</v>
      </c>
      <c r="D134" s="69">
        <f>'[1]Historical Data'!AI19325</f>
        <v>269</v>
      </c>
      <c r="E134" s="69">
        <f>'[1]Historical Data'!AJ19325</f>
        <v>275</v>
      </c>
      <c r="F134" s="69">
        <f>'[1]Historical Data'!AK19325</f>
        <v>282</v>
      </c>
      <c r="G134" s="69">
        <f>'[1]Historical Data'!AL19325</f>
        <v>289</v>
      </c>
      <c r="H134" s="69">
        <f>'[1]Historical Data'!AM19325</f>
        <v>296</v>
      </c>
      <c r="I134" s="69">
        <f>'[1]Historical Data'!AN19325</f>
        <v>303</v>
      </c>
      <c r="J134" s="69">
        <f>'[1]Historical Data'!AO19325</f>
        <v>310</v>
      </c>
      <c r="K134" s="69">
        <f>'[1]Historical Data'!AP19325</f>
        <v>310</v>
      </c>
      <c r="L134" s="69">
        <f>'[1]Historical Data'!AQ19325</f>
        <v>310</v>
      </c>
      <c r="M134" s="69">
        <f>'[1]Historical Data'!AR19325</f>
        <v>310</v>
      </c>
      <c r="N134" s="69">
        <f>'[1]Historical Data'!AS19325</f>
        <v>310</v>
      </c>
      <c r="O134" s="69">
        <f>'[1]Historical Data'!AT19325</f>
        <v>312</v>
      </c>
      <c r="P134" s="69">
        <f>'[1]Historical Data'!AU19325</f>
        <v>313</v>
      </c>
      <c r="Q134" s="69">
        <f>'[1]Historical Data'!AV19325</f>
        <v>314</v>
      </c>
      <c r="R134" s="69">
        <f>'[1]Historical Data'!AW19325</f>
        <v>315</v>
      </c>
      <c r="S134" s="69">
        <f>'[1]Historical Data'!AX19325</f>
        <v>316</v>
      </c>
      <c r="T134" s="69">
        <f>'[1]Historical Data'!AY19325</f>
        <v>317</v>
      </c>
      <c r="U134" s="69">
        <f>'[1]Historical Data'!AZ19325</f>
        <v>318</v>
      </c>
      <c r="V134" s="69">
        <f>'[1]Historical Data'!BA19325</f>
        <v>319</v>
      </c>
      <c r="W134" s="69">
        <f>'[1]Historical Data'!BB19325</f>
        <v>320</v>
      </c>
      <c r="X134" s="69">
        <f>'[1]Historical Data'!BC19325</f>
        <v>321</v>
      </c>
      <c r="Y134" s="69">
        <f>'[1]Historical Data'!BD19325</f>
        <v>322</v>
      </c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</row>
    <row r="135" spans="1:42">
      <c r="A135" t="s">
        <v>224</v>
      </c>
      <c r="B135" s="69">
        <f>'[1]Historical Data'!AG19326</f>
        <v>9794</v>
      </c>
      <c r="C135" s="69">
        <f>'[1]Historical Data'!AH19326</f>
        <v>10017</v>
      </c>
      <c r="D135" s="69">
        <f>'[1]Historical Data'!AI19326</f>
        <v>10245</v>
      </c>
      <c r="E135" s="69">
        <f>'[1]Historical Data'!AJ19326</f>
        <v>10478</v>
      </c>
      <c r="F135" s="69">
        <f>'[1]Historical Data'!AK19326</f>
        <v>10716</v>
      </c>
      <c r="G135" s="69">
        <f>'[1]Historical Data'!AL19326</f>
        <v>10960</v>
      </c>
      <c r="H135" s="69">
        <f>'[1]Historical Data'!AM19326</f>
        <v>11209</v>
      </c>
      <c r="I135" s="69">
        <f>'[1]Historical Data'!AN19326</f>
        <v>11464</v>
      </c>
      <c r="J135" s="69">
        <f>'[1]Historical Data'!AO19326</f>
        <v>11725</v>
      </c>
      <c r="K135" s="69">
        <f>'[1]Historical Data'!AP19326</f>
        <v>11984</v>
      </c>
      <c r="L135" s="69">
        <f>'[1]Historical Data'!AQ19326</f>
        <v>12248</v>
      </c>
      <c r="M135" s="69">
        <f>'[1]Historical Data'!AR19326</f>
        <v>12518</v>
      </c>
      <c r="N135" s="69">
        <f>'[1]Historical Data'!AS19326</f>
        <v>12794</v>
      </c>
      <c r="O135" s="69">
        <f>'[1]Historical Data'!AT19326</f>
        <v>13077</v>
      </c>
      <c r="P135" s="69">
        <f>'[1]Historical Data'!AU19326</f>
        <v>13218</v>
      </c>
      <c r="Q135" s="69">
        <f>'[1]Historical Data'!AV19326</f>
        <v>13360</v>
      </c>
      <c r="R135" s="69">
        <f>'[1]Historical Data'!AW19326</f>
        <v>13504</v>
      </c>
      <c r="S135" s="69">
        <f>'[1]Historical Data'!AX19326</f>
        <v>13650</v>
      </c>
      <c r="T135" s="69">
        <f>'[1]Historical Data'!AY19326</f>
        <v>13797</v>
      </c>
      <c r="U135" s="69">
        <f>'[1]Historical Data'!AZ19326</f>
        <v>13940</v>
      </c>
      <c r="V135" s="69">
        <f>'[1]Historical Data'!BA19326</f>
        <v>14085</v>
      </c>
      <c r="W135" s="69">
        <f>'[1]Historical Data'!BB19326</f>
        <v>14230</v>
      </c>
      <c r="X135" s="69">
        <f>'[1]Historical Data'!BC19326</f>
        <v>14375</v>
      </c>
      <c r="Y135" s="69">
        <f>'[1]Historical Data'!BD19326</f>
        <v>14521</v>
      </c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</row>
    <row r="136" spans="1:42">
      <c r="A136" s="69" t="s">
        <v>348</v>
      </c>
      <c r="B136" s="69">
        <f>'[1]Historical Data'!AG19327</f>
        <v>549</v>
      </c>
      <c r="C136" s="69">
        <f>'[1]Historical Data'!AH19327</f>
        <v>549</v>
      </c>
      <c r="D136" s="69">
        <f>'[1]Historical Data'!AI19327</f>
        <v>549</v>
      </c>
      <c r="E136" s="69">
        <f>'[1]Historical Data'!AJ19327</f>
        <v>549</v>
      </c>
      <c r="F136" s="69">
        <f>'[1]Historical Data'!AK19327</f>
        <v>549</v>
      </c>
      <c r="G136" s="69">
        <f>'[1]Historical Data'!AL19327</f>
        <v>549</v>
      </c>
      <c r="H136" s="69">
        <f>'[1]Historical Data'!AM19327</f>
        <v>549</v>
      </c>
      <c r="I136" s="69">
        <f>'[1]Historical Data'!AN19327</f>
        <v>549</v>
      </c>
      <c r="J136" s="69">
        <f>'[1]Historical Data'!AO19327</f>
        <v>549</v>
      </c>
      <c r="K136" s="69">
        <f>'[1]Historical Data'!AP19327</f>
        <v>549</v>
      </c>
      <c r="L136" s="69">
        <f>'[1]Historical Data'!AQ19327</f>
        <v>549</v>
      </c>
      <c r="M136" s="69">
        <f>'[1]Historical Data'!AR19327</f>
        <v>549</v>
      </c>
      <c r="N136" s="69">
        <f>'[1]Historical Data'!AS19327</f>
        <v>549</v>
      </c>
      <c r="O136" s="69">
        <f>'[1]Historical Data'!AT19327</f>
        <v>549</v>
      </c>
      <c r="P136" s="69">
        <f>'[1]Historical Data'!AU19327</f>
        <v>549</v>
      </c>
      <c r="Q136" s="69">
        <f>'[1]Historical Data'!AV19327</f>
        <v>549</v>
      </c>
      <c r="R136" s="69">
        <f>'[1]Historical Data'!AW19327</f>
        <v>549</v>
      </c>
      <c r="S136" s="69">
        <f>'[1]Historical Data'!AX19327</f>
        <v>549</v>
      </c>
      <c r="T136" s="69">
        <f>'[1]Historical Data'!AY19327</f>
        <v>549</v>
      </c>
      <c r="U136" s="69">
        <f>'[1]Historical Data'!AZ19327</f>
        <v>549</v>
      </c>
      <c r="V136" s="69">
        <f>'[1]Historical Data'!BA19327</f>
        <v>549</v>
      </c>
      <c r="W136" s="69">
        <f>'[1]Historical Data'!BB19327</f>
        <v>549</v>
      </c>
      <c r="X136" s="69">
        <f>'[1]Historical Data'!BC19327</f>
        <v>549</v>
      </c>
      <c r="Y136" s="69">
        <f>'[1]Historical Data'!BD19327</f>
        <v>549</v>
      </c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</row>
    <row r="137" spans="1:42">
      <c r="A137" t="s">
        <v>16</v>
      </c>
      <c r="B137" s="69">
        <f>'[1]Historical Data'!AG19328</f>
        <v>198425</v>
      </c>
      <c r="C137" s="69">
        <f>'[1]Historical Data'!AH19328</f>
        <v>198385</v>
      </c>
      <c r="D137" s="69">
        <f>'[1]Historical Data'!AI19328</f>
        <v>198346</v>
      </c>
      <c r="E137" s="69">
        <f>'[1]Historical Data'!AJ19328</f>
        <v>198309</v>
      </c>
      <c r="F137" s="69">
        <f>'[1]Historical Data'!AK19328</f>
        <v>198273</v>
      </c>
      <c r="G137" s="69">
        <f>'[1]Historical Data'!AL19328</f>
        <v>198238</v>
      </c>
      <c r="H137" s="69">
        <f>'[1]Historical Data'!AM19328</f>
        <v>198206</v>
      </c>
      <c r="I137" s="69">
        <f>'[1]Historical Data'!AN19328</f>
        <v>198175</v>
      </c>
      <c r="J137" s="69">
        <f>'[1]Historical Data'!AO19328</f>
        <v>198147</v>
      </c>
      <c r="K137" s="69">
        <f>'[1]Historical Data'!AP19328</f>
        <v>197817</v>
      </c>
      <c r="L137" s="69">
        <f>'[1]Historical Data'!AQ19328</f>
        <v>197489</v>
      </c>
      <c r="M137" s="69">
        <f>'[1]Historical Data'!AR19328</f>
        <v>197162</v>
      </c>
      <c r="N137" s="69">
        <f>'[1]Historical Data'!AS19328</f>
        <v>196835</v>
      </c>
      <c r="O137" s="69">
        <f>'[1]Historical Data'!AT19328</f>
        <v>196511</v>
      </c>
      <c r="P137" s="69">
        <f>'[1]Historical Data'!AU19328</f>
        <v>195426</v>
      </c>
      <c r="Q137" s="69">
        <f>'[1]Historical Data'!AV19328</f>
        <v>194347</v>
      </c>
      <c r="R137" s="69">
        <f>'[1]Historical Data'!AW19328</f>
        <v>193275</v>
      </c>
      <c r="S137" s="69">
        <f>'[1]Historical Data'!AX19328</f>
        <v>192209</v>
      </c>
      <c r="T137" s="69">
        <f>'[1]Historical Data'!AY19328</f>
        <v>191152</v>
      </c>
      <c r="U137" s="69">
        <f>'[1]Historical Data'!AZ19328</f>
        <v>190076</v>
      </c>
      <c r="V137" s="69">
        <f>'[1]Historical Data'!BA19328</f>
        <v>189007</v>
      </c>
      <c r="W137" s="69">
        <f>'[1]Historical Data'!BB19328</f>
        <v>187939</v>
      </c>
      <c r="X137" s="69">
        <f>'[1]Historical Data'!BC19328</f>
        <v>186870</v>
      </c>
      <c r="Y137" s="69">
        <f>'[1]Historical Data'!BD19328</f>
        <v>185808</v>
      </c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</row>
    <row r="138" spans="1:42">
      <c r="A138" t="s">
        <v>52</v>
      </c>
      <c r="B138" s="69">
        <f>'[1]Historical Data'!AG19329</f>
        <v>154584</v>
      </c>
      <c r="C138" s="69">
        <f>'[1]Historical Data'!AH19329</f>
        <v>154626</v>
      </c>
      <c r="D138" s="69">
        <f>'[1]Historical Data'!AI19329</f>
        <v>154668</v>
      </c>
      <c r="E138" s="69">
        <f>'[1]Historical Data'!AJ19329</f>
        <v>154710</v>
      </c>
      <c r="F138" s="69">
        <f>'[1]Historical Data'!AK19329</f>
        <v>154752</v>
      </c>
      <c r="G138" s="69">
        <f>'[1]Historical Data'!AL19329</f>
        <v>154794</v>
      </c>
      <c r="H138" s="69">
        <f>'[1]Historical Data'!AM19329</f>
        <v>154836</v>
      </c>
      <c r="I138" s="69">
        <f>'[1]Historical Data'!AN19329</f>
        <v>154878</v>
      </c>
      <c r="J138" s="69">
        <f>'[1]Historical Data'!AO19329</f>
        <v>154920</v>
      </c>
      <c r="K138" s="69">
        <f>'[1]Historical Data'!AP19329</f>
        <v>154719</v>
      </c>
      <c r="L138" s="69">
        <f>'[1]Historical Data'!AQ19329</f>
        <v>154519</v>
      </c>
      <c r="M138" s="69">
        <f>'[1]Historical Data'!AR19329</f>
        <v>154319</v>
      </c>
      <c r="N138" s="69">
        <f>'[1]Historical Data'!AS19329</f>
        <v>154119</v>
      </c>
      <c r="O138" s="69">
        <f>'[1]Historical Data'!AT19329</f>
        <v>153920</v>
      </c>
      <c r="P138" s="69">
        <f>'[1]Historical Data'!AU19329</f>
        <v>152985</v>
      </c>
      <c r="Q138" s="69">
        <f>'[1]Historical Data'!AV19329</f>
        <v>152055</v>
      </c>
      <c r="R138" s="69">
        <f>'[1]Historical Data'!AW19329</f>
        <v>151131</v>
      </c>
      <c r="S138" s="69">
        <f>'[1]Historical Data'!AX19329</f>
        <v>150213</v>
      </c>
      <c r="T138" s="69">
        <f>'[1]Historical Data'!AY19329</f>
        <v>149300</v>
      </c>
      <c r="U138" s="69">
        <f>'[1]Historical Data'!AZ19329</f>
        <v>148373</v>
      </c>
      <c r="V138" s="69">
        <f>'[1]Historical Data'!BA19329</f>
        <v>147452</v>
      </c>
      <c r="W138" s="69">
        <f>'[1]Historical Data'!BB19329</f>
        <v>146531</v>
      </c>
      <c r="X138" s="69">
        <f>'[1]Historical Data'!BC19329</f>
        <v>145610</v>
      </c>
      <c r="Y138" s="69">
        <f>'[1]Historical Data'!BD19329</f>
        <v>144695</v>
      </c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</row>
    <row r="139" spans="1:42">
      <c r="A139" t="s">
        <v>349</v>
      </c>
      <c r="B139" s="69">
        <f>'[1]Historical Data'!AG19330</f>
        <v>15</v>
      </c>
      <c r="C139" s="69">
        <f>'[1]Historical Data'!AH19330</f>
        <v>15</v>
      </c>
      <c r="D139" s="69">
        <f>'[1]Historical Data'!AI19330</f>
        <v>15</v>
      </c>
      <c r="E139" s="69">
        <f>'[1]Historical Data'!AJ19330</f>
        <v>15</v>
      </c>
      <c r="F139" s="69">
        <f>'[1]Historical Data'!AK19330</f>
        <v>15</v>
      </c>
      <c r="G139" s="69">
        <f>'[1]Historical Data'!AL19330</f>
        <v>15</v>
      </c>
      <c r="H139" s="69">
        <f>'[1]Historical Data'!AM19330</f>
        <v>15</v>
      </c>
      <c r="I139" s="69">
        <f>'[1]Historical Data'!AN19330</f>
        <v>15</v>
      </c>
      <c r="J139" s="69">
        <f>'[1]Historical Data'!AO19330</f>
        <v>16</v>
      </c>
      <c r="K139" s="69">
        <f>'[1]Historical Data'!AP19330</f>
        <v>16</v>
      </c>
      <c r="L139" s="69">
        <f>'[1]Historical Data'!AQ19330</f>
        <v>16</v>
      </c>
      <c r="M139" s="69">
        <f>'[1]Historical Data'!AR19330</f>
        <v>16</v>
      </c>
      <c r="N139" s="69">
        <f>'[1]Historical Data'!AS19330</f>
        <v>16</v>
      </c>
      <c r="O139" s="69">
        <f>'[1]Historical Data'!AT19330</f>
        <v>16</v>
      </c>
      <c r="P139" s="69">
        <f>'[1]Historical Data'!AU19330</f>
        <v>16</v>
      </c>
      <c r="Q139" s="69">
        <f>'[1]Historical Data'!AV19330</f>
        <v>16</v>
      </c>
      <c r="R139" s="69">
        <f>'[1]Historical Data'!AW19330</f>
        <v>16</v>
      </c>
      <c r="S139" s="69">
        <f>'[1]Historical Data'!AX19330</f>
        <v>16</v>
      </c>
      <c r="T139" s="69">
        <f>'[1]Historical Data'!AY19330</f>
        <v>16</v>
      </c>
      <c r="U139" s="69">
        <f>'[1]Historical Data'!AZ19330</f>
        <v>16</v>
      </c>
      <c r="V139" s="69">
        <f>'[1]Historical Data'!BA19330</f>
        <v>16</v>
      </c>
      <c r="W139" s="69">
        <f>'[1]Historical Data'!BB19330</f>
        <v>16</v>
      </c>
      <c r="X139" s="69">
        <f>'[1]Historical Data'!BC19330</f>
        <v>16</v>
      </c>
      <c r="Y139" s="69">
        <f>'[1]Historical Data'!BD19330</f>
        <v>16</v>
      </c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</row>
    <row r="140" spans="1:42">
      <c r="A140" t="s">
        <v>79</v>
      </c>
      <c r="B140" s="69">
        <f>'[1]Historical Data'!AG19331</f>
        <v>959</v>
      </c>
      <c r="C140" s="69">
        <f>'[1]Historical Data'!AH19331</f>
        <v>962</v>
      </c>
      <c r="D140" s="69">
        <f>'[1]Historical Data'!AI19331</f>
        <v>965</v>
      </c>
      <c r="E140" s="69">
        <f>'[1]Historical Data'!AJ19331</f>
        <v>968</v>
      </c>
      <c r="F140" s="69">
        <f>'[1]Historical Data'!AK19331</f>
        <v>971</v>
      </c>
      <c r="G140" s="69">
        <f>'[1]Historical Data'!AL19331</f>
        <v>974</v>
      </c>
      <c r="H140" s="69">
        <f>'[1]Historical Data'!AM19331</f>
        <v>977</v>
      </c>
      <c r="I140" s="69">
        <f>'[1]Historical Data'!AN19331</f>
        <v>980</v>
      </c>
      <c r="J140" s="69">
        <f>'[1]Historical Data'!AO19331</f>
        <v>980</v>
      </c>
      <c r="K140" s="69">
        <f>'[1]Historical Data'!AP19331</f>
        <v>983</v>
      </c>
      <c r="L140" s="69">
        <f>'[1]Historical Data'!AQ19331</f>
        <v>986</v>
      </c>
      <c r="M140" s="69">
        <f>'[1]Historical Data'!AR19331</f>
        <v>989</v>
      </c>
      <c r="N140" s="69">
        <f>'[1]Historical Data'!AS19331</f>
        <v>992</v>
      </c>
      <c r="O140" s="69">
        <f>'[1]Historical Data'!AT19331</f>
        <v>997</v>
      </c>
      <c r="P140" s="69">
        <f>'[1]Historical Data'!AU19331</f>
        <v>1000</v>
      </c>
      <c r="Q140" s="69">
        <f>'[1]Historical Data'!AV19331</f>
        <v>1003</v>
      </c>
      <c r="R140" s="69">
        <f>'[1]Historical Data'!AW19331</f>
        <v>1006</v>
      </c>
      <c r="S140" s="69">
        <f>'[1]Historical Data'!AX19331</f>
        <v>1009</v>
      </c>
      <c r="T140" s="69">
        <f>'[1]Historical Data'!AY19331</f>
        <v>1014</v>
      </c>
      <c r="U140" s="69">
        <f>'[1]Historical Data'!AZ19331</f>
        <v>1017</v>
      </c>
      <c r="V140" s="69">
        <f>'[1]Historical Data'!BA19331</f>
        <v>1020</v>
      </c>
      <c r="W140" s="69">
        <f>'[1]Historical Data'!BB19331</f>
        <v>1024</v>
      </c>
      <c r="X140" s="69">
        <f>'[1]Historical Data'!BC19331</f>
        <v>1027</v>
      </c>
      <c r="Y140" s="69">
        <f>'[1]Historical Data'!BD19331</f>
        <v>1030</v>
      </c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</row>
    <row r="141" spans="1:42">
      <c r="A141" t="s">
        <v>145</v>
      </c>
      <c r="B141" s="69">
        <f>'[1]Historical Data'!AG19332</f>
        <v>63</v>
      </c>
      <c r="C141" s="69">
        <f>'[1]Historical Data'!AH19332</f>
        <v>67</v>
      </c>
      <c r="D141" s="69">
        <f>'[1]Historical Data'!AI19332</f>
        <v>71</v>
      </c>
      <c r="E141" s="69">
        <f>'[1]Historical Data'!AJ19332</f>
        <v>76</v>
      </c>
      <c r="F141" s="69">
        <f>'[1]Historical Data'!AK19332</f>
        <v>81</v>
      </c>
      <c r="G141" s="69">
        <f>'[1]Historical Data'!AL19332</f>
        <v>86</v>
      </c>
      <c r="H141" s="69">
        <f>'[1]Historical Data'!AM19332</f>
        <v>92</v>
      </c>
      <c r="I141" s="69">
        <f>'[1]Historical Data'!AN19332</f>
        <v>98</v>
      </c>
      <c r="J141" s="69">
        <f>'[1]Historical Data'!AO19332</f>
        <v>105</v>
      </c>
      <c r="K141" s="69">
        <f>'[1]Historical Data'!AP19332</f>
        <v>110</v>
      </c>
      <c r="L141" s="69">
        <f>'[1]Historical Data'!AQ19332</f>
        <v>115</v>
      </c>
      <c r="M141" s="69">
        <f>'[1]Historical Data'!AR19332</f>
        <v>120</v>
      </c>
      <c r="N141" s="69">
        <f>'[1]Historical Data'!AS19332</f>
        <v>125</v>
      </c>
      <c r="O141" s="69">
        <f>'[1]Historical Data'!AT19332</f>
        <v>130</v>
      </c>
      <c r="P141" s="69">
        <f>'[1]Historical Data'!AU19332</f>
        <v>135</v>
      </c>
      <c r="Q141" s="69">
        <f>'[1]Historical Data'!AV19332</f>
        <v>140</v>
      </c>
      <c r="R141" s="69">
        <f>'[1]Historical Data'!AW19332</f>
        <v>145</v>
      </c>
      <c r="S141" s="69">
        <f>'[1]Historical Data'!AX19332</f>
        <v>150</v>
      </c>
      <c r="T141" s="69">
        <f>'[1]Historical Data'!AY19332</f>
        <v>155</v>
      </c>
      <c r="U141" s="69">
        <f>'[1]Historical Data'!AZ19332</f>
        <v>160</v>
      </c>
      <c r="V141" s="69">
        <f>'[1]Historical Data'!BA19332</f>
        <v>165</v>
      </c>
      <c r="W141" s="69">
        <f>'[1]Historical Data'!BB19332</f>
        <v>170</v>
      </c>
      <c r="X141" s="69">
        <f>'[1]Historical Data'!BC19332</f>
        <v>175</v>
      </c>
      <c r="Y141" s="69">
        <f>'[1]Historical Data'!BD19332</f>
        <v>180</v>
      </c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</row>
    <row r="142" spans="1:42">
      <c r="A142" t="s">
        <v>146</v>
      </c>
      <c r="B142" s="69">
        <f>'[1]Historical Data'!AG19333</f>
        <v>839</v>
      </c>
      <c r="C142" s="69">
        <f>'[1]Historical Data'!AH19333</f>
        <v>839</v>
      </c>
      <c r="D142" s="69">
        <f>'[1]Historical Data'!AI19333</f>
        <v>839</v>
      </c>
      <c r="E142" s="69">
        <f>'[1]Historical Data'!AJ19333</f>
        <v>839</v>
      </c>
      <c r="F142" s="69">
        <f>'[1]Historical Data'!AK19333</f>
        <v>839</v>
      </c>
      <c r="G142" s="69">
        <f>'[1]Historical Data'!AL19333</f>
        <v>839</v>
      </c>
      <c r="H142" s="69">
        <f>'[1]Historical Data'!AM19333</f>
        <v>839</v>
      </c>
      <c r="I142" s="69">
        <f>'[1]Historical Data'!AN19333</f>
        <v>839</v>
      </c>
      <c r="J142" s="69">
        <f>'[1]Historical Data'!AO19333</f>
        <v>839</v>
      </c>
      <c r="K142" s="69">
        <f>'[1]Historical Data'!AP19333</f>
        <v>839</v>
      </c>
      <c r="L142" s="69">
        <f>'[1]Historical Data'!AQ19333</f>
        <v>839</v>
      </c>
      <c r="M142" s="69">
        <f>'[1]Historical Data'!AR19333</f>
        <v>839</v>
      </c>
      <c r="N142" s="69">
        <f>'[1]Historical Data'!AS19333</f>
        <v>839</v>
      </c>
      <c r="O142" s="69">
        <f>'[1]Historical Data'!AT19333</f>
        <v>839</v>
      </c>
      <c r="P142" s="69">
        <f>'[1]Historical Data'!AU19333</f>
        <v>839</v>
      </c>
      <c r="Q142" s="69">
        <f>'[1]Historical Data'!AV19333</f>
        <v>839</v>
      </c>
      <c r="R142" s="69">
        <f>'[1]Historical Data'!AW19333</f>
        <v>839</v>
      </c>
      <c r="S142" s="69">
        <f>'[1]Historical Data'!AX19333</f>
        <v>839</v>
      </c>
      <c r="T142" s="69">
        <f>'[1]Historical Data'!AY19333</f>
        <v>839</v>
      </c>
      <c r="U142" s="69">
        <f>'[1]Historical Data'!AZ19333</f>
        <v>839</v>
      </c>
      <c r="V142" s="69">
        <f>'[1]Historical Data'!BA19333</f>
        <v>839</v>
      </c>
      <c r="W142" s="69">
        <f>'[1]Historical Data'!BB19333</f>
        <v>839</v>
      </c>
      <c r="X142" s="69">
        <f>'[1]Historical Data'!BC19333</f>
        <v>839</v>
      </c>
      <c r="Y142" s="69">
        <f>'[1]Historical Data'!BD19333</f>
        <v>839</v>
      </c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</row>
    <row r="143" spans="1:42">
      <c r="A143" t="s">
        <v>158</v>
      </c>
      <c r="B143" s="69">
        <f>'[1]Historical Data'!AG19334</f>
        <v>7826</v>
      </c>
      <c r="C143" s="69">
        <f>'[1]Historical Data'!AH19334</f>
        <v>7880</v>
      </c>
      <c r="D143" s="69">
        <f>'[1]Historical Data'!AI19334</f>
        <v>7934</v>
      </c>
      <c r="E143" s="69">
        <f>'[1]Historical Data'!AJ19334</f>
        <v>7988</v>
      </c>
      <c r="F143" s="69">
        <f>'[1]Historical Data'!AK19334</f>
        <v>8043</v>
      </c>
      <c r="G143" s="69">
        <f>'[1]Historical Data'!AL19334</f>
        <v>8098</v>
      </c>
      <c r="H143" s="69">
        <f>'[1]Historical Data'!AM19334</f>
        <v>8154</v>
      </c>
      <c r="I143" s="69">
        <f>'[1]Historical Data'!AN19334</f>
        <v>8210</v>
      </c>
      <c r="J143" s="69">
        <f>'[1]Historical Data'!AO19334</f>
        <v>8266</v>
      </c>
      <c r="K143" s="69">
        <f>'[1]Historical Data'!AP19334</f>
        <v>8275</v>
      </c>
      <c r="L143" s="69">
        <f>'[1]Historical Data'!AQ19334</f>
        <v>8284</v>
      </c>
      <c r="M143" s="69">
        <f>'[1]Historical Data'!AR19334</f>
        <v>8293</v>
      </c>
      <c r="N143" s="69">
        <f>'[1]Historical Data'!AS19334</f>
        <v>8302</v>
      </c>
      <c r="O143" s="69">
        <f>'[1]Historical Data'!AT19334</f>
        <v>8311</v>
      </c>
      <c r="P143" s="69">
        <f>'[1]Historical Data'!AU19334</f>
        <v>8303</v>
      </c>
      <c r="Q143" s="69">
        <f>'[1]Historical Data'!AV19334</f>
        <v>8295</v>
      </c>
      <c r="R143" s="69">
        <f>'[1]Historical Data'!AW19334</f>
        <v>8287</v>
      </c>
      <c r="S143" s="69">
        <f>'[1]Historical Data'!AX19334</f>
        <v>8279</v>
      </c>
      <c r="T143" s="69">
        <f>'[1]Historical Data'!AY19334</f>
        <v>8269</v>
      </c>
      <c r="U143" s="69">
        <f>'[1]Historical Data'!AZ19334</f>
        <v>8261</v>
      </c>
      <c r="V143" s="69">
        <f>'[1]Historical Data'!BA19334</f>
        <v>8253</v>
      </c>
      <c r="W143" s="69">
        <f>'[1]Historical Data'!BB19334</f>
        <v>8244</v>
      </c>
      <c r="X143" s="69">
        <f>'[1]Historical Data'!BC19334</f>
        <v>8236</v>
      </c>
      <c r="Y143" s="69">
        <f>'[1]Historical Data'!BD19334</f>
        <v>8228</v>
      </c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</row>
    <row r="144" spans="1:42">
      <c r="A144" t="s">
        <v>177</v>
      </c>
      <c r="B144" s="69">
        <f>'[1]Historical Data'!AG19335</f>
        <v>31240</v>
      </c>
      <c r="C144" s="69">
        <f>'[1]Historical Data'!AH19335</f>
        <v>31099</v>
      </c>
      <c r="D144" s="69">
        <f>'[1]Historical Data'!AI19335</f>
        <v>30959</v>
      </c>
      <c r="E144" s="69">
        <f>'[1]Historical Data'!AJ19335</f>
        <v>30820</v>
      </c>
      <c r="F144" s="69">
        <f>'[1]Historical Data'!AK19335</f>
        <v>30681</v>
      </c>
      <c r="G144" s="69">
        <f>'[1]Historical Data'!AL19335</f>
        <v>30543</v>
      </c>
      <c r="H144" s="69">
        <f>'[1]Historical Data'!AM19335</f>
        <v>30406</v>
      </c>
      <c r="I144" s="69">
        <f>'[1]Historical Data'!AN19335</f>
        <v>30269</v>
      </c>
      <c r="J144" s="69">
        <f>'[1]Historical Data'!AO19335</f>
        <v>30133</v>
      </c>
      <c r="K144" s="69">
        <f>'[1]Historical Data'!AP19335</f>
        <v>29992</v>
      </c>
      <c r="L144" s="69">
        <f>'[1]Historical Data'!AQ19335</f>
        <v>29852</v>
      </c>
      <c r="M144" s="69">
        <f>'[1]Historical Data'!AR19335</f>
        <v>29713</v>
      </c>
      <c r="N144" s="69">
        <f>'[1]Historical Data'!AS19335</f>
        <v>29574</v>
      </c>
      <c r="O144" s="69">
        <f>'[1]Historical Data'!AT19335</f>
        <v>29437</v>
      </c>
      <c r="P144" s="69">
        <f>'[1]Historical Data'!AU19335</f>
        <v>29293</v>
      </c>
      <c r="Q144" s="69">
        <f>'[1]Historical Data'!AV19335</f>
        <v>29150</v>
      </c>
      <c r="R144" s="69">
        <f>'[1]Historical Data'!AW19335</f>
        <v>29008</v>
      </c>
      <c r="S144" s="69">
        <f>'[1]Historical Data'!AX19335</f>
        <v>28866</v>
      </c>
      <c r="T144" s="69">
        <f>'[1]Historical Data'!AY19335</f>
        <v>28726</v>
      </c>
      <c r="U144" s="69">
        <f>'[1]Historical Data'!AZ19335</f>
        <v>28583</v>
      </c>
      <c r="V144" s="69">
        <f>'[1]Historical Data'!BA19335</f>
        <v>28441</v>
      </c>
      <c r="W144" s="69">
        <f>'[1]Historical Data'!BB19335</f>
        <v>28299</v>
      </c>
      <c r="X144" s="69">
        <f>'[1]Historical Data'!BC19335</f>
        <v>28157</v>
      </c>
      <c r="Y144" s="69">
        <f>'[1]Historical Data'!BD19335</f>
        <v>28016</v>
      </c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</row>
    <row r="145" spans="1:42">
      <c r="A145" t="s">
        <v>187</v>
      </c>
      <c r="B145" s="69">
        <f>'[1]Historical Data'!AG19336</f>
        <v>138</v>
      </c>
      <c r="C145" s="69">
        <f>'[1]Historical Data'!AH19336</f>
        <v>142</v>
      </c>
      <c r="D145" s="69">
        <f>'[1]Historical Data'!AI19336</f>
        <v>146</v>
      </c>
      <c r="E145" s="69">
        <f>'[1]Historical Data'!AJ19336</f>
        <v>150</v>
      </c>
      <c r="F145" s="69">
        <f>'[1]Historical Data'!AK19336</f>
        <v>154</v>
      </c>
      <c r="G145" s="69">
        <f>'[1]Historical Data'!AL19336</f>
        <v>158</v>
      </c>
      <c r="H145" s="69">
        <f>'[1]Historical Data'!AM19336</f>
        <v>162</v>
      </c>
      <c r="I145" s="69">
        <f>'[1]Historical Data'!AN19336</f>
        <v>167</v>
      </c>
      <c r="J145" s="69">
        <f>'[1]Historical Data'!AO19336</f>
        <v>171</v>
      </c>
      <c r="K145" s="69">
        <f>'[1]Historical Data'!AP19336</f>
        <v>171</v>
      </c>
      <c r="L145" s="69">
        <f>'[1]Historical Data'!AQ19336</f>
        <v>171</v>
      </c>
      <c r="M145" s="69">
        <f>'[1]Historical Data'!AR19336</f>
        <v>171</v>
      </c>
      <c r="N145" s="69">
        <f>'[1]Historical Data'!AS19336</f>
        <v>171</v>
      </c>
      <c r="O145" s="69">
        <f>'[1]Historical Data'!AT19336</f>
        <v>171</v>
      </c>
      <c r="P145" s="69">
        <f>'[1]Historical Data'!AU19336</f>
        <v>171</v>
      </c>
      <c r="Q145" s="69">
        <f>'[1]Historical Data'!AV19336</f>
        <v>171</v>
      </c>
      <c r="R145" s="69">
        <f>'[1]Historical Data'!AW19336</f>
        <v>171</v>
      </c>
      <c r="S145" s="69">
        <f>'[1]Historical Data'!AX19336</f>
        <v>171</v>
      </c>
      <c r="T145" s="69">
        <f>'[1]Historical Data'!AY19336</f>
        <v>171</v>
      </c>
      <c r="U145" s="69">
        <f>'[1]Historical Data'!AZ19336</f>
        <v>171</v>
      </c>
      <c r="V145" s="69">
        <f>'[1]Historical Data'!BA19336</f>
        <v>171</v>
      </c>
      <c r="W145" s="69">
        <f>'[1]Historical Data'!BB19336</f>
        <v>171</v>
      </c>
      <c r="X145" s="69">
        <f>'[1]Historical Data'!BC19336</f>
        <v>171</v>
      </c>
      <c r="Y145" s="69">
        <f>'[1]Historical Data'!BD19336</f>
        <v>171</v>
      </c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</row>
    <row r="146" spans="1:42">
      <c r="A146" t="s">
        <v>205</v>
      </c>
      <c r="B146" s="69">
        <f>'[1]Historical Data'!AG19337</f>
        <v>2312</v>
      </c>
      <c r="C146" s="69">
        <f>'[1]Historical Data'!AH19337</f>
        <v>2306</v>
      </c>
      <c r="D146" s="69">
        <f>'[1]Historical Data'!AI19337</f>
        <v>2300</v>
      </c>
      <c r="E146" s="69">
        <f>'[1]Historical Data'!AJ19337</f>
        <v>2294</v>
      </c>
      <c r="F146" s="69">
        <f>'[1]Historical Data'!AK19337</f>
        <v>2288</v>
      </c>
      <c r="G146" s="69">
        <f>'[1]Historical Data'!AL19337</f>
        <v>2282</v>
      </c>
      <c r="H146" s="69">
        <f>'[1]Historical Data'!AM19337</f>
        <v>2276</v>
      </c>
      <c r="I146" s="69">
        <f>'[1]Historical Data'!AN19337</f>
        <v>2270</v>
      </c>
      <c r="J146" s="69">
        <f>'[1]Historical Data'!AO19337</f>
        <v>2268</v>
      </c>
      <c r="K146" s="69">
        <f>'[1]Historical Data'!AP19337</f>
        <v>2263</v>
      </c>
      <c r="L146" s="69">
        <f>'[1]Historical Data'!AQ19337</f>
        <v>2258</v>
      </c>
      <c r="M146" s="69">
        <f>'[1]Historical Data'!AR19337</f>
        <v>2253</v>
      </c>
      <c r="N146" s="69">
        <f>'[1]Historical Data'!AS19337</f>
        <v>2248</v>
      </c>
      <c r="O146" s="69">
        <f>'[1]Historical Data'!AT19337</f>
        <v>2241</v>
      </c>
      <c r="P146" s="69">
        <f>'[1]Historical Data'!AU19337</f>
        <v>2235</v>
      </c>
      <c r="Q146" s="69">
        <f>'[1]Historical Data'!AV19337</f>
        <v>2229</v>
      </c>
      <c r="R146" s="69">
        <f>'[1]Historical Data'!AW19337</f>
        <v>2223</v>
      </c>
      <c r="S146" s="69">
        <f>'[1]Historical Data'!AX19337</f>
        <v>2217</v>
      </c>
      <c r="T146" s="69">
        <f>'[1]Historical Data'!AY19337</f>
        <v>2213</v>
      </c>
      <c r="U146" s="69">
        <f>'[1]Historical Data'!AZ19337</f>
        <v>2207</v>
      </c>
      <c r="V146" s="69">
        <f>'[1]Historical Data'!BA19337</f>
        <v>2201</v>
      </c>
      <c r="W146" s="69">
        <f>'[1]Historical Data'!BB19337</f>
        <v>2196</v>
      </c>
      <c r="X146" s="69">
        <f>'[1]Historical Data'!BC19337</f>
        <v>2190</v>
      </c>
      <c r="Y146" s="69">
        <f>'[1]Historical Data'!BD19337</f>
        <v>2184</v>
      </c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</row>
    <row r="147" spans="1:42">
      <c r="A147" t="s">
        <v>219</v>
      </c>
      <c r="B147" s="69">
        <f>'[1]Historical Data'!AG19338</f>
        <v>9</v>
      </c>
      <c r="C147" s="69">
        <f>'[1]Historical Data'!AH19338</f>
        <v>9</v>
      </c>
      <c r="D147" s="69">
        <f>'[1]Historical Data'!AI19338</f>
        <v>9</v>
      </c>
      <c r="E147" s="69">
        <f>'[1]Historical Data'!AJ19338</f>
        <v>9</v>
      </c>
      <c r="F147" s="69">
        <f>'[1]Historical Data'!AK19338</f>
        <v>9</v>
      </c>
      <c r="G147" s="69">
        <f>'[1]Historical Data'!AL19338</f>
        <v>9</v>
      </c>
      <c r="H147" s="69">
        <f>'[1]Historical Data'!AM19338</f>
        <v>9</v>
      </c>
      <c r="I147" s="69">
        <f>'[1]Historical Data'!AN19338</f>
        <v>9</v>
      </c>
      <c r="J147" s="69">
        <f>'[1]Historical Data'!AO19338</f>
        <v>9</v>
      </c>
      <c r="K147" s="69">
        <f>'[1]Historical Data'!AP19338</f>
        <v>9</v>
      </c>
      <c r="L147" s="69">
        <f>'[1]Historical Data'!AQ19338</f>
        <v>9</v>
      </c>
      <c r="M147" s="69">
        <f>'[1]Historical Data'!AR19338</f>
        <v>9</v>
      </c>
      <c r="N147" s="69">
        <f>'[1]Historical Data'!AS19338</f>
        <v>9</v>
      </c>
      <c r="O147" s="69">
        <f>'[1]Historical Data'!AT19338</f>
        <v>9</v>
      </c>
      <c r="P147" s="69">
        <f>'[1]Historical Data'!AU19338</f>
        <v>9</v>
      </c>
      <c r="Q147" s="69">
        <f>'[1]Historical Data'!AV19338</f>
        <v>9</v>
      </c>
      <c r="R147" s="69">
        <f>'[1]Historical Data'!AW19338</f>
        <v>9</v>
      </c>
      <c r="S147" s="69">
        <f>'[1]Historical Data'!AX19338</f>
        <v>9</v>
      </c>
      <c r="T147" s="69">
        <f>'[1]Historical Data'!AY19338</f>
        <v>9</v>
      </c>
      <c r="U147" s="69">
        <f>'[1]Historical Data'!AZ19338</f>
        <v>9</v>
      </c>
      <c r="V147" s="69">
        <f>'[1]Historical Data'!BA19338</f>
        <v>9</v>
      </c>
      <c r="W147" s="69">
        <f>'[1]Historical Data'!BB19338</f>
        <v>9</v>
      </c>
      <c r="X147" s="69">
        <f>'[1]Historical Data'!BC19338</f>
        <v>9</v>
      </c>
      <c r="Y147" s="69">
        <f>'[1]Historical Data'!BD19338</f>
        <v>9</v>
      </c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</row>
    <row r="148" spans="1:42">
      <c r="A148" t="s">
        <v>268</v>
      </c>
      <c r="B148" s="69">
        <f>'[1]Historical Data'!AG19339</f>
        <v>440</v>
      </c>
      <c r="C148" s="69">
        <f>'[1]Historical Data'!AH19339</f>
        <v>440</v>
      </c>
      <c r="D148" s="69">
        <f>'[1]Historical Data'!AI19339</f>
        <v>440</v>
      </c>
      <c r="E148" s="69">
        <f>'[1]Historical Data'!AJ19339</f>
        <v>440</v>
      </c>
      <c r="F148" s="69">
        <f>'[1]Historical Data'!AK19339</f>
        <v>440</v>
      </c>
      <c r="G148" s="69">
        <f>'[1]Historical Data'!AL19339</f>
        <v>440</v>
      </c>
      <c r="H148" s="69">
        <f>'[1]Historical Data'!AM19339</f>
        <v>440</v>
      </c>
      <c r="I148" s="69">
        <f>'[1]Historical Data'!AN19339</f>
        <v>440</v>
      </c>
      <c r="J148" s="69">
        <f>'[1]Historical Data'!AO19339</f>
        <v>440</v>
      </c>
      <c r="K148" s="69">
        <f>'[1]Historical Data'!AP19339</f>
        <v>440</v>
      </c>
      <c r="L148" s="69">
        <f>'[1]Historical Data'!AQ19339</f>
        <v>440</v>
      </c>
      <c r="M148" s="69">
        <f>'[1]Historical Data'!AR19339</f>
        <v>440</v>
      </c>
      <c r="N148" s="69">
        <f>'[1]Historical Data'!AS19339</f>
        <v>440</v>
      </c>
      <c r="O148" s="69">
        <f>'[1]Historical Data'!AT19339</f>
        <v>440</v>
      </c>
      <c r="P148" s="69">
        <f>'[1]Historical Data'!AU19339</f>
        <v>440</v>
      </c>
      <c r="Q148" s="69">
        <f>'[1]Historical Data'!AV19339</f>
        <v>440</v>
      </c>
      <c r="R148" s="69">
        <f>'[1]Historical Data'!AW19339</f>
        <v>440</v>
      </c>
      <c r="S148" s="69">
        <f>'[1]Historical Data'!AX19339</f>
        <v>440</v>
      </c>
      <c r="T148" s="69">
        <f>'[1]Historical Data'!AY19339</f>
        <v>440</v>
      </c>
      <c r="U148" s="69">
        <f>'[1]Historical Data'!AZ19339</f>
        <v>440</v>
      </c>
      <c r="V148" s="69">
        <f>'[1]Historical Data'!BA19339</f>
        <v>440</v>
      </c>
      <c r="W148" s="69">
        <f>'[1]Historical Data'!BB19339</f>
        <v>440</v>
      </c>
      <c r="X148" s="69">
        <f>'[1]Historical Data'!BC19339</f>
        <v>440</v>
      </c>
      <c r="Y148" s="69">
        <f>'[1]Historical Data'!BD19339</f>
        <v>440</v>
      </c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</row>
    <row r="149" spans="1:42">
      <c r="A149" t="s">
        <v>337</v>
      </c>
      <c r="B149" s="69">
        <f>'[1]Historical Data'!AG19340</f>
        <v>0</v>
      </c>
      <c r="C149" s="69">
        <f>'[1]Historical Data'!AH19340</f>
        <v>0</v>
      </c>
      <c r="D149" s="69">
        <f>'[1]Historical Data'!AI19340</f>
        <v>0</v>
      </c>
      <c r="E149" s="69">
        <f>'[1]Historical Data'!AJ19340</f>
        <v>0</v>
      </c>
      <c r="F149" s="69">
        <f>'[1]Historical Data'!AK19340</f>
        <v>0</v>
      </c>
      <c r="G149" s="69">
        <f>'[1]Historical Data'!AL19340</f>
        <v>0</v>
      </c>
      <c r="H149" s="69">
        <f>'[1]Historical Data'!AM19340</f>
        <v>0</v>
      </c>
      <c r="I149" s="69">
        <f>'[1]Historical Data'!AN19340</f>
        <v>0</v>
      </c>
      <c r="J149" s="69">
        <f>'[1]Historical Data'!AO19340</f>
        <v>0</v>
      </c>
      <c r="K149" s="69">
        <f>'[1]Historical Data'!AP19340</f>
        <v>0</v>
      </c>
      <c r="L149" s="69">
        <f>'[1]Historical Data'!AQ19340</f>
        <v>0</v>
      </c>
      <c r="M149" s="69">
        <f>'[1]Historical Data'!AR19340</f>
        <v>0</v>
      </c>
      <c r="N149" s="69">
        <f>'[1]Historical Data'!AS19340</f>
        <v>0</v>
      </c>
      <c r="O149" s="69">
        <f>'[1]Historical Data'!AT19340</f>
        <v>0</v>
      </c>
      <c r="P149" s="69">
        <f>'[1]Historical Data'!AU19340</f>
        <v>0</v>
      </c>
      <c r="Q149" s="69">
        <f>'[1]Historical Data'!AV19340</f>
        <v>0</v>
      </c>
      <c r="R149" s="69">
        <f>'[1]Historical Data'!AW19340</f>
        <v>0</v>
      </c>
      <c r="S149" s="69">
        <f>'[1]Historical Data'!AX19340</f>
        <v>0</v>
      </c>
      <c r="T149" s="69">
        <f>'[1]Historical Data'!AY19340</f>
        <v>0</v>
      </c>
      <c r="U149" s="69">
        <f>'[1]Historical Data'!AZ19340</f>
        <v>0</v>
      </c>
      <c r="V149" s="69">
        <f>'[1]Historical Data'!BA19340</f>
        <v>0</v>
      </c>
      <c r="W149" s="69">
        <f>'[1]Historical Data'!BB19340</f>
        <v>0</v>
      </c>
      <c r="X149" s="69">
        <f>'[1]Historical Data'!BC19340</f>
        <v>0</v>
      </c>
      <c r="Y149" s="69">
        <f>'[1]Historical Data'!BD19340</f>
        <v>0</v>
      </c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</row>
    <row r="150" spans="1:42">
      <c r="A150" t="s">
        <v>266</v>
      </c>
      <c r="B150" s="69" t="str">
        <f>'[1]Historical Data'!AG19341</f>
        <v>1000 Ha</v>
      </c>
      <c r="C150" s="69">
        <f>'[1]Historical Data'!AH19341</f>
        <v>0</v>
      </c>
      <c r="D150" s="69">
        <f>'[1]Historical Data'!AI19341</f>
        <v>0</v>
      </c>
      <c r="E150" s="69">
        <f>'[1]Historical Data'!AJ19341</f>
        <v>0</v>
      </c>
      <c r="F150" s="69">
        <f>'[1]Historical Data'!AK19341</f>
        <v>0</v>
      </c>
      <c r="G150" s="69">
        <f>'[1]Historical Data'!AL19341</f>
        <v>0</v>
      </c>
      <c r="H150" s="69">
        <f>'[1]Historical Data'!AM19341</f>
        <v>0</v>
      </c>
      <c r="I150" s="69">
        <f>'[1]Historical Data'!AN19341</f>
        <v>0</v>
      </c>
      <c r="J150" s="69">
        <f>'[1]Historical Data'!AO19341</f>
        <v>0</v>
      </c>
      <c r="K150" s="69">
        <f>'[1]Historical Data'!AP19341</f>
        <v>0</v>
      </c>
      <c r="L150" s="69">
        <f>'[1]Historical Data'!AQ19341</f>
        <v>0</v>
      </c>
      <c r="M150" s="69">
        <f>'[1]Historical Data'!AR19341</f>
        <v>0</v>
      </c>
      <c r="N150" s="69">
        <f>'[1]Historical Data'!AS19341</f>
        <v>0</v>
      </c>
      <c r="O150" s="69">
        <f>'[1]Historical Data'!AT19341</f>
        <v>0</v>
      </c>
      <c r="P150" s="69">
        <f>'[1]Historical Data'!AU19341</f>
        <v>0</v>
      </c>
      <c r="Q150" s="69">
        <f>'[1]Historical Data'!AV19341</f>
        <v>0</v>
      </c>
      <c r="R150" s="69">
        <f>'[1]Historical Data'!AW19341</f>
        <v>0</v>
      </c>
      <c r="S150" s="69">
        <f>'[1]Historical Data'!AX19341</f>
        <v>0</v>
      </c>
      <c r="T150" s="69">
        <f>'[1]Historical Data'!AY19341</f>
        <v>0</v>
      </c>
      <c r="U150" s="69">
        <f>'[1]Historical Data'!AZ19341</f>
        <v>0</v>
      </c>
      <c r="V150" s="69">
        <f>'[1]Historical Data'!BA19341</f>
        <v>0</v>
      </c>
      <c r="W150" s="69">
        <f>'[1]Historical Data'!BB19341</f>
        <v>0</v>
      </c>
      <c r="X150" s="69">
        <f>'[1]Historical Data'!BC19341</f>
        <v>0</v>
      </c>
      <c r="Y150" s="69">
        <f>'[1]Historical Data'!BD19341</f>
        <v>0</v>
      </c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</row>
    <row r="151" spans="1:42">
      <c r="A151" s="69" t="s">
        <v>350</v>
      </c>
      <c r="B151" s="69">
        <f>'[1]Historical Data'!AG19342</f>
        <v>1992</v>
      </c>
      <c r="C151" s="69">
        <f>'[1]Historical Data'!AH19342</f>
        <v>1993</v>
      </c>
      <c r="D151" s="69">
        <f>'[1]Historical Data'!AI19342</f>
        <v>1994</v>
      </c>
      <c r="E151" s="69">
        <f>'[1]Historical Data'!AJ19342</f>
        <v>1995</v>
      </c>
      <c r="F151" s="69">
        <f>'[1]Historical Data'!AK19342</f>
        <v>1996</v>
      </c>
      <c r="G151" s="69">
        <f>'[1]Historical Data'!AL19342</f>
        <v>1997</v>
      </c>
      <c r="H151" s="69">
        <f>'[1]Historical Data'!AM19342</f>
        <v>1998</v>
      </c>
      <c r="I151" s="69">
        <f>'[1]Historical Data'!AN19342</f>
        <v>1999</v>
      </c>
      <c r="J151" s="69">
        <f>'[1]Historical Data'!AO19342</f>
        <v>2000</v>
      </c>
      <c r="K151" s="69">
        <f>'[1]Historical Data'!AP19342</f>
        <v>2001</v>
      </c>
      <c r="L151" s="69">
        <f>'[1]Historical Data'!AQ19342</f>
        <v>2002</v>
      </c>
      <c r="M151" s="69">
        <f>'[1]Historical Data'!AR19342</f>
        <v>2003</v>
      </c>
      <c r="N151" s="69">
        <f>'[1]Historical Data'!AS19342</f>
        <v>2004</v>
      </c>
      <c r="O151" s="69">
        <f>'[1]Historical Data'!AT19342</f>
        <v>2005</v>
      </c>
      <c r="P151" s="69">
        <f>'[1]Historical Data'!AU19342</f>
        <v>2006</v>
      </c>
      <c r="Q151" s="69">
        <f>'[1]Historical Data'!AV19342</f>
        <v>2007</v>
      </c>
      <c r="R151" s="69">
        <f>'[1]Historical Data'!AW19342</f>
        <v>2008</v>
      </c>
      <c r="S151" s="69">
        <f>'[1]Historical Data'!AX19342</f>
        <v>2009</v>
      </c>
      <c r="T151" s="69">
        <f>'[1]Historical Data'!AY19342</f>
        <v>2010</v>
      </c>
      <c r="U151" s="69">
        <f>'[1]Historical Data'!AZ19342</f>
        <v>2011</v>
      </c>
      <c r="V151" s="69">
        <f>'[1]Historical Data'!BA19342</f>
        <v>2012</v>
      </c>
      <c r="W151" s="69">
        <f>'[1]Historical Data'!BB19342</f>
        <v>2013</v>
      </c>
      <c r="X151" s="69">
        <f>'[1]Historical Data'!BC19342</f>
        <v>2014</v>
      </c>
      <c r="Y151" s="69">
        <f>'[1]Historical Data'!BD19342</f>
        <v>2015</v>
      </c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</row>
    <row r="152" spans="1:42">
      <c r="A152" t="s">
        <v>7</v>
      </c>
      <c r="B152" s="69">
        <f>'[1]Historical Data'!AG19343</f>
        <v>991102</v>
      </c>
      <c r="C152" s="69">
        <f>'[1]Historical Data'!AH19343</f>
        <v>991951</v>
      </c>
      <c r="D152" s="69">
        <f>'[1]Historical Data'!AI19343</f>
        <v>992812</v>
      </c>
      <c r="E152" s="69">
        <f>'[1]Historical Data'!AJ19343</f>
        <v>993681</v>
      </c>
      <c r="F152" s="69">
        <f>'[1]Historical Data'!AK19343</f>
        <v>994561</v>
      </c>
      <c r="G152" s="69">
        <f>'[1]Historical Data'!AL19343</f>
        <v>995453</v>
      </c>
      <c r="H152" s="69">
        <f>'[1]Historical Data'!AM19343</f>
        <v>996357</v>
      </c>
      <c r="I152" s="69">
        <f>'[1]Historical Data'!AN19343</f>
        <v>997271</v>
      </c>
      <c r="J152" s="69">
        <f>'[1]Historical Data'!AO19343</f>
        <v>998194</v>
      </c>
      <c r="K152" s="69">
        <f>'[1]Historical Data'!AP19343</f>
        <v>998764</v>
      </c>
      <c r="L152" s="69">
        <f>'[1]Historical Data'!AQ19343</f>
        <v>999338</v>
      </c>
      <c r="M152" s="69">
        <f>'[1]Historical Data'!AR19343</f>
        <v>999918</v>
      </c>
      <c r="N152" s="69">
        <f>'[1]Historical Data'!AS19343</f>
        <v>1000503</v>
      </c>
      <c r="O152" s="69">
        <f>'[1]Historical Data'!AT19343</f>
        <v>1001097</v>
      </c>
      <c r="P152" s="69">
        <f>'[1]Historical Data'!AU19343</f>
        <v>1001856</v>
      </c>
      <c r="Q152" s="69">
        <f>'[1]Historical Data'!AV19343</f>
        <v>1002620</v>
      </c>
      <c r="R152" s="69">
        <f>'[1]Historical Data'!AW19343</f>
        <v>1003388</v>
      </c>
      <c r="S152" s="69">
        <f>'[1]Historical Data'!AX19343</f>
        <v>1004163</v>
      </c>
      <c r="T152" s="69">
        <f>'[1]Historical Data'!AY19343</f>
        <v>1004943</v>
      </c>
      <c r="U152" s="69">
        <f>'[1]Historical Data'!AZ19343</f>
        <v>1005710</v>
      </c>
      <c r="V152" s="69">
        <f>'[1]Historical Data'!BA19343</f>
        <v>1006482</v>
      </c>
      <c r="W152" s="69">
        <f>'[1]Historical Data'!BB19343</f>
        <v>1007255</v>
      </c>
      <c r="X152" s="69">
        <f>'[1]Historical Data'!BC19343</f>
        <v>1008028</v>
      </c>
      <c r="Y152" s="69">
        <f>'[1]Historical Data'!BD19343</f>
        <v>1008807</v>
      </c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</row>
    <row r="153" spans="1:42">
      <c r="A153" t="s">
        <v>17</v>
      </c>
      <c r="B153" s="69">
        <f>'[1]Historical Data'!AG19344</f>
        <v>785</v>
      </c>
      <c r="C153" s="69">
        <f>'[1]Historical Data'!AH19344</f>
        <v>783</v>
      </c>
      <c r="D153" s="69">
        <f>'[1]Historical Data'!AI19344</f>
        <v>781</v>
      </c>
      <c r="E153" s="69">
        <f>'[1]Historical Data'!AJ19344</f>
        <v>779</v>
      </c>
      <c r="F153" s="69">
        <f>'[1]Historical Data'!AK19344</f>
        <v>777</v>
      </c>
      <c r="G153" s="69">
        <f>'[1]Historical Data'!AL19344</f>
        <v>775</v>
      </c>
      <c r="H153" s="69">
        <f>'[1]Historical Data'!AM19344</f>
        <v>773</v>
      </c>
      <c r="I153" s="69">
        <f>'[1]Historical Data'!AN19344</f>
        <v>771</v>
      </c>
      <c r="J153" s="69">
        <f>'[1]Historical Data'!AO19344</f>
        <v>769</v>
      </c>
      <c r="K153" s="69">
        <f>'[1]Historical Data'!AP19344</f>
        <v>772</v>
      </c>
      <c r="L153" s="69">
        <f>'[1]Historical Data'!AQ19344</f>
        <v>775</v>
      </c>
      <c r="M153" s="69">
        <f>'[1]Historical Data'!AR19344</f>
        <v>778</v>
      </c>
      <c r="N153" s="69">
        <f>'[1]Historical Data'!AS19344</f>
        <v>781</v>
      </c>
      <c r="O153" s="69">
        <f>'[1]Historical Data'!AT19344</f>
        <v>782</v>
      </c>
      <c r="P153" s="69">
        <f>'[1]Historical Data'!AU19344</f>
        <v>781</v>
      </c>
      <c r="Q153" s="69">
        <f>'[1]Historical Data'!AV19344</f>
        <v>780</v>
      </c>
      <c r="R153" s="69">
        <f>'[1]Historical Data'!AW19344</f>
        <v>779</v>
      </c>
      <c r="S153" s="69">
        <f>'[1]Historical Data'!AX19344</f>
        <v>778</v>
      </c>
      <c r="T153" s="69">
        <f>'[1]Historical Data'!AY19344</f>
        <v>776</v>
      </c>
      <c r="U153" s="69">
        <f>'[1]Historical Data'!AZ19344</f>
        <v>775</v>
      </c>
      <c r="V153" s="69">
        <f>'[1]Historical Data'!BA19344</f>
        <v>774</v>
      </c>
      <c r="W153" s="69">
        <f>'[1]Historical Data'!BB19344</f>
        <v>773</v>
      </c>
      <c r="X153" s="69">
        <f>'[1]Historical Data'!BC19344</f>
        <v>772</v>
      </c>
      <c r="Y153" s="69">
        <f>'[1]Historical Data'!BD19344</f>
        <v>771</v>
      </c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</row>
    <row r="154" spans="1:42">
      <c r="A154" t="s">
        <v>24</v>
      </c>
      <c r="B154" s="69">
        <f>'[1]Historical Data'!AG19345</f>
        <v>3788</v>
      </c>
      <c r="C154" s="69">
        <f>'[1]Historical Data'!AH19345</f>
        <v>3794</v>
      </c>
      <c r="D154" s="69">
        <f>'[1]Historical Data'!AI19345</f>
        <v>3800</v>
      </c>
      <c r="E154" s="69">
        <f>'[1]Historical Data'!AJ19345</f>
        <v>3806</v>
      </c>
      <c r="F154" s="69">
        <f>'[1]Historical Data'!AK19345</f>
        <v>3812</v>
      </c>
      <c r="G154" s="69">
        <f>'[1]Historical Data'!AL19345</f>
        <v>3818</v>
      </c>
      <c r="H154" s="69">
        <f>'[1]Historical Data'!AM19345</f>
        <v>3824</v>
      </c>
      <c r="I154" s="69">
        <f>'[1]Historical Data'!AN19345</f>
        <v>3830</v>
      </c>
      <c r="J154" s="69">
        <f>'[1]Historical Data'!AO19345</f>
        <v>3838</v>
      </c>
      <c r="K154" s="69">
        <f>'[1]Historical Data'!AP19345</f>
        <v>3843</v>
      </c>
      <c r="L154" s="69">
        <f>'[1]Historical Data'!AQ19345</f>
        <v>3848</v>
      </c>
      <c r="M154" s="69">
        <f>'[1]Historical Data'!AR19345</f>
        <v>3853</v>
      </c>
      <c r="N154" s="69">
        <f>'[1]Historical Data'!AS19345</f>
        <v>3858</v>
      </c>
      <c r="O154" s="69">
        <f>'[1]Historical Data'!AT19345</f>
        <v>3862</v>
      </c>
      <c r="P154" s="69">
        <f>'[1]Historical Data'!AU19345</f>
        <v>3867</v>
      </c>
      <c r="Q154" s="69">
        <f>'[1]Historical Data'!AV19345</f>
        <v>3872</v>
      </c>
      <c r="R154" s="69">
        <f>'[1]Historical Data'!AW19345</f>
        <v>3877</v>
      </c>
      <c r="S154" s="69">
        <f>'[1]Historical Data'!AX19345</f>
        <v>3882</v>
      </c>
      <c r="T154" s="69">
        <f>'[1]Historical Data'!AY19345</f>
        <v>3887</v>
      </c>
      <c r="U154" s="69">
        <f>'[1]Historical Data'!AZ19345</f>
        <v>3892</v>
      </c>
      <c r="V154" s="69">
        <f>'[1]Historical Data'!BA19345</f>
        <v>3897</v>
      </c>
      <c r="W154" s="69">
        <f>'[1]Historical Data'!BB19345</f>
        <v>3902</v>
      </c>
      <c r="X154" s="69">
        <f>'[1]Historical Data'!BC19345</f>
        <v>3907</v>
      </c>
      <c r="Y154" s="69">
        <f>'[1]Historical Data'!BD19345</f>
        <v>3912</v>
      </c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</row>
    <row r="155" spans="1:42">
      <c r="A155" t="s">
        <v>29</v>
      </c>
      <c r="B155" s="69">
        <f>'[1]Historical Data'!AG19346</f>
        <v>675</v>
      </c>
      <c r="C155" s="69">
        <f>'[1]Historical Data'!AH19346</f>
        <v>674</v>
      </c>
      <c r="D155" s="69">
        <f>'[1]Historical Data'!AI19346</f>
        <v>673</v>
      </c>
      <c r="E155" s="69">
        <f>'[1]Historical Data'!AJ19346</f>
        <v>672</v>
      </c>
      <c r="F155" s="69">
        <f>'[1]Historical Data'!AK19346</f>
        <v>671</v>
      </c>
      <c r="G155" s="69">
        <f>'[1]Historical Data'!AL19346</f>
        <v>670</v>
      </c>
      <c r="H155" s="69">
        <f>'[1]Historical Data'!AM19346</f>
        <v>669</v>
      </c>
      <c r="I155" s="69">
        <f>'[1]Historical Data'!AN19346</f>
        <v>668</v>
      </c>
      <c r="J155" s="69">
        <f>'[1]Historical Data'!AO19346</f>
        <v>667</v>
      </c>
      <c r="K155" s="69">
        <f>'[1]Historical Data'!AP19346</f>
        <v>668</v>
      </c>
      <c r="L155" s="69">
        <f>'[1]Historical Data'!AQ19346</f>
        <v>669</v>
      </c>
      <c r="M155" s="69">
        <f>'[1]Historical Data'!AR19346</f>
        <v>670</v>
      </c>
      <c r="N155" s="69">
        <f>'[1]Historical Data'!AS19346</f>
        <v>671</v>
      </c>
      <c r="O155" s="69">
        <f>'[1]Historical Data'!AT19346</f>
        <v>673</v>
      </c>
      <c r="P155" s="69">
        <f>'[1]Historical Data'!AU19346</f>
        <v>674</v>
      </c>
      <c r="Q155" s="69">
        <f>'[1]Historical Data'!AV19346</f>
        <v>675</v>
      </c>
      <c r="R155" s="69">
        <f>'[1]Historical Data'!AW19346</f>
        <v>676</v>
      </c>
      <c r="S155" s="69">
        <f>'[1]Historical Data'!AX19346</f>
        <v>677</v>
      </c>
      <c r="T155" s="69">
        <f>'[1]Historical Data'!AY19346</f>
        <v>678</v>
      </c>
      <c r="U155" s="69">
        <f>'[1]Historical Data'!AZ19346</f>
        <v>679</v>
      </c>
      <c r="V155" s="69">
        <f>'[1]Historical Data'!BA19346</f>
        <v>680</v>
      </c>
      <c r="W155" s="69">
        <f>'[1]Historical Data'!BB19346</f>
        <v>681</v>
      </c>
      <c r="X155" s="69">
        <f>'[1]Historical Data'!BC19346</f>
        <v>682</v>
      </c>
      <c r="Y155" s="69">
        <f>'[1]Historical Data'!BD19346</f>
        <v>683</v>
      </c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</row>
    <row r="156" spans="1:42">
      <c r="A156" t="s">
        <v>35</v>
      </c>
      <c r="B156" s="69">
        <f>'[1]Historical Data'!AG19347</f>
        <v>2204</v>
      </c>
      <c r="C156" s="69">
        <f>'[1]Historical Data'!AH19347</f>
        <v>2201</v>
      </c>
      <c r="D156" s="69">
        <f>'[1]Historical Data'!AI19347</f>
        <v>2198</v>
      </c>
      <c r="E156" s="69">
        <f>'[1]Historical Data'!AJ19347</f>
        <v>2196</v>
      </c>
      <c r="F156" s="69">
        <f>'[1]Historical Data'!AK19347</f>
        <v>2194</v>
      </c>
      <c r="G156" s="69">
        <f>'[1]Historical Data'!AL19347</f>
        <v>2192</v>
      </c>
      <c r="H156" s="69">
        <f>'[1]Historical Data'!AM19347</f>
        <v>2190</v>
      </c>
      <c r="I156" s="69">
        <f>'[1]Historical Data'!AN19347</f>
        <v>2188</v>
      </c>
      <c r="J156" s="69">
        <f>'[1]Historical Data'!AO19347</f>
        <v>2185</v>
      </c>
      <c r="K156" s="69">
        <f>'[1]Historical Data'!AP19347</f>
        <v>2185</v>
      </c>
      <c r="L156" s="69">
        <f>'[1]Historical Data'!AQ19347</f>
        <v>2185</v>
      </c>
      <c r="M156" s="69">
        <f>'[1]Historical Data'!AR19347</f>
        <v>2185</v>
      </c>
      <c r="N156" s="69">
        <f>'[1]Historical Data'!AS19347</f>
        <v>2185</v>
      </c>
      <c r="O156" s="69">
        <f>'[1]Historical Data'!AT19347</f>
        <v>2185</v>
      </c>
      <c r="P156" s="69">
        <f>'[1]Historical Data'!AU19347</f>
        <v>2185</v>
      </c>
      <c r="Q156" s="69">
        <f>'[1]Historical Data'!AV19347</f>
        <v>2185</v>
      </c>
      <c r="R156" s="69">
        <f>'[1]Historical Data'!AW19347</f>
        <v>2185</v>
      </c>
      <c r="S156" s="69">
        <f>'[1]Historical Data'!AX19347</f>
        <v>2185</v>
      </c>
      <c r="T156" s="69">
        <f>'[1]Historical Data'!AY19347</f>
        <v>2185</v>
      </c>
      <c r="U156" s="69">
        <f>'[1]Historical Data'!AZ19347</f>
        <v>2185</v>
      </c>
      <c r="V156" s="69">
        <f>'[1]Historical Data'!BA19347</f>
        <v>2185</v>
      </c>
      <c r="W156" s="69">
        <f>'[1]Historical Data'!BB19347</f>
        <v>2185</v>
      </c>
      <c r="X156" s="69">
        <f>'[1]Historical Data'!BC19347</f>
        <v>2185</v>
      </c>
      <c r="Y156" s="69">
        <f>'[1]Historical Data'!BD19347</f>
        <v>2185</v>
      </c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</row>
    <row r="157" spans="1:42">
      <c r="A157" t="s">
        <v>55</v>
      </c>
      <c r="B157" s="69">
        <f>'[1]Historical Data'!AG19348</f>
        <v>3337</v>
      </c>
      <c r="C157" s="69">
        <f>'[1]Historical Data'!AH19348</f>
        <v>3342</v>
      </c>
      <c r="D157" s="69">
        <f>'[1]Historical Data'!AI19348</f>
        <v>3347</v>
      </c>
      <c r="E157" s="69">
        <f>'[1]Historical Data'!AJ19348</f>
        <v>3352</v>
      </c>
      <c r="F157" s="69">
        <f>'[1]Historical Data'!AK19348</f>
        <v>3357</v>
      </c>
      <c r="G157" s="69">
        <f>'[1]Historical Data'!AL19348</f>
        <v>3362</v>
      </c>
      <c r="H157" s="69">
        <f>'[1]Historical Data'!AM19348</f>
        <v>3367</v>
      </c>
      <c r="I157" s="69">
        <f>'[1]Historical Data'!AN19348</f>
        <v>3372</v>
      </c>
      <c r="J157" s="69">
        <f>'[1]Historical Data'!AO19348</f>
        <v>3375</v>
      </c>
      <c r="K157" s="69">
        <f>'[1]Historical Data'!AP19348</f>
        <v>3428</v>
      </c>
      <c r="L157" s="69">
        <f>'[1]Historical Data'!AQ19348</f>
        <v>3482</v>
      </c>
      <c r="M157" s="69">
        <f>'[1]Historical Data'!AR19348</f>
        <v>3537</v>
      </c>
      <c r="N157" s="69">
        <f>'[1]Historical Data'!AS19348</f>
        <v>3593</v>
      </c>
      <c r="O157" s="69">
        <f>'[1]Historical Data'!AT19348</f>
        <v>3651</v>
      </c>
      <c r="P157" s="69">
        <f>'[1]Historical Data'!AU19348</f>
        <v>3705</v>
      </c>
      <c r="Q157" s="69">
        <f>'[1]Historical Data'!AV19348</f>
        <v>3759</v>
      </c>
      <c r="R157" s="69">
        <f>'[1]Historical Data'!AW19348</f>
        <v>3814</v>
      </c>
      <c r="S157" s="69">
        <f>'[1]Historical Data'!AX19348</f>
        <v>3870</v>
      </c>
      <c r="T157" s="69">
        <f>'[1]Historical Data'!AY19348</f>
        <v>3927</v>
      </c>
      <c r="U157" s="69">
        <f>'[1]Historical Data'!AZ19348</f>
        <v>3982</v>
      </c>
      <c r="V157" s="69">
        <f>'[1]Historical Data'!BA19348</f>
        <v>4037</v>
      </c>
      <c r="W157" s="69">
        <f>'[1]Historical Data'!BB19348</f>
        <v>4093</v>
      </c>
      <c r="X157" s="69">
        <f>'[1]Historical Data'!BC19348</f>
        <v>4148</v>
      </c>
      <c r="Y157" s="69">
        <f>'[1]Historical Data'!BD19348</f>
        <v>4204</v>
      </c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</row>
    <row r="158" spans="1:42">
      <c r="A158" t="s">
        <v>59</v>
      </c>
      <c r="B158" s="69">
        <f>'[1]Historical Data'!AG19349</f>
        <v>1856</v>
      </c>
      <c r="C158" s="69">
        <f>'[1]Historical Data'!AH19349</f>
        <v>1859</v>
      </c>
      <c r="D158" s="69">
        <f>'[1]Historical Data'!AI19349</f>
        <v>1862</v>
      </c>
      <c r="E158" s="69">
        <f>'[1]Historical Data'!AJ19349</f>
        <v>1865</v>
      </c>
      <c r="F158" s="69">
        <f>'[1]Historical Data'!AK19349</f>
        <v>1868</v>
      </c>
      <c r="G158" s="69">
        <f>'[1]Historical Data'!AL19349</f>
        <v>1872</v>
      </c>
      <c r="H158" s="69">
        <f>'[1]Historical Data'!AM19349</f>
        <v>1876</v>
      </c>
      <c r="I158" s="69">
        <f>'[1]Historical Data'!AN19349</f>
        <v>1880</v>
      </c>
      <c r="J158" s="69">
        <f>'[1]Historical Data'!AO19349</f>
        <v>1885</v>
      </c>
      <c r="K158" s="69">
        <f>'[1]Historical Data'!AP19349</f>
        <v>1889</v>
      </c>
      <c r="L158" s="69">
        <f>'[1]Historical Data'!AQ19349</f>
        <v>1893</v>
      </c>
      <c r="M158" s="69">
        <f>'[1]Historical Data'!AR19349</f>
        <v>1897</v>
      </c>
      <c r="N158" s="69">
        <f>'[1]Historical Data'!AS19349</f>
        <v>1901</v>
      </c>
      <c r="O158" s="69">
        <f>'[1]Historical Data'!AT19349</f>
        <v>1903</v>
      </c>
      <c r="P158" s="69">
        <f>'[1]Historical Data'!AU19349</f>
        <v>1906</v>
      </c>
      <c r="Q158" s="69">
        <f>'[1]Historical Data'!AV19349</f>
        <v>1909</v>
      </c>
      <c r="R158" s="69">
        <f>'[1]Historical Data'!AW19349</f>
        <v>1912</v>
      </c>
      <c r="S158" s="69">
        <f>'[1]Historical Data'!AX19349</f>
        <v>1915</v>
      </c>
      <c r="T158" s="69">
        <f>'[1]Historical Data'!AY19349</f>
        <v>1920</v>
      </c>
      <c r="U158" s="69">
        <f>'[1]Historical Data'!AZ19349</f>
        <v>1923</v>
      </c>
      <c r="V158" s="69">
        <f>'[1]Historical Data'!BA19349</f>
        <v>1926</v>
      </c>
      <c r="W158" s="69">
        <f>'[1]Historical Data'!BB19349</f>
        <v>1930</v>
      </c>
      <c r="X158" s="69">
        <f>'[1]Historical Data'!BC19349</f>
        <v>1933</v>
      </c>
      <c r="Y158" s="69">
        <f>'[1]Historical Data'!BD19349</f>
        <v>1936</v>
      </c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</row>
    <row r="159" spans="1:42">
      <c r="A159" t="s">
        <v>62</v>
      </c>
      <c r="B159" s="69">
        <f>'[1]Historical Data'!AG19350</f>
        <v>2631</v>
      </c>
      <c r="C159" s="69">
        <f>'[1]Historical Data'!AH19350</f>
        <v>2632</v>
      </c>
      <c r="D159" s="69">
        <f>'[1]Historical Data'!AI19350</f>
        <v>2633</v>
      </c>
      <c r="E159" s="69">
        <f>'[1]Historical Data'!AJ19350</f>
        <v>2634</v>
      </c>
      <c r="F159" s="69">
        <f>'[1]Historical Data'!AK19350</f>
        <v>2635</v>
      </c>
      <c r="G159" s="69">
        <f>'[1]Historical Data'!AL19350</f>
        <v>2636</v>
      </c>
      <c r="H159" s="69">
        <f>'[1]Historical Data'!AM19350</f>
        <v>2637</v>
      </c>
      <c r="I159" s="69">
        <f>'[1]Historical Data'!AN19350</f>
        <v>2638</v>
      </c>
      <c r="J159" s="69">
        <f>'[1]Historical Data'!AO19350</f>
        <v>2637</v>
      </c>
      <c r="K159" s="69">
        <f>'[1]Historical Data'!AP19350</f>
        <v>2639</v>
      </c>
      <c r="L159" s="69">
        <f>'[1]Historical Data'!AQ19350</f>
        <v>2641</v>
      </c>
      <c r="M159" s="69">
        <f>'[1]Historical Data'!AR19350</f>
        <v>2643</v>
      </c>
      <c r="N159" s="69">
        <f>'[1]Historical Data'!AS19350</f>
        <v>2645</v>
      </c>
      <c r="O159" s="69">
        <f>'[1]Historical Data'!AT19350</f>
        <v>2647</v>
      </c>
      <c r="P159" s="69">
        <f>'[1]Historical Data'!AU19350</f>
        <v>2649</v>
      </c>
      <c r="Q159" s="69">
        <f>'[1]Historical Data'!AV19350</f>
        <v>2651</v>
      </c>
      <c r="R159" s="69">
        <f>'[1]Historical Data'!AW19350</f>
        <v>2653</v>
      </c>
      <c r="S159" s="69">
        <f>'[1]Historical Data'!AX19350</f>
        <v>2655</v>
      </c>
      <c r="T159" s="69">
        <f>'[1]Historical Data'!AY19350</f>
        <v>2657</v>
      </c>
      <c r="U159" s="69">
        <f>'[1]Historical Data'!AZ19350</f>
        <v>2659</v>
      </c>
      <c r="V159" s="69">
        <f>'[1]Historical Data'!BA19350</f>
        <v>2661</v>
      </c>
      <c r="W159" s="69">
        <f>'[1]Historical Data'!BB19350</f>
        <v>2663</v>
      </c>
      <c r="X159" s="69">
        <f>'[1]Historical Data'!BC19350</f>
        <v>2665</v>
      </c>
      <c r="Y159" s="69">
        <f>'[1]Historical Data'!BD19350</f>
        <v>2667</v>
      </c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</row>
    <row r="160" spans="1:42">
      <c r="A160" t="s">
        <v>76</v>
      </c>
      <c r="B160" s="69">
        <f>'[1]Historical Data'!AG19351</f>
        <v>453</v>
      </c>
      <c r="C160" s="69">
        <f>'[1]Historical Data'!AH19351</f>
        <v>457</v>
      </c>
      <c r="D160" s="69">
        <f>'[1]Historical Data'!AI19351</f>
        <v>461</v>
      </c>
      <c r="E160" s="69">
        <f>'[1]Historical Data'!AJ19351</f>
        <v>465</v>
      </c>
      <c r="F160" s="69">
        <f>'[1]Historical Data'!AK19351</f>
        <v>469</v>
      </c>
      <c r="G160" s="69">
        <f>'[1]Historical Data'!AL19351</f>
        <v>473</v>
      </c>
      <c r="H160" s="69">
        <f>'[1]Historical Data'!AM19351</f>
        <v>477</v>
      </c>
      <c r="I160" s="69">
        <f>'[1]Historical Data'!AN19351</f>
        <v>481</v>
      </c>
      <c r="J160" s="69">
        <f>'[1]Historical Data'!AO19351</f>
        <v>486</v>
      </c>
      <c r="K160" s="69">
        <f>'[1]Historical Data'!AP19351</f>
        <v>495</v>
      </c>
      <c r="L160" s="69">
        <f>'[1]Historical Data'!AQ19351</f>
        <v>504</v>
      </c>
      <c r="M160" s="69">
        <f>'[1]Historical Data'!AR19351</f>
        <v>514</v>
      </c>
      <c r="N160" s="69">
        <f>'[1]Historical Data'!AS19351</f>
        <v>524</v>
      </c>
      <c r="O160" s="69">
        <f>'[1]Historical Data'!AT19351</f>
        <v>534</v>
      </c>
      <c r="P160" s="69">
        <f>'[1]Historical Data'!AU19351</f>
        <v>536</v>
      </c>
      <c r="Q160" s="69">
        <f>'[1]Historical Data'!AV19351</f>
        <v>538</v>
      </c>
      <c r="R160" s="69">
        <f>'[1]Historical Data'!AW19351</f>
        <v>540</v>
      </c>
      <c r="S160" s="69">
        <f>'[1]Historical Data'!AX19351</f>
        <v>542</v>
      </c>
      <c r="T160" s="69">
        <f>'[1]Historical Data'!AY19351</f>
        <v>544</v>
      </c>
      <c r="U160" s="69">
        <f>'[1]Historical Data'!AZ19351</f>
        <v>546</v>
      </c>
      <c r="V160" s="69">
        <f>'[1]Historical Data'!BA19351</f>
        <v>548</v>
      </c>
      <c r="W160" s="69">
        <f>'[1]Historical Data'!BB19351</f>
        <v>550</v>
      </c>
      <c r="X160" s="69">
        <f>'[1]Historical Data'!BC19351</f>
        <v>552</v>
      </c>
      <c r="Y160" s="69">
        <f>'[1]Historical Data'!BD19351</f>
        <v>554</v>
      </c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</row>
    <row r="161" spans="1:42">
      <c r="A161" t="s">
        <v>77</v>
      </c>
      <c r="B161" s="69">
        <f>'[1]Historical Data'!AG19352</f>
        <v>22001</v>
      </c>
      <c r="C161" s="69">
        <f>'[1]Historical Data'!AH19352</f>
        <v>22058</v>
      </c>
      <c r="D161" s="69">
        <f>'[1]Historical Data'!AI19352</f>
        <v>22115</v>
      </c>
      <c r="E161" s="69">
        <f>'[1]Historical Data'!AJ19352</f>
        <v>22172</v>
      </c>
      <c r="F161" s="69">
        <f>'[1]Historical Data'!AK19352</f>
        <v>22229</v>
      </c>
      <c r="G161" s="69">
        <f>'[1]Historical Data'!AL19352</f>
        <v>22286</v>
      </c>
      <c r="H161" s="69">
        <f>'[1]Historical Data'!AM19352</f>
        <v>22343</v>
      </c>
      <c r="I161" s="69">
        <f>'[1]Historical Data'!AN19352</f>
        <v>22401</v>
      </c>
      <c r="J161" s="69">
        <f>'[1]Historical Data'!AO19352</f>
        <v>22459</v>
      </c>
      <c r="K161" s="69">
        <f>'[1]Historical Data'!AP19352</f>
        <v>22398</v>
      </c>
      <c r="L161" s="69">
        <f>'[1]Historical Data'!AQ19352</f>
        <v>22337</v>
      </c>
      <c r="M161" s="69">
        <f>'[1]Historical Data'!AR19352</f>
        <v>22277</v>
      </c>
      <c r="N161" s="69">
        <f>'[1]Historical Data'!AS19352</f>
        <v>22217</v>
      </c>
      <c r="O161" s="69">
        <f>'[1]Historical Data'!AT19352</f>
        <v>22157</v>
      </c>
      <c r="P161" s="69">
        <f>'[1]Historical Data'!AU19352</f>
        <v>22157</v>
      </c>
      <c r="Q161" s="69">
        <f>'[1]Historical Data'!AV19352</f>
        <v>22157</v>
      </c>
      <c r="R161" s="69">
        <f>'[1]Historical Data'!AW19352</f>
        <v>22157</v>
      </c>
      <c r="S161" s="69">
        <f>'[1]Historical Data'!AX19352</f>
        <v>22157</v>
      </c>
      <c r="T161" s="69">
        <f>'[1]Historical Data'!AY19352</f>
        <v>22157</v>
      </c>
      <c r="U161" s="69">
        <f>'[1]Historical Data'!AZ19352</f>
        <v>22157</v>
      </c>
      <c r="V161" s="69">
        <f>'[1]Historical Data'!BA19352</f>
        <v>22157</v>
      </c>
      <c r="W161" s="69">
        <f>'[1]Historical Data'!BB19352</f>
        <v>22157</v>
      </c>
      <c r="X161" s="69">
        <f>'[1]Historical Data'!BC19352</f>
        <v>22157</v>
      </c>
      <c r="Y161" s="69">
        <f>'[1]Historical Data'!BD19352</f>
        <v>22157</v>
      </c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</row>
    <row r="162" spans="1:42">
      <c r="A162" t="s">
        <v>83</v>
      </c>
      <c r="B162" s="69">
        <f>'[1]Historical Data'!AG19353</f>
        <v>14697</v>
      </c>
      <c r="C162" s="69">
        <f>'[1]Historical Data'!AH19353</f>
        <v>14777</v>
      </c>
      <c r="D162" s="69">
        <f>'[1]Historical Data'!AI19353</f>
        <v>14858</v>
      </c>
      <c r="E162" s="69">
        <f>'[1]Historical Data'!AJ19353</f>
        <v>14939</v>
      </c>
      <c r="F162" s="69">
        <f>'[1]Historical Data'!AK19353</f>
        <v>15021</v>
      </c>
      <c r="G162" s="69">
        <f>'[1]Historical Data'!AL19353</f>
        <v>15103</v>
      </c>
      <c r="H162" s="69">
        <f>'[1]Historical Data'!AM19353</f>
        <v>15186</v>
      </c>
      <c r="I162" s="69">
        <f>'[1]Historical Data'!AN19353</f>
        <v>15269</v>
      </c>
      <c r="J162" s="69">
        <f>'[1]Historical Data'!AO19353</f>
        <v>15353</v>
      </c>
      <c r="K162" s="69">
        <f>'[1]Historical Data'!AP19353</f>
        <v>15425</v>
      </c>
      <c r="L162" s="69">
        <f>'[1]Historical Data'!AQ19353</f>
        <v>15497</v>
      </c>
      <c r="M162" s="69">
        <f>'[1]Historical Data'!AR19353</f>
        <v>15569</v>
      </c>
      <c r="N162" s="69">
        <f>'[1]Historical Data'!AS19353</f>
        <v>15642</v>
      </c>
      <c r="O162" s="69">
        <f>'[1]Historical Data'!AT19353</f>
        <v>15714</v>
      </c>
      <c r="P162" s="69">
        <f>'[1]Historical Data'!AU19353</f>
        <v>15762</v>
      </c>
      <c r="Q162" s="69">
        <f>'[1]Historical Data'!AV19353</f>
        <v>15810</v>
      </c>
      <c r="R162" s="69">
        <f>'[1]Historical Data'!AW19353</f>
        <v>15858</v>
      </c>
      <c r="S162" s="69">
        <f>'[1]Historical Data'!AX19353</f>
        <v>15906</v>
      </c>
      <c r="T162" s="69">
        <f>'[1]Historical Data'!AY19353</f>
        <v>15954</v>
      </c>
      <c r="U162" s="69">
        <f>'[1]Historical Data'!AZ19353</f>
        <v>16002</v>
      </c>
      <c r="V162" s="69">
        <f>'[1]Historical Data'!BA19353</f>
        <v>16050</v>
      </c>
      <c r="W162" s="69">
        <f>'[1]Historical Data'!BB19353</f>
        <v>16098</v>
      </c>
      <c r="X162" s="69">
        <f>'[1]Historical Data'!BC19353</f>
        <v>16146</v>
      </c>
      <c r="Y162" s="69">
        <f>'[1]Historical Data'!BD19353</f>
        <v>16194</v>
      </c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</row>
    <row r="163" spans="1:42">
      <c r="A163" t="s">
        <v>86</v>
      </c>
      <c r="B163" s="69">
        <f>'[1]Historical Data'!AG19354</f>
        <v>10807</v>
      </c>
      <c r="C163" s="69">
        <f>'[1]Historical Data'!AH19354</f>
        <v>10840</v>
      </c>
      <c r="D163" s="69">
        <f>'[1]Historical Data'!AI19354</f>
        <v>10873</v>
      </c>
      <c r="E163" s="69">
        <f>'[1]Historical Data'!AJ19354</f>
        <v>10906</v>
      </c>
      <c r="F163" s="69">
        <f>'[1]Historical Data'!AK19354</f>
        <v>10940</v>
      </c>
      <c r="G163" s="69">
        <f>'[1]Historical Data'!AL19354</f>
        <v>10974</v>
      </c>
      <c r="H163" s="69">
        <f>'[1]Historical Data'!AM19354</f>
        <v>11008</v>
      </c>
      <c r="I163" s="69">
        <f>'[1]Historical Data'!AN19354</f>
        <v>11042</v>
      </c>
      <c r="J163" s="69">
        <f>'[1]Historical Data'!AO19354</f>
        <v>11076</v>
      </c>
      <c r="K163" s="69">
        <f>'[1]Historical Data'!AP19354</f>
        <v>11076</v>
      </c>
      <c r="L163" s="69">
        <f>'[1]Historical Data'!AQ19354</f>
        <v>11076</v>
      </c>
      <c r="M163" s="69">
        <f>'[1]Historical Data'!AR19354</f>
        <v>11076</v>
      </c>
      <c r="N163" s="69">
        <f>'[1]Historical Data'!AS19354</f>
        <v>11076</v>
      </c>
      <c r="O163" s="69">
        <f>'[1]Historical Data'!AT19354</f>
        <v>11076</v>
      </c>
      <c r="P163" s="69">
        <f>'[1]Historical Data'!AU19354</f>
        <v>11076</v>
      </c>
      <c r="Q163" s="69">
        <f>'[1]Historical Data'!AV19354</f>
        <v>11076</v>
      </c>
      <c r="R163" s="69">
        <f>'[1]Historical Data'!AW19354</f>
        <v>11076</v>
      </c>
      <c r="S163" s="69">
        <f>'[1]Historical Data'!AX19354</f>
        <v>11076</v>
      </c>
      <c r="T163" s="69">
        <f>'[1]Historical Data'!AY19354</f>
        <v>11076</v>
      </c>
      <c r="U163" s="69">
        <f>'[1]Historical Data'!AZ19354</f>
        <v>11076</v>
      </c>
      <c r="V163" s="69">
        <f>'[1]Historical Data'!BA19354</f>
        <v>11076</v>
      </c>
      <c r="W163" s="69">
        <f>'[1]Historical Data'!BB19354</f>
        <v>11076</v>
      </c>
      <c r="X163" s="69">
        <f>'[1]Historical Data'!BC19354</f>
        <v>11076</v>
      </c>
      <c r="Y163" s="69">
        <f>'[1]Historical Data'!BD19354</f>
        <v>11076</v>
      </c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</row>
    <row r="164" spans="1:42">
      <c r="A164" t="s">
        <v>96</v>
      </c>
      <c r="B164" s="69">
        <f>'[1]Historical Data'!AG19355</f>
        <v>3357</v>
      </c>
      <c r="C164" s="69">
        <f>'[1]Historical Data'!AH19355</f>
        <v>3387</v>
      </c>
      <c r="D164" s="69">
        <f>'[1]Historical Data'!AI19355</f>
        <v>3417</v>
      </c>
      <c r="E164" s="69">
        <f>'[1]Historical Data'!AJ19355</f>
        <v>3447</v>
      </c>
      <c r="F164" s="69">
        <f>'[1]Historical Data'!AK19355</f>
        <v>3477</v>
      </c>
      <c r="G164" s="69">
        <f>'[1]Historical Data'!AL19355</f>
        <v>3508</v>
      </c>
      <c r="H164" s="69">
        <f>'[1]Historical Data'!AM19355</f>
        <v>3539</v>
      </c>
      <c r="I164" s="69">
        <f>'[1]Historical Data'!AN19355</f>
        <v>3570</v>
      </c>
      <c r="J164" s="69">
        <f>'[1]Historical Data'!AO19355</f>
        <v>3601</v>
      </c>
      <c r="K164" s="69">
        <f>'[1]Historical Data'!AP19355</f>
        <v>3631</v>
      </c>
      <c r="L164" s="69">
        <f>'[1]Historical Data'!AQ19355</f>
        <v>3661</v>
      </c>
      <c r="M164" s="69">
        <f>'[1]Historical Data'!AR19355</f>
        <v>3691</v>
      </c>
      <c r="N164" s="69">
        <f>'[1]Historical Data'!AS19355</f>
        <v>3721</v>
      </c>
      <c r="O164" s="69">
        <f>'[1]Historical Data'!AT19355</f>
        <v>3752</v>
      </c>
      <c r="P164" s="69">
        <f>'[1]Historical Data'!AU19355</f>
        <v>3782</v>
      </c>
      <c r="Q164" s="69">
        <f>'[1]Historical Data'!AV19355</f>
        <v>3812</v>
      </c>
      <c r="R164" s="69">
        <f>'[1]Historical Data'!AW19355</f>
        <v>3842</v>
      </c>
      <c r="S164" s="69">
        <f>'[1]Historical Data'!AX19355</f>
        <v>3872</v>
      </c>
      <c r="T164" s="69">
        <f>'[1]Historical Data'!AY19355</f>
        <v>3903</v>
      </c>
      <c r="U164" s="69">
        <f>'[1]Historical Data'!AZ19355</f>
        <v>3933</v>
      </c>
      <c r="V164" s="69">
        <f>'[1]Historical Data'!BA19355</f>
        <v>3963</v>
      </c>
      <c r="W164" s="69">
        <f>'[1]Historical Data'!BB19355</f>
        <v>3993</v>
      </c>
      <c r="X164" s="69">
        <f>'[1]Historical Data'!BC19355</f>
        <v>4023</v>
      </c>
      <c r="Y164" s="69">
        <f>'[1]Historical Data'!BD19355</f>
        <v>4053</v>
      </c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</row>
    <row r="165" spans="1:42">
      <c r="A165" t="s">
        <v>121</v>
      </c>
      <c r="B165" s="69">
        <f>'[1]Historical Data'!AG19356</f>
        <v>1821</v>
      </c>
      <c r="C165" s="69">
        <f>'[1]Historical Data'!AH19356</f>
        <v>1831</v>
      </c>
      <c r="D165" s="69">
        <f>'[1]Historical Data'!AI19356</f>
        <v>1842</v>
      </c>
      <c r="E165" s="69">
        <f>'[1]Historical Data'!AJ19356</f>
        <v>1853</v>
      </c>
      <c r="F165" s="69">
        <f>'[1]Historical Data'!AK19356</f>
        <v>1864</v>
      </c>
      <c r="G165" s="69">
        <f>'[1]Historical Data'!AL19356</f>
        <v>1875</v>
      </c>
      <c r="H165" s="69">
        <f>'[1]Historical Data'!AM19356</f>
        <v>1886</v>
      </c>
      <c r="I165" s="69">
        <f>'[1]Historical Data'!AN19356</f>
        <v>1897</v>
      </c>
      <c r="J165" s="69">
        <f>'[1]Historical Data'!AO19356</f>
        <v>1907</v>
      </c>
      <c r="K165" s="69">
        <f>'[1]Historical Data'!AP19356</f>
        <v>1922</v>
      </c>
      <c r="L165" s="69">
        <f>'[1]Historical Data'!AQ19356</f>
        <v>1937</v>
      </c>
      <c r="M165" s="69">
        <f>'[1]Historical Data'!AR19356</f>
        <v>1952</v>
      </c>
      <c r="N165" s="69">
        <f>'[1]Historical Data'!AS19356</f>
        <v>1967</v>
      </c>
      <c r="O165" s="69">
        <f>'[1]Historical Data'!AT19356</f>
        <v>1983</v>
      </c>
      <c r="P165" s="69">
        <f>'[1]Historical Data'!AU19356</f>
        <v>1992</v>
      </c>
      <c r="Q165" s="69">
        <f>'[1]Historical Data'!AV19356</f>
        <v>2001</v>
      </c>
      <c r="R165" s="69">
        <f>'[1]Historical Data'!AW19356</f>
        <v>2010</v>
      </c>
      <c r="S165" s="69">
        <f>'[1]Historical Data'!AX19356</f>
        <v>2019</v>
      </c>
      <c r="T165" s="69">
        <f>'[1]Historical Data'!AY19356</f>
        <v>2029</v>
      </c>
      <c r="U165" s="69">
        <f>'[1]Historical Data'!AZ19356</f>
        <v>2038</v>
      </c>
      <c r="V165" s="69">
        <f>'[1]Historical Data'!BA19356</f>
        <v>2047</v>
      </c>
      <c r="W165" s="69">
        <f>'[1]Historical Data'!BB19356</f>
        <v>2056</v>
      </c>
      <c r="X165" s="69">
        <f>'[1]Historical Data'!BC19356</f>
        <v>2065</v>
      </c>
      <c r="Y165" s="69">
        <f>'[1]Historical Data'!BD19356</f>
        <v>2074</v>
      </c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</row>
    <row r="166" spans="1:42">
      <c r="A166" t="s">
        <v>102</v>
      </c>
      <c r="B166" s="69">
        <f>'[1]Historical Data'!AG19357</f>
        <v>86</v>
      </c>
      <c r="C166" s="69">
        <f>'[1]Historical Data'!AH19357</f>
        <v>86</v>
      </c>
      <c r="D166" s="69">
        <f>'[1]Historical Data'!AI19357</f>
        <v>86</v>
      </c>
      <c r="E166" s="69">
        <f>'[1]Historical Data'!AJ19357</f>
        <v>86</v>
      </c>
      <c r="F166" s="69">
        <f>'[1]Historical Data'!AK19357</f>
        <v>86</v>
      </c>
      <c r="G166" s="69">
        <f>'[1]Historical Data'!AL19357</f>
        <v>86</v>
      </c>
      <c r="H166" s="69">
        <f>'[1]Historical Data'!AM19357</f>
        <v>86</v>
      </c>
      <c r="I166" s="69">
        <f>'[1]Historical Data'!AN19357</f>
        <v>86</v>
      </c>
      <c r="J166" s="69">
        <f>'[1]Historical Data'!AO19357</f>
        <v>87</v>
      </c>
      <c r="K166" s="69">
        <f>'[1]Historical Data'!AP19357</f>
        <v>87</v>
      </c>
      <c r="L166" s="69">
        <f>'[1]Historical Data'!AQ19357</f>
        <v>87</v>
      </c>
      <c r="M166" s="69">
        <f>'[1]Historical Data'!AR19357</f>
        <v>87</v>
      </c>
      <c r="N166" s="69">
        <f>'[1]Historical Data'!AS19357</f>
        <v>87</v>
      </c>
      <c r="O166" s="69">
        <f>'[1]Historical Data'!AT19357</f>
        <v>87</v>
      </c>
      <c r="P166" s="69">
        <f>'[1]Historical Data'!AU19357</f>
        <v>87</v>
      </c>
      <c r="Q166" s="69">
        <f>'[1]Historical Data'!AV19357</f>
        <v>87</v>
      </c>
      <c r="R166" s="69">
        <f>'[1]Historical Data'!AW19357</f>
        <v>87</v>
      </c>
      <c r="S166" s="69">
        <f>'[1]Historical Data'!AX19357</f>
        <v>87</v>
      </c>
      <c r="T166" s="69">
        <f>'[1]Historical Data'!AY19357</f>
        <v>87</v>
      </c>
      <c r="U166" s="69">
        <f>'[1]Historical Data'!AZ19357</f>
        <v>87</v>
      </c>
      <c r="V166" s="69">
        <f>'[1]Historical Data'!BA19357</f>
        <v>87</v>
      </c>
      <c r="W166" s="69">
        <f>'[1]Historical Data'!BB19357</f>
        <v>87</v>
      </c>
      <c r="X166" s="69">
        <f>'[1]Historical Data'!BC19357</f>
        <v>87</v>
      </c>
      <c r="Y166" s="69">
        <f>'[1]Historical Data'!BD19357</f>
        <v>87</v>
      </c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</row>
    <row r="167" spans="1:42">
      <c r="A167" t="s">
        <v>104</v>
      </c>
      <c r="B167" s="69">
        <f>'[1]Historical Data'!AG19358</f>
        <v>495</v>
      </c>
      <c r="C167" s="69">
        <f>'[1]Historical Data'!AH19358</f>
        <v>511</v>
      </c>
      <c r="D167" s="69">
        <f>'[1]Historical Data'!AI19358</f>
        <v>527</v>
      </c>
      <c r="E167" s="69">
        <f>'[1]Historical Data'!AJ19358</f>
        <v>544</v>
      </c>
      <c r="F167" s="69">
        <f>'[1]Historical Data'!AK19358</f>
        <v>561</v>
      </c>
      <c r="G167" s="69">
        <f>'[1]Historical Data'!AL19358</f>
        <v>579</v>
      </c>
      <c r="H167" s="69">
        <f>'[1]Historical Data'!AM19358</f>
        <v>597</v>
      </c>
      <c r="I167" s="69">
        <f>'[1]Historical Data'!AN19358</f>
        <v>616</v>
      </c>
      <c r="J167" s="69">
        <f>'[1]Historical Data'!AO19358</f>
        <v>635</v>
      </c>
      <c r="K167" s="69">
        <f>'[1]Historical Data'!AP19358</f>
        <v>647</v>
      </c>
      <c r="L167" s="69">
        <f>'[1]Historical Data'!AQ19358</f>
        <v>659</v>
      </c>
      <c r="M167" s="69">
        <f>'[1]Historical Data'!AR19358</f>
        <v>671</v>
      </c>
      <c r="N167" s="69">
        <f>'[1]Historical Data'!AS19358</f>
        <v>683</v>
      </c>
      <c r="O167" s="69">
        <f>'[1]Historical Data'!AT19358</f>
        <v>695</v>
      </c>
      <c r="P167" s="69">
        <f>'[1]Historical Data'!AU19358</f>
        <v>704</v>
      </c>
      <c r="Q167" s="69">
        <f>'[1]Historical Data'!AV19358</f>
        <v>713</v>
      </c>
      <c r="R167" s="69">
        <f>'[1]Historical Data'!AW19358</f>
        <v>722</v>
      </c>
      <c r="S167" s="69">
        <f>'[1]Historical Data'!AX19358</f>
        <v>731</v>
      </c>
      <c r="T167" s="69">
        <f>'[1]Historical Data'!AY19358</f>
        <v>739</v>
      </c>
      <c r="U167" s="69">
        <f>'[1]Historical Data'!AZ19358</f>
        <v>748</v>
      </c>
      <c r="V167" s="69">
        <f>'[1]Historical Data'!BA19358</f>
        <v>757</v>
      </c>
      <c r="W167" s="69">
        <f>'[1]Historical Data'!BB19358</f>
        <v>766</v>
      </c>
      <c r="X167" s="69">
        <f>'[1]Historical Data'!BC19358</f>
        <v>775</v>
      </c>
      <c r="Y167" s="69">
        <f>'[1]Historical Data'!BD19358</f>
        <v>784</v>
      </c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</row>
    <row r="168" spans="1:42">
      <c r="A168" t="s">
        <v>351</v>
      </c>
      <c r="B168" s="69">
        <f>'[1]Historical Data'!AG19359</f>
        <v>7740</v>
      </c>
      <c r="C168" s="69">
        <f>'[1]Historical Data'!AH19359</f>
        <v>7816</v>
      </c>
      <c r="D168" s="69">
        <f>'[1]Historical Data'!AI19359</f>
        <v>7893</v>
      </c>
      <c r="E168" s="69">
        <f>'[1]Historical Data'!AJ19359</f>
        <v>7970</v>
      </c>
      <c r="F168" s="69">
        <f>'[1]Historical Data'!AK19359</f>
        <v>8048</v>
      </c>
      <c r="G168" s="69">
        <f>'[1]Historical Data'!AL19359</f>
        <v>8127</v>
      </c>
      <c r="H168" s="69">
        <f>'[1]Historical Data'!AM19359</f>
        <v>8207</v>
      </c>
      <c r="I168" s="69">
        <f>'[1]Historical Data'!AN19359</f>
        <v>8288</v>
      </c>
      <c r="J168" s="69">
        <f>'[1]Historical Data'!AO19359</f>
        <v>8369</v>
      </c>
      <c r="K168" s="69">
        <f>'[1]Historical Data'!AP19359</f>
        <v>8446</v>
      </c>
      <c r="L168" s="69">
        <f>'[1]Historical Data'!AQ19359</f>
        <v>8523</v>
      </c>
      <c r="M168" s="69">
        <f>'[1]Historical Data'!AR19359</f>
        <v>8601</v>
      </c>
      <c r="N168" s="69">
        <f>'[1]Historical Data'!AS19359</f>
        <v>8680</v>
      </c>
      <c r="O168" s="69">
        <f>'[1]Historical Data'!AT19359</f>
        <v>8759</v>
      </c>
      <c r="P168" s="69">
        <f>'[1]Historical Data'!AU19359</f>
        <v>8836</v>
      </c>
      <c r="Q168" s="69">
        <f>'[1]Historical Data'!AV19359</f>
        <v>8913</v>
      </c>
      <c r="R168" s="69">
        <f>'[1]Historical Data'!AW19359</f>
        <v>8991</v>
      </c>
      <c r="S168" s="69">
        <f>'[1]Historical Data'!AX19359</f>
        <v>9070</v>
      </c>
      <c r="T168" s="69">
        <f>'[1]Historical Data'!AY19359</f>
        <v>9149</v>
      </c>
      <c r="U168" s="69">
        <f>'[1]Historical Data'!AZ19359</f>
        <v>9227</v>
      </c>
      <c r="V168" s="69">
        <f>'[1]Historical Data'!BA19359</f>
        <v>9305</v>
      </c>
      <c r="W168" s="69">
        <f>'[1]Historical Data'!BB19359</f>
        <v>9383</v>
      </c>
      <c r="X168" s="69">
        <f>'[1]Historical Data'!BC19359</f>
        <v>9462</v>
      </c>
      <c r="Y168" s="69">
        <f>'[1]Historical Data'!BD19359</f>
        <v>9542</v>
      </c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</row>
    <row r="169" spans="1:42">
      <c r="A169" t="s">
        <v>136</v>
      </c>
      <c r="B169" s="69">
        <f>'[1]Historical Data'!AG19360</f>
        <v>921</v>
      </c>
      <c r="C169" s="69">
        <f>'[1]Historical Data'!AH19360</f>
        <v>926</v>
      </c>
      <c r="D169" s="69">
        <f>'[1]Historical Data'!AI19360</f>
        <v>931</v>
      </c>
      <c r="E169" s="69">
        <f>'[1]Historical Data'!AJ19360</f>
        <v>936</v>
      </c>
      <c r="F169" s="69">
        <f>'[1]Historical Data'!AK19360</f>
        <v>941</v>
      </c>
      <c r="G169" s="69">
        <f>'[1]Historical Data'!AL19360</f>
        <v>946</v>
      </c>
      <c r="H169" s="69">
        <f>'[1]Historical Data'!AM19360</f>
        <v>951</v>
      </c>
      <c r="I169" s="69">
        <f>'[1]Historical Data'!AN19360</f>
        <v>956</v>
      </c>
      <c r="J169" s="69">
        <f>'[1]Historical Data'!AO19360</f>
        <v>958</v>
      </c>
      <c r="K169" s="69">
        <f>'[1]Historical Data'!AP19360</f>
        <v>961</v>
      </c>
      <c r="L169" s="69">
        <f>'[1]Historical Data'!AQ19360</f>
        <v>964</v>
      </c>
      <c r="M169" s="69">
        <f>'[1]Historical Data'!AR19360</f>
        <v>967</v>
      </c>
      <c r="N169" s="69">
        <f>'[1]Historical Data'!AS19360</f>
        <v>970</v>
      </c>
      <c r="O169" s="69">
        <f>'[1]Historical Data'!AT19360</f>
        <v>975</v>
      </c>
      <c r="P169" s="69">
        <f>'[1]Historical Data'!AU19360</f>
        <v>980</v>
      </c>
      <c r="Q169" s="69">
        <f>'[1]Historical Data'!AV19360</f>
        <v>985</v>
      </c>
      <c r="R169" s="69">
        <f>'[1]Historical Data'!AW19360</f>
        <v>990</v>
      </c>
      <c r="S169" s="69">
        <f>'[1]Historical Data'!AX19360</f>
        <v>995</v>
      </c>
      <c r="T169" s="69">
        <f>'[1]Historical Data'!AY19360</f>
        <v>998</v>
      </c>
      <c r="U169" s="69">
        <f>'[1]Historical Data'!AZ19360</f>
        <v>1003</v>
      </c>
      <c r="V169" s="69">
        <f>'[1]Historical Data'!BA19360</f>
        <v>1008</v>
      </c>
      <c r="W169" s="69">
        <f>'[1]Historical Data'!BB19360</f>
        <v>1012</v>
      </c>
      <c r="X169" s="69">
        <f>'[1]Historical Data'!BC19360</f>
        <v>1017</v>
      </c>
      <c r="Y169" s="69">
        <f>'[1]Historical Data'!BD19360</f>
        <v>1022</v>
      </c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</row>
    <row r="170" spans="1:42">
      <c r="A170" t="s">
        <v>144</v>
      </c>
      <c r="B170" s="69">
        <f>'[1]Historical Data'!AG19361</f>
        <v>543</v>
      </c>
      <c r="C170" s="69">
        <f>'[1]Historical Data'!AH19361</f>
        <v>543</v>
      </c>
      <c r="D170" s="69">
        <f>'[1]Historical Data'!AI19361</f>
        <v>543</v>
      </c>
      <c r="E170" s="69">
        <f>'[1]Historical Data'!AJ19361</f>
        <v>543</v>
      </c>
      <c r="F170" s="69">
        <f>'[1]Historical Data'!AK19361</f>
        <v>543</v>
      </c>
      <c r="G170" s="69">
        <f>'[1]Historical Data'!AL19361</f>
        <v>543</v>
      </c>
      <c r="H170" s="69">
        <f>'[1]Historical Data'!AM19361</f>
        <v>543</v>
      </c>
      <c r="I170" s="69">
        <f>'[1]Historical Data'!AN19361</f>
        <v>543</v>
      </c>
      <c r="J170" s="69">
        <f>'[1]Historical Data'!AO19361</f>
        <v>543</v>
      </c>
      <c r="K170" s="69">
        <f>'[1]Historical Data'!AP19361</f>
        <v>543</v>
      </c>
      <c r="L170" s="69">
        <f>'[1]Historical Data'!AQ19361</f>
        <v>543</v>
      </c>
      <c r="M170" s="69">
        <f>'[1]Historical Data'!AR19361</f>
        <v>543</v>
      </c>
      <c r="N170" s="69">
        <f>'[1]Historical Data'!AS19361</f>
        <v>543</v>
      </c>
      <c r="O170" s="69">
        <f>'[1]Historical Data'!AT19361</f>
        <v>543</v>
      </c>
      <c r="P170" s="69">
        <f>'[1]Historical Data'!AU19361</f>
        <v>543</v>
      </c>
      <c r="Q170" s="69">
        <f>'[1]Historical Data'!AV19361</f>
        <v>543</v>
      </c>
      <c r="R170" s="69">
        <f>'[1]Historical Data'!AW19361</f>
        <v>543</v>
      </c>
      <c r="S170" s="69">
        <f>'[1]Historical Data'!AX19361</f>
        <v>543</v>
      </c>
      <c r="T170" s="69">
        <f>'[1]Historical Data'!AY19361</f>
        <v>543</v>
      </c>
      <c r="U170" s="69">
        <f>'[1]Historical Data'!AZ19361</f>
        <v>543</v>
      </c>
      <c r="V170" s="69">
        <f>'[1]Historical Data'!BA19361</f>
        <v>543</v>
      </c>
      <c r="W170" s="69">
        <f>'[1]Historical Data'!BB19361</f>
        <v>543</v>
      </c>
      <c r="X170" s="69">
        <f>'[1]Historical Data'!BC19361</f>
        <v>543</v>
      </c>
      <c r="Y170" s="69">
        <f>'[1]Historical Data'!BD19361</f>
        <v>543</v>
      </c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</row>
    <row r="171" spans="1:42">
      <c r="A171" t="s">
        <v>153</v>
      </c>
      <c r="B171" s="69">
        <f>'[1]Historical Data'!AG19362</f>
        <v>347</v>
      </c>
      <c r="C171" s="69">
        <f>'[1]Historical Data'!AH19362</f>
        <v>348</v>
      </c>
      <c r="D171" s="69">
        <f>'[1]Historical Data'!AI19362</f>
        <v>349</v>
      </c>
      <c r="E171" s="69">
        <f>'[1]Historical Data'!AJ19362</f>
        <v>350</v>
      </c>
      <c r="F171" s="69">
        <f>'[1]Historical Data'!AK19362</f>
        <v>351</v>
      </c>
      <c r="G171" s="69">
        <f>'[1]Historical Data'!AL19362</f>
        <v>352</v>
      </c>
      <c r="H171" s="69">
        <f>'[1]Historical Data'!AM19362</f>
        <v>354</v>
      </c>
      <c r="I171" s="69">
        <f>'[1]Historical Data'!AN19362</f>
        <v>356</v>
      </c>
      <c r="J171" s="69">
        <f>'[1]Historical Data'!AO19362</f>
        <v>360</v>
      </c>
      <c r="K171" s="69">
        <f>'[1]Historical Data'!AP19362</f>
        <v>361</v>
      </c>
      <c r="L171" s="69">
        <f>'[1]Historical Data'!AQ19362</f>
        <v>362</v>
      </c>
      <c r="M171" s="69">
        <f>'[1]Historical Data'!AR19362</f>
        <v>363</v>
      </c>
      <c r="N171" s="69">
        <f>'[1]Historical Data'!AS19362</f>
        <v>364</v>
      </c>
      <c r="O171" s="69">
        <f>'[1]Historical Data'!AT19362</f>
        <v>365</v>
      </c>
      <c r="P171" s="69">
        <f>'[1]Historical Data'!AU19362</f>
        <v>365</v>
      </c>
      <c r="Q171" s="69">
        <f>'[1]Historical Data'!AV19362</f>
        <v>365</v>
      </c>
      <c r="R171" s="69">
        <f>'[1]Historical Data'!AW19362</f>
        <v>365</v>
      </c>
      <c r="S171" s="69">
        <f>'[1]Historical Data'!AX19362</f>
        <v>365</v>
      </c>
      <c r="T171" s="69">
        <f>'[1]Historical Data'!AY19362</f>
        <v>365</v>
      </c>
      <c r="U171" s="69">
        <f>'[1]Historical Data'!AZ19362</f>
        <v>365</v>
      </c>
      <c r="V171" s="69">
        <f>'[1]Historical Data'!BA19362</f>
        <v>365</v>
      </c>
      <c r="W171" s="69">
        <f>'[1]Historical Data'!BB19362</f>
        <v>365</v>
      </c>
      <c r="X171" s="69">
        <f>'[1]Historical Data'!BC19362</f>
        <v>365</v>
      </c>
      <c r="Y171" s="69">
        <f>'[1]Historical Data'!BD19362</f>
        <v>365</v>
      </c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</row>
    <row r="172" spans="1:42">
      <c r="A172" t="s">
        <v>163</v>
      </c>
      <c r="B172" s="69">
        <f>'[1]Historical Data'!AG19363</f>
        <v>9164</v>
      </c>
      <c r="C172" s="69">
        <f>'[1]Historical Data'!AH19363</f>
        <v>9181</v>
      </c>
      <c r="D172" s="69">
        <f>'[1]Historical Data'!AI19363</f>
        <v>9198</v>
      </c>
      <c r="E172" s="69">
        <f>'[1]Historical Data'!AJ19363</f>
        <v>9215</v>
      </c>
      <c r="F172" s="69">
        <f>'[1]Historical Data'!AK19363</f>
        <v>9232</v>
      </c>
      <c r="G172" s="69">
        <f>'[1]Historical Data'!AL19363</f>
        <v>9249</v>
      </c>
      <c r="H172" s="69">
        <f>'[1]Historical Data'!AM19363</f>
        <v>9266</v>
      </c>
      <c r="I172" s="69">
        <f>'[1]Historical Data'!AN19363</f>
        <v>9283</v>
      </c>
      <c r="J172" s="69">
        <f>'[1]Historical Data'!AO19363</f>
        <v>9301</v>
      </c>
      <c r="K172" s="69">
        <f>'[1]Historical Data'!AP19363</f>
        <v>9376</v>
      </c>
      <c r="L172" s="69">
        <f>'[1]Historical Data'!AQ19363</f>
        <v>9452</v>
      </c>
      <c r="M172" s="69">
        <f>'[1]Historical Data'!AR19363</f>
        <v>9528</v>
      </c>
      <c r="N172" s="69">
        <f>'[1]Historical Data'!AS19363</f>
        <v>9605</v>
      </c>
      <c r="O172" s="69">
        <f>'[1]Historical Data'!AT19363</f>
        <v>9683</v>
      </c>
      <c r="P172" s="69">
        <f>'[1]Historical Data'!AU19363</f>
        <v>9758</v>
      </c>
      <c r="Q172" s="69">
        <f>'[1]Historical Data'!AV19363</f>
        <v>9834</v>
      </c>
      <c r="R172" s="69">
        <f>'[1]Historical Data'!AW19363</f>
        <v>9910</v>
      </c>
      <c r="S172" s="69">
        <f>'[1]Historical Data'!AX19363</f>
        <v>9987</v>
      </c>
      <c r="T172" s="69">
        <f>'[1]Historical Data'!AY19363</f>
        <v>10065</v>
      </c>
      <c r="U172" s="69">
        <f>'[1]Historical Data'!AZ19363</f>
        <v>10141</v>
      </c>
      <c r="V172" s="69">
        <f>'[1]Historical Data'!BA19363</f>
        <v>10218</v>
      </c>
      <c r="W172" s="69">
        <f>'[1]Historical Data'!BB19363</f>
        <v>10295</v>
      </c>
      <c r="X172" s="69">
        <f>'[1]Historical Data'!BC19363</f>
        <v>10372</v>
      </c>
      <c r="Y172" s="69">
        <f>'[1]Historical Data'!BD19363</f>
        <v>10450</v>
      </c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</row>
    <row r="173" spans="1:42">
      <c r="A173" t="s">
        <v>164</v>
      </c>
      <c r="B173" s="69">
        <f>'[1]Historical Data'!AG19364</f>
        <v>8917</v>
      </c>
      <c r="C173" s="69">
        <f>'[1]Historical Data'!AH19364</f>
        <v>8935</v>
      </c>
      <c r="D173" s="69">
        <f>'[1]Historical Data'!AI19364</f>
        <v>8953</v>
      </c>
      <c r="E173" s="69">
        <f>'[1]Historical Data'!AJ19364</f>
        <v>8971</v>
      </c>
      <c r="F173" s="69">
        <f>'[1]Historical Data'!AK19364</f>
        <v>8989</v>
      </c>
      <c r="G173" s="69">
        <f>'[1]Historical Data'!AL19364</f>
        <v>9007</v>
      </c>
      <c r="H173" s="69">
        <f>'[1]Historical Data'!AM19364</f>
        <v>9025</v>
      </c>
      <c r="I173" s="69">
        <f>'[1]Historical Data'!AN19364</f>
        <v>9043</v>
      </c>
      <c r="J173" s="69">
        <f>'[1]Historical Data'!AO19364</f>
        <v>9059</v>
      </c>
      <c r="K173" s="69">
        <f>'[1]Historical Data'!AP19364</f>
        <v>9087</v>
      </c>
      <c r="L173" s="69">
        <f>'[1]Historical Data'!AQ19364</f>
        <v>9115</v>
      </c>
      <c r="M173" s="69">
        <f>'[1]Historical Data'!AR19364</f>
        <v>9143</v>
      </c>
      <c r="N173" s="69">
        <f>'[1]Historical Data'!AS19364</f>
        <v>9171</v>
      </c>
      <c r="O173" s="69">
        <f>'[1]Historical Data'!AT19364</f>
        <v>9200</v>
      </c>
      <c r="P173" s="69">
        <f>'[1]Historical Data'!AU19364</f>
        <v>9227</v>
      </c>
      <c r="Q173" s="69">
        <f>'[1]Historical Data'!AV19364</f>
        <v>9254</v>
      </c>
      <c r="R173" s="69">
        <f>'[1]Historical Data'!AW19364</f>
        <v>9281</v>
      </c>
      <c r="S173" s="69">
        <f>'[1]Historical Data'!AX19364</f>
        <v>9308</v>
      </c>
      <c r="T173" s="69">
        <f>'[1]Historical Data'!AY19364</f>
        <v>9337</v>
      </c>
      <c r="U173" s="69">
        <f>'[1]Historical Data'!AZ19364</f>
        <v>9364</v>
      </c>
      <c r="V173" s="69">
        <f>'[1]Historical Data'!BA19364</f>
        <v>9391</v>
      </c>
      <c r="W173" s="69">
        <f>'[1]Historical Data'!BB19364</f>
        <v>9419</v>
      </c>
      <c r="X173" s="69">
        <f>'[1]Historical Data'!BC19364</f>
        <v>9446</v>
      </c>
      <c r="Y173" s="69">
        <f>'[1]Historical Data'!BD19364</f>
        <v>9473</v>
      </c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</row>
    <row r="174" spans="1:42">
      <c r="A174" t="s">
        <v>168</v>
      </c>
      <c r="B174" s="69">
        <f>'[1]Historical Data'!AG19365</f>
        <v>3345</v>
      </c>
      <c r="C174" s="69">
        <f>'[1]Historical Data'!AH19365</f>
        <v>3354</v>
      </c>
      <c r="D174" s="69">
        <f>'[1]Historical Data'!AI19365</f>
        <v>3363</v>
      </c>
      <c r="E174" s="69">
        <f>'[1]Historical Data'!AJ19365</f>
        <v>3372</v>
      </c>
      <c r="F174" s="69">
        <f>'[1]Historical Data'!AK19365</f>
        <v>3381</v>
      </c>
      <c r="G174" s="69">
        <f>'[1]Historical Data'!AL19365</f>
        <v>3390</v>
      </c>
      <c r="H174" s="69">
        <f>'[1]Historical Data'!AM19365</f>
        <v>3399</v>
      </c>
      <c r="I174" s="69">
        <f>'[1]Historical Data'!AN19365</f>
        <v>3408</v>
      </c>
      <c r="J174" s="69">
        <f>'[1]Historical Data'!AO19365</f>
        <v>3420</v>
      </c>
      <c r="K174" s="69">
        <f>'[1]Historical Data'!AP19365</f>
        <v>3423</v>
      </c>
      <c r="L174" s="69">
        <f>'[1]Historical Data'!AQ19365</f>
        <v>3426</v>
      </c>
      <c r="M174" s="69">
        <f>'[1]Historical Data'!AR19365</f>
        <v>3429</v>
      </c>
      <c r="N174" s="69">
        <f>'[1]Historical Data'!AS19365</f>
        <v>3432</v>
      </c>
      <c r="O174" s="69">
        <f>'[1]Historical Data'!AT19365</f>
        <v>3437</v>
      </c>
      <c r="P174" s="69">
        <f>'[1]Historical Data'!AU19365</f>
        <v>3441</v>
      </c>
      <c r="Q174" s="69">
        <f>'[1]Historical Data'!AV19365</f>
        <v>3445</v>
      </c>
      <c r="R174" s="69">
        <f>'[1]Historical Data'!AW19365</f>
        <v>3449</v>
      </c>
      <c r="S174" s="69">
        <f>'[1]Historical Data'!AX19365</f>
        <v>3453</v>
      </c>
      <c r="T174" s="69">
        <f>'[1]Historical Data'!AY19365</f>
        <v>3456</v>
      </c>
      <c r="U174" s="69">
        <f>'[1]Historical Data'!AZ19365</f>
        <v>3460</v>
      </c>
      <c r="V174" s="69">
        <f>'[1]Historical Data'!BA19365</f>
        <v>3464</v>
      </c>
      <c r="W174" s="69">
        <f>'[1]Historical Data'!BB19365</f>
        <v>3468</v>
      </c>
      <c r="X174" s="69">
        <f>'[1]Historical Data'!BC19365</f>
        <v>3472</v>
      </c>
      <c r="Y174" s="69">
        <f>'[1]Historical Data'!BD19365</f>
        <v>3476</v>
      </c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</row>
    <row r="175" spans="1:42">
      <c r="A175" t="s">
        <v>185</v>
      </c>
      <c r="B175" s="69">
        <f>'[1]Historical Data'!AG19366</f>
        <v>6369</v>
      </c>
      <c r="C175" s="69">
        <f>'[1]Historical Data'!AH19366</f>
        <v>6368</v>
      </c>
      <c r="D175" s="69">
        <f>'[1]Historical Data'!AI19366</f>
        <v>6368</v>
      </c>
      <c r="E175" s="69">
        <f>'[1]Historical Data'!AJ19366</f>
        <v>6368</v>
      </c>
      <c r="F175" s="69">
        <f>'[1]Historical Data'!AK19366</f>
        <v>6368</v>
      </c>
      <c r="G175" s="69">
        <f>'[1]Historical Data'!AL19366</f>
        <v>6368</v>
      </c>
      <c r="H175" s="69">
        <f>'[1]Historical Data'!AM19366</f>
        <v>6368</v>
      </c>
      <c r="I175" s="69">
        <f>'[1]Historical Data'!AN19366</f>
        <v>6368</v>
      </c>
      <c r="J175" s="69">
        <f>'[1]Historical Data'!AO19366</f>
        <v>6366</v>
      </c>
      <c r="K175" s="69">
        <f>'[1]Historical Data'!AP19366</f>
        <v>6371</v>
      </c>
      <c r="L175" s="69">
        <f>'[1]Historical Data'!AQ19366</f>
        <v>6376</v>
      </c>
      <c r="M175" s="69">
        <f>'[1]Historical Data'!AR19366</f>
        <v>6381</v>
      </c>
      <c r="N175" s="69">
        <f>'[1]Historical Data'!AS19366</f>
        <v>6386</v>
      </c>
      <c r="O175" s="69">
        <f>'[1]Historical Data'!AT19366</f>
        <v>6391</v>
      </c>
      <c r="P175" s="69">
        <f>'[1]Historical Data'!AU19366</f>
        <v>6427</v>
      </c>
      <c r="Q175" s="69">
        <f>'[1]Historical Data'!AV19366</f>
        <v>6463</v>
      </c>
      <c r="R175" s="69">
        <f>'[1]Historical Data'!AW19366</f>
        <v>6499</v>
      </c>
      <c r="S175" s="69">
        <f>'[1]Historical Data'!AX19366</f>
        <v>6536</v>
      </c>
      <c r="T175" s="69">
        <f>'[1]Historical Data'!AY19366</f>
        <v>6573</v>
      </c>
      <c r="U175" s="69">
        <f>'[1]Historical Data'!AZ19366</f>
        <v>6609</v>
      </c>
      <c r="V175" s="69">
        <f>'[1]Historical Data'!BA19366</f>
        <v>6646</v>
      </c>
      <c r="W175" s="69">
        <f>'[1]Historical Data'!BB19366</f>
        <v>6682</v>
      </c>
      <c r="X175" s="69">
        <f>'[1]Historical Data'!BC19366</f>
        <v>6719</v>
      </c>
      <c r="Y175" s="69">
        <f>'[1]Historical Data'!BD19366</f>
        <v>6756</v>
      </c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</row>
    <row r="176" spans="1:42">
      <c r="A176" t="s">
        <v>186</v>
      </c>
      <c r="B176" s="69">
        <f>'[1]Historical Data'!AG19367</f>
        <v>1922</v>
      </c>
      <c r="C176" s="69">
        <f>'[1]Historical Data'!AH19367</f>
        <v>1922</v>
      </c>
      <c r="D176" s="69">
        <f>'[1]Historical Data'!AI19367</f>
        <v>1922</v>
      </c>
      <c r="E176" s="69">
        <f>'[1]Historical Data'!AJ19367</f>
        <v>1922</v>
      </c>
      <c r="F176" s="69">
        <f>'[1]Historical Data'!AK19367</f>
        <v>1922</v>
      </c>
      <c r="G176" s="69">
        <f>'[1]Historical Data'!AL19367</f>
        <v>1922</v>
      </c>
      <c r="H176" s="69">
        <f>'[1]Historical Data'!AM19367</f>
        <v>1922</v>
      </c>
      <c r="I176" s="69">
        <f>'[1]Historical Data'!AN19367</f>
        <v>1922</v>
      </c>
      <c r="J176" s="69">
        <f>'[1]Historical Data'!AO19367</f>
        <v>1921</v>
      </c>
      <c r="K176" s="69">
        <f>'[1]Historical Data'!AP19367</f>
        <v>1923</v>
      </c>
      <c r="L176" s="69">
        <f>'[1]Historical Data'!AQ19367</f>
        <v>1925</v>
      </c>
      <c r="M176" s="69">
        <f>'[1]Historical Data'!AR19367</f>
        <v>1927</v>
      </c>
      <c r="N176" s="69">
        <f>'[1]Historical Data'!AS19367</f>
        <v>1929</v>
      </c>
      <c r="O176" s="69">
        <f>'[1]Historical Data'!AT19367</f>
        <v>1932</v>
      </c>
      <c r="P176" s="69">
        <f>'[1]Historical Data'!AU19367</f>
        <v>1932</v>
      </c>
      <c r="Q176" s="69">
        <f>'[1]Historical Data'!AV19367</f>
        <v>1932</v>
      </c>
      <c r="R176" s="69">
        <f>'[1]Historical Data'!AW19367</f>
        <v>1932</v>
      </c>
      <c r="S176" s="69">
        <f>'[1]Historical Data'!AX19367</f>
        <v>1932</v>
      </c>
      <c r="T176" s="69">
        <f>'[1]Historical Data'!AY19367</f>
        <v>1933</v>
      </c>
      <c r="U176" s="69">
        <f>'[1]Historical Data'!AZ19367</f>
        <v>1933</v>
      </c>
      <c r="V176" s="69">
        <f>'[1]Historical Data'!BA19367</f>
        <v>1933</v>
      </c>
      <c r="W176" s="69">
        <f>'[1]Historical Data'!BB19367</f>
        <v>1933</v>
      </c>
      <c r="X176" s="69">
        <f>'[1]Historical Data'!BC19367</f>
        <v>1933</v>
      </c>
      <c r="Y176" s="69">
        <f>'[1]Historical Data'!BD19367</f>
        <v>1933</v>
      </c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</row>
    <row r="177" spans="1:42">
      <c r="A177" t="s">
        <v>191</v>
      </c>
      <c r="B177" s="69">
        <f>'[1]Historical Data'!AG19368</f>
        <v>1196</v>
      </c>
      <c r="C177" s="69">
        <f>'[1]Historical Data'!AH19368</f>
        <v>1200</v>
      </c>
      <c r="D177" s="69">
        <f>'[1]Historical Data'!AI19368</f>
        <v>1204</v>
      </c>
      <c r="E177" s="69">
        <f>'[1]Historical Data'!AJ19368</f>
        <v>1208</v>
      </c>
      <c r="F177" s="69">
        <f>'[1]Historical Data'!AK19368</f>
        <v>1212</v>
      </c>
      <c r="G177" s="69">
        <f>'[1]Historical Data'!AL19368</f>
        <v>1217</v>
      </c>
      <c r="H177" s="69">
        <f>'[1]Historical Data'!AM19368</f>
        <v>1222</v>
      </c>
      <c r="I177" s="69">
        <f>'[1]Historical Data'!AN19368</f>
        <v>1227</v>
      </c>
      <c r="J177" s="69">
        <f>'[1]Historical Data'!AO19368</f>
        <v>1233</v>
      </c>
      <c r="K177" s="69">
        <f>'[1]Historical Data'!AP19368</f>
        <v>1235</v>
      </c>
      <c r="L177" s="69">
        <f>'[1]Historical Data'!AQ19368</f>
        <v>1237</v>
      </c>
      <c r="M177" s="69">
        <f>'[1]Historical Data'!AR19368</f>
        <v>1239</v>
      </c>
      <c r="N177" s="69">
        <f>'[1]Historical Data'!AS19368</f>
        <v>1241</v>
      </c>
      <c r="O177" s="69">
        <f>'[1]Historical Data'!AT19368</f>
        <v>1243</v>
      </c>
      <c r="P177" s="69">
        <f>'[1]Historical Data'!AU19368</f>
        <v>1245</v>
      </c>
      <c r="Q177" s="69">
        <f>'[1]Historical Data'!AV19368</f>
        <v>1247</v>
      </c>
      <c r="R177" s="69">
        <f>'[1]Historical Data'!AW19368</f>
        <v>1249</v>
      </c>
      <c r="S177" s="69">
        <f>'[1]Historical Data'!AX19368</f>
        <v>1251</v>
      </c>
      <c r="T177" s="69">
        <f>'[1]Historical Data'!AY19368</f>
        <v>1253</v>
      </c>
      <c r="U177" s="69">
        <f>'[1]Historical Data'!AZ19368</f>
        <v>1255</v>
      </c>
      <c r="V177" s="69">
        <f>'[1]Historical Data'!BA19368</f>
        <v>1257</v>
      </c>
      <c r="W177" s="69">
        <f>'[1]Historical Data'!BB19368</f>
        <v>1259</v>
      </c>
      <c r="X177" s="69">
        <f>'[1]Historical Data'!BC19368</f>
        <v>1261</v>
      </c>
      <c r="Y177" s="69">
        <f>'[1]Historical Data'!BD19368</f>
        <v>1263</v>
      </c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</row>
    <row r="178" spans="1:42">
      <c r="A178" t="s">
        <v>196</v>
      </c>
      <c r="B178" s="69">
        <f>'[1]Historical Data'!AG19369</f>
        <v>14400</v>
      </c>
      <c r="C178" s="69">
        <f>'[1]Historical Data'!AH19369</f>
        <v>14701</v>
      </c>
      <c r="D178" s="69">
        <f>'[1]Historical Data'!AI19369</f>
        <v>15008</v>
      </c>
      <c r="E178" s="69">
        <f>'[1]Historical Data'!AJ19369</f>
        <v>15321</v>
      </c>
      <c r="F178" s="69">
        <f>'[1]Historical Data'!AK19369</f>
        <v>15641</v>
      </c>
      <c r="G178" s="69">
        <f>'[1]Historical Data'!AL19369</f>
        <v>15967</v>
      </c>
      <c r="H178" s="69">
        <f>'[1]Historical Data'!AM19369</f>
        <v>16300</v>
      </c>
      <c r="I178" s="69">
        <f>'[1]Historical Data'!AN19369</f>
        <v>16640</v>
      </c>
      <c r="J178" s="69">
        <f>'[1]Historical Data'!AO19369</f>
        <v>16988</v>
      </c>
      <c r="K178" s="69">
        <f>'[1]Historical Data'!AP19369</f>
        <v>17049</v>
      </c>
      <c r="L178" s="69">
        <f>'[1]Historical Data'!AQ19369</f>
        <v>17110</v>
      </c>
      <c r="M178" s="69">
        <f>'[1]Historical Data'!AR19369</f>
        <v>17171</v>
      </c>
      <c r="N178" s="69">
        <f>'[1]Historical Data'!AS19369</f>
        <v>17232</v>
      </c>
      <c r="O178" s="69">
        <f>'[1]Historical Data'!AT19369</f>
        <v>17293</v>
      </c>
      <c r="P178" s="69">
        <f>'[1]Historical Data'!AU19369</f>
        <v>17466</v>
      </c>
      <c r="Q178" s="69">
        <f>'[1]Historical Data'!AV19369</f>
        <v>17640</v>
      </c>
      <c r="R178" s="69">
        <f>'[1]Historical Data'!AW19369</f>
        <v>17816</v>
      </c>
      <c r="S178" s="69">
        <f>'[1]Historical Data'!AX19369</f>
        <v>17994</v>
      </c>
      <c r="T178" s="69">
        <f>'[1]Historical Data'!AY19369</f>
        <v>18173</v>
      </c>
      <c r="U178" s="69">
        <f>'[1]Historical Data'!AZ19369</f>
        <v>18348</v>
      </c>
      <c r="V178" s="69">
        <f>'[1]Historical Data'!BA19369</f>
        <v>18525</v>
      </c>
      <c r="W178" s="69">
        <f>'[1]Historical Data'!BB19369</f>
        <v>18702</v>
      </c>
      <c r="X178" s="69">
        <f>'[1]Historical Data'!BC19369</f>
        <v>18879</v>
      </c>
      <c r="Y178" s="69">
        <f>'[1]Historical Data'!BD19369</f>
        <v>19058</v>
      </c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</row>
    <row r="179" spans="1:42">
      <c r="A179" t="s">
        <v>197</v>
      </c>
      <c r="B179" s="69">
        <f>'[1]Historical Data'!AG19370</f>
        <v>27303</v>
      </c>
      <c r="C179" s="69">
        <f>'[1]Historical Data'!AH19370</f>
        <v>27314</v>
      </c>
      <c r="D179" s="69">
        <f>'[1]Historical Data'!AI19370</f>
        <v>27325</v>
      </c>
      <c r="E179" s="69">
        <f>'[1]Historical Data'!AJ19370</f>
        <v>27336</v>
      </c>
      <c r="F179" s="69">
        <f>'[1]Historical Data'!AK19370</f>
        <v>27347</v>
      </c>
      <c r="G179" s="69">
        <f>'[1]Historical Data'!AL19370</f>
        <v>27358</v>
      </c>
      <c r="H179" s="69">
        <f>'[1]Historical Data'!AM19370</f>
        <v>27369</v>
      </c>
      <c r="I179" s="69">
        <f>'[1]Historical Data'!AN19370</f>
        <v>27380</v>
      </c>
      <c r="J179" s="69">
        <f>'[1]Historical Data'!AO19370</f>
        <v>27389</v>
      </c>
      <c r="K179" s="69">
        <f>'[1]Historical Data'!AP19370</f>
        <v>27550</v>
      </c>
      <c r="L179" s="69">
        <f>'[1]Historical Data'!AQ19370</f>
        <v>27712</v>
      </c>
      <c r="M179" s="69">
        <f>'[1]Historical Data'!AR19370</f>
        <v>27875</v>
      </c>
      <c r="N179" s="69">
        <f>'[1]Historical Data'!AS19370</f>
        <v>28039</v>
      </c>
      <c r="O179" s="69">
        <f>'[1]Historical Data'!AT19370</f>
        <v>28203</v>
      </c>
      <c r="P179" s="69">
        <f>'[1]Historical Data'!AU19370</f>
        <v>28203</v>
      </c>
      <c r="Q179" s="69">
        <f>'[1]Historical Data'!AV19370</f>
        <v>28203</v>
      </c>
      <c r="R179" s="69">
        <f>'[1]Historical Data'!AW19370</f>
        <v>28203</v>
      </c>
      <c r="S179" s="69">
        <f>'[1]Historical Data'!AX19370</f>
        <v>28203</v>
      </c>
      <c r="T179" s="69">
        <f>'[1]Historical Data'!AY19370</f>
        <v>28203</v>
      </c>
      <c r="U179" s="69">
        <f>'[1]Historical Data'!AZ19370</f>
        <v>28203</v>
      </c>
      <c r="V179" s="69">
        <f>'[1]Historical Data'!BA19370</f>
        <v>28203</v>
      </c>
      <c r="W179" s="69">
        <f>'[1]Historical Data'!BB19370</f>
        <v>28203</v>
      </c>
      <c r="X179" s="69">
        <f>'[1]Historical Data'!BC19370</f>
        <v>28203</v>
      </c>
      <c r="Y179" s="69">
        <f>'[1]Historical Data'!BD19370</f>
        <v>28203</v>
      </c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</row>
    <row r="180" spans="1:42">
      <c r="A180" t="s">
        <v>215</v>
      </c>
      <c r="B180" s="69">
        <f>'[1]Historical Data'!AG19371</f>
        <v>1159</v>
      </c>
      <c r="C180" s="69">
        <f>'[1]Historical Data'!AH19371</f>
        <v>1163</v>
      </c>
      <c r="D180" s="69">
        <f>'[1]Historical Data'!AI19371</f>
        <v>1167</v>
      </c>
      <c r="E180" s="69">
        <f>'[1]Historical Data'!AJ19371</f>
        <v>1171</v>
      </c>
      <c r="F180" s="69">
        <f>'[1]Historical Data'!AK19371</f>
        <v>1175</v>
      </c>
      <c r="G180" s="69">
        <f>'[1]Historical Data'!AL19371</f>
        <v>1179</v>
      </c>
      <c r="H180" s="69">
        <f>'[1]Historical Data'!AM19371</f>
        <v>1183</v>
      </c>
      <c r="I180" s="69">
        <f>'[1]Historical Data'!AN19371</f>
        <v>1187</v>
      </c>
      <c r="J180" s="69">
        <f>'[1]Historical Data'!AO19371</f>
        <v>1194</v>
      </c>
      <c r="K180" s="69">
        <f>'[1]Historical Data'!AP19371</f>
        <v>1199</v>
      </c>
      <c r="L180" s="69">
        <f>'[1]Historical Data'!AQ19371</f>
        <v>1204</v>
      </c>
      <c r="M180" s="69">
        <f>'[1]Historical Data'!AR19371</f>
        <v>1209</v>
      </c>
      <c r="N180" s="69">
        <f>'[1]Historical Data'!AS19371</f>
        <v>1214</v>
      </c>
      <c r="O180" s="69">
        <f>'[1]Historical Data'!AT19371</f>
        <v>1217</v>
      </c>
      <c r="P180" s="69">
        <f>'[1]Historical Data'!AU19371</f>
        <v>1222</v>
      </c>
      <c r="Q180" s="69">
        <f>'[1]Historical Data'!AV19371</f>
        <v>1227</v>
      </c>
      <c r="R180" s="69">
        <f>'[1]Historical Data'!AW19371</f>
        <v>1232</v>
      </c>
      <c r="S180" s="69">
        <f>'[1]Historical Data'!AX19371</f>
        <v>1237</v>
      </c>
      <c r="T180" s="69">
        <f>'[1]Historical Data'!AY19371</f>
        <v>1240</v>
      </c>
      <c r="U180" s="69">
        <f>'[1]Historical Data'!AZ19371</f>
        <v>1245</v>
      </c>
      <c r="V180" s="69">
        <f>'[1]Historical Data'!BA19371</f>
        <v>1250</v>
      </c>
      <c r="W180" s="69">
        <f>'[1]Historical Data'!BB19371</f>
        <v>1254</v>
      </c>
      <c r="X180" s="69">
        <f>'[1]Historical Data'!BC19371</f>
        <v>1259</v>
      </c>
      <c r="Y180" s="69">
        <f>'[1]Historical Data'!BD19371</f>
        <v>1264</v>
      </c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</row>
    <row r="181" spans="1:42">
      <c r="A181" t="s">
        <v>181</v>
      </c>
      <c r="B181" s="69">
        <f>'[1]Historical Data'!AG19372</f>
        <v>2647</v>
      </c>
      <c r="C181" s="69">
        <f>'[1]Historical Data'!AH19372</f>
        <v>2665</v>
      </c>
      <c r="D181" s="69">
        <f>'[1]Historical Data'!AI19372</f>
        <v>2683</v>
      </c>
      <c r="E181" s="69">
        <f>'[1]Historical Data'!AJ19372</f>
        <v>2701</v>
      </c>
      <c r="F181" s="69">
        <f>'[1]Historical Data'!AK19372</f>
        <v>2719</v>
      </c>
      <c r="G181" s="69">
        <f>'[1]Historical Data'!AL19372</f>
        <v>2737</v>
      </c>
      <c r="H181" s="69">
        <f>'[1]Historical Data'!AM19372</f>
        <v>2756</v>
      </c>
      <c r="I181" s="69">
        <f>'[1]Historical Data'!AN19372</f>
        <v>2775</v>
      </c>
      <c r="J181" s="69">
        <f>'[1]Historical Data'!AO19372</f>
        <v>2793</v>
      </c>
      <c r="K181" s="69">
        <f>'[1]Historical Data'!AP19372</f>
        <v>2803</v>
      </c>
      <c r="L181" s="69">
        <f>'[1]Historical Data'!AQ19372</f>
        <v>2813</v>
      </c>
      <c r="M181" s="69">
        <f>'[1]Historical Data'!AR19372</f>
        <v>2823</v>
      </c>
      <c r="N181" s="69">
        <f>'[1]Historical Data'!AS19372</f>
        <v>2833</v>
      </c>
      <c r="O181" s="69">
        <f>'[1]Historical Data'!AT19372</f>
        <v>2845</v>
      </c>
      <c r="P181" s="69">
        <f>'[1]Historical Data'!AU19372</f>
        <v>2852</v>
      </c>
      <c r="Q181" s="69">
        <f>'[1]Historical Data'!AV19372</f>
        <v>2859</v>
      </c>
      <c r="R181" s="69">
        <f>'[1]Historical Data'!AW19372</f>
        <v>2866</v>
      </c>
      <c r="S181" s="69">
        <f>'[1]Historical Data'!AX19372</f>
        <v>2873</v>
      </c>
      <c r="T181" s="69">
        <f>'[1]Historical Data'!AY19372</f>
        <v>2881</v>
      </c>
      <c r="U181" s="69">
        <f>'[1]Historical Data'!AZ19372</f>
        <v>2888</v>
      </c>
      <c r="V181" s="69">
        <f>'[1]Historical Data'!BA19372</f>
        <v>2895</v>
      </c>
      <c r="W181" s="69">
        <f>'[1]Historical Data'!BB19372</f>
        <v>2902</v>
      </c>
      <c r="X181" s="69">
        <f>'[1]Historical Data'!BC19372</f>
        <v>2909</v>
      </c>
      <c r="Y181" s="69">
        <f>'[1]Historical Data'!BD19372</f>
        <v>2916</v>
      </c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</row>
    <row r="182" spans="1:42">
      <c r="A182" s="69" t="s">
        <v>352</v>
      </c>
      <c r="B182" s="69">
        <f>'[1]Historical Data'!AG19373</f>
        <v>2341</v>
      </c>
      <c r="C182" s="69">
        <f>'[1]Historical Data'!AH19373</f>
        <v>2355</v>
      </c>
      <c r="D182" s="69">
        <f>'[1]Historical Data'!AI19373</f>
        <v>2370</v>
      </c>
      <c r="E182" s="69">
        <f>'[1]Historical Data'!AJ19373</f>
        <v>2385</v>
      </c>
      <c r="F182" s="69">
        <f>'[1]Historical Data'!AK19373</f>
        <v>2400</v>
      </c>
      <c r="G182" s="69">
        <f>'[1]Historical Data'!AL19373</f>
        <v>2415</v>
      </c>
      <c r="H182" s="69">
        <f>'[1]Historical Data'!AM19373</f>
        <v>2430</v>
      </c>
      <c r="I182" s="69">
        <f>'[1]Historical Data'!AN19373</f>
        <v>2445</v>
      </c>
      <c r="J182" s="69">
        <f>'[1]Historical Data'!AO19373</f>
        <v>2460</v>
      </c>
      <c r="K182" s="69">
        <f>'[1]Historical Data'!AP19373</f>
        <v>2463</v>
      </c>
      <c r="L182" s="69">
        <f>'[1]Historical Data'!AQ19373</f>
        <v>2466</v>
      </c>
      <c r="M182" s="69">
        <f>'[1]Historical Data'!AR19373</f>
        <v>2469</v>
      </c>
      <c r="N182" s="69">
        <f>'[1]Historical Data'!AS19373</f>
        <v>2472</v>
      </c>
      <c r="O182" s="69">
        <f>'[1]Historical Data'!AT19373</f>
        <v>2476</v>
      </c>
      <c r="P182" s="69">
        <f>'[1]Historical Data'!AU19373</f>
        <v>2522</v>
      </c>
      <c r="Q182" s="69">
        <f>'[1]Historical Data'!AV19373</f>
        <v>2569</v>
      </c>
      <c r="R182" s="69">
        <f>'[1]Historical Data'!AW19373</f>
        <v>2616</v>
      </c>
      <c r="S182" s="69">
        <f>'[1]Historical Data'!AX19373</f>
        <v>2664</v>
      </c>
      <c r="T182" s="69">
        <f>'[1]Historical Data'!AY19373</f>
        <v>2713</v>
      </c>
      <c r="U182" s="69">
        <f>'[1]Historical Data'!AZ19373</f>
        <v>2760</v>
      </c>
      <c r="V182" s="69">
        <f>'[1]Historical Data'!BA19373</f>
        <v>2808</v>
      </c>
      <c r="W182" s="69">
        <f>'[1]Historical Data'!BB19373</f>
        <v>2856</v>
      </c>
      <c r="X182" s="69">
        <f>'[1]Historical Data'!BC19373</f>
        <v>2904</v>
      </c>
      <c r="Y182" s="69">
        <f>'[1]Historical Data'!BD19373</f>
        <v>2953</v>
      </c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</row>
    <row r="183" spans="1:42">
      <c r="A183" t="s">
        <v>14</v>
      </c>
      <c r="B183" s="69">
        <f>'[1]Historical Data'!AG19374</f>
        <v>0</v>
      </c>
      <c r="C183" s="69">
        <f>'[1]Historical Data'!AH19374</f>
        <v>0</v>
      </c>
      <c r="D183" s="69">
        <f>'[1]Historical Data'!AI19374</f>
        <v>0</v>
      </c>
      <c r="E183" s="69">
        <f>'[1]Historical Data'!AJ19374</f>
        <v>0</v>
      </c>
      <c r="F183" s="69">
        <f>'[1]Historical Data'!AK19374</f>
        <v>0</v>
      </c>
      <c r="G183" s="69">
        <f>'[1]Historical Data'!AL19374</f>
        <v>0</v>
      </c>
      <c r="H183" s="69">
        <f>'[1]Historical Data'!AM19374</f>
        <v>0</v>
      </c>
      <c r="I183" s="69">
        <f>'[1]Historical Data'!AN19374</f>
        <v>0</v>
      </c>
      <c r="J183" s="69">
        <f>'[1]Historical Data'!AO19374</f>
        <v>0</v>
      </c>
      <c r="K183" s="69">
        <f>'[1]Historical Data'!AP19374</f>
        <v>0</v>
      </c>
      <c r="L183" s="69">
        <f>'[1]Historical Data'!AQ19374</f>
        <v>0</v>
      </c>
      <c r="M183" s="69">
        <f>'[1]Historical Data'!AR19374</f>
        <v>0</v>
      </c>
      <c r="N183" s="69">
        <f>'[1]Historical Data'!AS19374</f>
        <v>0</v>
      </c>
      <c r="O183" s="69">
        <f>'[1]Historical Data'!AT19374</f>
        <v>0</v>
      </c>
      <c r="P183" s="69">
        <f>'[1]Historical Data'!AU19374</f>
        <v>0</v>
      </c>
      <c r="Q183" s="69">
        <f>'[1]Historical Data'!AV19374</f>
        <v>0</v>
      </c>
      <c r="R183" s="69">
        <f>'[1]Historical Data'!AW19374</f>
        <v>0</v>
      </c>
      <c r="S183" s="69">
        <f>'[1]Historical Data'!AX19374</f>
        <v>0</v>
      </c>
      <c r="T183" s="69">
        <f>'[1]Historical Data'!AY19374</f>
        <v>0</v>
      </c>
      <c r="U183" s="69">
        <f>'[1]Historical Data'!AZ19374</f>
        <v>0</v>
      </c>
      <c r="V183" s="69">
        <f>'[1]Historical Data'!BA19374</f>
        <v>0</v>
      </c>
      <c r="W183" s="69">
        <f>'[1]Historical Data'!BB19374</f>
        <v>0</v>
      </c>
      <c r="X183" s="69">
        <f>'[1]Historical Data'!BC19374</f>
        <v>0</v>
      </c>
      <c r="Y183" s="69">
        <f>'[1]Historical Data'!BD19374</f>
        <v>0</v>
      </c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</row>
    <row r="184" spans="1:42">
      <c r="A184" t="s">
        <v>353</v>
      </c>
      <c r="B184" s="69">
        <f>'[1]Historical Data'!AG19375</f>
        <v>338</v>
      </c>
      <c r="C184" s="69">
        <f>'[1]Historical Data'!AH19375</f>
        <v>334</v>
      </c>
      <c r="D184" s="69">
        <f>'[1]Historical Data'!AI19375</f>
        <v>330</v>
      </c>
      <c r="E184" s="69">
        <f>'[1]Historical Data'!AJ19375</f>
        <v>326</v>
      </c>
      <c r="F184" s="69">
        <f>'[1]Historical Data'!AK19375</f>
        <v>322</v>
      </c>
      <c r="G184" s="69">
        <f>'[1]Historical Data'!AL19375</f>
        <v>318</v>
      </c>
      <c r="H184" s="69">
        <f>'[1]Historical Data'!AM19375</f>
        <v>314</v>
      </c>
      <c r="I184" s="69">
        <f>'[1]Historical Data'!AN19375</f>
        <v>310</v>
      </c>
      <c r="J184" s="69">
        <f>'[1]Historical Data'!AO19375</f>
        <v>304</v>
      </c>
      <c r="K184" s="69">
        <f>'[1]Historical Data'!AP19375</f>
        <v>300</v>
      </c>
      <c r="L184" s="69">
        <f>'[1]Historical Data'!AQ19375</f>
        <v>296</v>
      </c>
      <c r="M184" s="69">
        <f>'[1]Historical Data'!AR19375</f>
        <v>292</v>
      </c>
      <c r="N184" s="69">
        <f>'[1]Historical Data'!AS19375</f>
        <v>288</v>
      </c>
      <c r="O184" s="69">
        <f>'[1]Historical Data'!AT19375</f>
        <v>283</v>
      </c>
      <c r="P184" s="69">
        <f>'[1]Historical Data'!AU19375</f>
        <v>279</v>
      </c>
      <c r="Q184" s="69">
        <f>'[1]Historical Data'!AV19375</f>
        <v>275</v>
      </c>
      <c r="R184" s="69">
        <f>'[1]Historical Data'!AW19375</f>
        <v>271</v>
      </c>
      <c r="S184" s="69">
        <f>'[1]Historical Data'!AX19375</f>
        <v>267</v>
      </c>
      <c r="T184" s="69">
        <f>'[1]Historical Data'!AY19375</f>
        <v>262</v>
      </c>
      <c r="U184" s="69">
        <f>'[1]Historical Data'!AZ19375</f>
        <v>258</v>
      </c>
      <c r="V184" s="69">
        <f>'[1]Historical Data'!BA19375</f>
        <v>254</v>
      </c>
      <c r="W184" s="69">
        <f>'[1]Historical Data'!BB19375</f>
        <v>250</v>
      </c>
      <c r="X184" s="69">
        <f>'[1]Historical Data'!BC19375</f>
        <v>246</v>
      </c>
      <c r="Y184" s="69">
        <f>'[1]Historical Data'!BD19375</f>
        <v>242</v>
      </c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</row>
    <row r="185" spans="1:42">
      <c r="A185" t="s">
        <v>23</v>
      </c>
      <c r="B185" s="69">
        <f>'[1]Historical Data'!AG19376</f>
        <v>936</v>
      </c>
      <c r="C185" s="69">
        <f>'[1]Historical Data'!AH19376</f>
        <v>936</v>
      </c>
      <c r="D185" s="69">
        <f>'[1]Historical Data'!AI19376</f>
        <v>936</v>
      </c>
      <c r="E185" s="69">
        <f>'[1]Historical Data'!AJ19376</f>
        <v>936</v>
      </c>
      <c r="F185" s="69">
        <f>'[1]Historical Data'!AK19376</f>
        <v>936</v>
      </c>
      <c r="G185" s="69">
        <f>'[1]Historical Data'!AL19376</f>
        <v>936</v>
      </c>
      <c r="H185" s="69">
        <f>'[1]Historical Data'!AM19376</f>
        <v>936</v>
      </c>
      <c r="I185" s="69">
        <f>'[1]Historical Data'!AN19376</f>
        <v>936</v>
      </c>
      <c r="J185" s="69">
        <f>'[1]Historical Data'!AO19376</f>
        <v>936</v>
      </c>
      <c r="K185" s="69">
        <f>'[1]Historical Data'!AP19376</f>
        <v>936</v>
      </c>
      <c r="L185" s="69">
        <f>'[1]Historical Data'!AQ19376</f>
        <v>936</v>
      </c>
      <c r="M185" s="69">
        <f>'[1]Historical Data'!AR19376</f>
        <v>936</v>
      </c>
      <c r="N185" s="69">
        <f>'[1]Historical Data'!AS19376</f>
        <v>936</v>
      </c>
      <c r="O185" s="69">
        <f>'[1]Historical Data'!AT19376</f>
        <v>936</v>
      </c>
      <c r="P185" s="69">
        <f>'[1]Historical Data'!AU19376</f>
        <v>936</v>
      </c>
      <c r="Q185" s="69">
        <f>'[1]Historical Data'!AV19376</f>
        <v>936</v>
      </c>
      <c r="R185" s="69">
        <f>'[1]Historical Data'!AW19376</f>
        <v>936</v>
      </c>
      <c r="S185" s="69">
        <f>'[1]Historical Data'!AX19376</f>
        <v>936</v>
      </c>
      <c r="T185" s="69">
        <f>'[1]Historical Data'!AY19376</f>
        <v>936</v>
      </c>
      <c r="U185" s="69">
        <f>'[1]Historical Data'!AZ19376</f>
        <v>936</v>
      </c>
      <c r="V185" s="69">
        <f>'[1]Historical Data'!BA19376</f>
        <v>936</v>
      </c>
      <c r="W185" s="69">
        <f>'[1]Historical Data'!BB19376</f>
        <v>936</v>
      </c>
      <c r="X185" s="69">
        <f>'[1]Historical Data'!BC19376</f>
        <v>936</v>
      </c>
      <c r="Y185" s="69">
        <f>'[1]Historical Data'!BD19376</f>
        <v>936</v>
      </c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</row>
    <row r="186" spans="1:42">
      <c r="A186" t="s">
        <v>71</v>
      </c>
      <c r="B186" s="69">
        <f>'[1]Historical Data'!AG19377</f>
        <v>7876</v>
      </c>
      <c r="C186" s="69">
        <f>'[1]Historical Data'!AH19377</f>
        <v>7925</v>
      </c>
      <c r="D186" s="69">
        <f>'[1]Historical Data'!AI19377</f>
        <v>7974</v>
      </c>
      <c r="E186" s="69">
        <f>'[1]Historical Data'!AJ19377</f>
        <v>8023</v>
      </c>
      <c r="F186" s="69">
        <f>'[1]Historical Data'!AK19377</f>
        <v>8072</v>
      </c>
      <c r="G186" s="69">
        <f>'[1]Historical Data'!AL19377</f>
        <v>8122</v>
      </c>
      <c r="H186" s="69">
        <f>'[1]Historical Data'!AM19377</f>
        <v>8172</v>
      </c>
      <c r="I186" s="69">
        <f>'[1]Historical Data'!AN19377</f>
        <v>8222</v>
      </c>
      <c r="J186" s="69">
        <f>'[1]Historical Data'!AO19377</f>
        <v>8273</v>
      </c>
      <c r="K186" s="69">
        <f>'[1]Historical Data'!AP19377</f>
        <v>8305</v>
      </c>
      <c r="L186" s="69">
        <f>'[1]Historical Data'!AQ19377</f>
        <v>8337</v>
      </c>
      <c r="M186" s="69">
        <f>'[1]Historical Data'!AR19377</f>
        <v>8370</v>
      </c>
      <c r="N186" s="69">
        <f>'[1]Historical Data'!AS19377</f>
        <v>8403</v>
      </c>
      <c r="O186" s="69">
        <f>'[1]Historical Data'!AT19377</f>
        <v>8436</v>
      </c>
      <c r="P186" s="69">
        <f>'[1]Historical Data'!AU19377</f>
        <v>8474</v>
      </c>
      <c r="Q186" s="69">
        <f>'[1]Historical Data'!AV19377</f>
        <v>8513</v>
      </c>
      <c r="R186" s="69">
        <f>'[1]Historical Data'!AW19377</f>
        <v>8552</v>
      </c>
      <c r="S186" s="69">
        <f>'[1]Historical Data'!AX19377</f>
        <v>8591</v>
      </c>
      <c r="T186" s="69">
        <f>'[1]Historical Data'!AY19377</f>
        <v>8630</v>
      </c>
      <c r="U186" s="69">
        <f>'[1]Historical Data'!AZ19377</f>
        <v>8669</v>
      </c>
      <c r="V186" s="69">
        <f>'[1]Historical Data'!BA19377</f>
        <v>8708</v>
      </c>
      <c r="W186" s="69">
        <f>'[1]Historical Data'!BB19377</f>
        <v>8747</v>
      </c>
      <c r="X186" s="69">
        <f>'[1]Historical Data'!BC19377</f>
        <v>8786</v>
      </c>
      <c r="Y186" s="69">
        <f>'[1]Historical Data'!BD19377</f>
        <v>8825</v>
      </c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</row>
    <row r="187" spans="1:42">
      <c r="A187" t="s">
        <v>82</v>
      </c>
      <c r="B187" s="69">
        <f>'[1]Historical Data'!AG19378</f>
        <v>2120</v>
      </c>
      <c r="C187" s="69">
        <f>'[1]Historical Data'!AH19378</f>
        <v>2135</v>
      </c>
      <c r="D187" s="69">
        <f>'[1]Historical Data'!AI19378</f>
        <v>2150</v>
      </c>
      <c r="E187" s="69">
        <f>'[1]Historical Data'!AJ19378</f>
        <v>2165</v>
      </c>
      <c r="F187" s="69">
        <f>'[1]Historical Data'!AK19378</f>
        <v>2180</v>
      </c>
      <c r="G187" s="69">
        <f>'[1]Historical Data'!AL19378</f>
        <v>2195</v>
      </c>
      <c r="H187" s="69">
        <f>'[1]Historical Data'!AM19378</f>
        <v>2211</v>
      </c>
      <c r="I187" s="69">
        <f>'[1]Historical Data'!AN19378</f>
        <v>2227</v>
      </c>
      <c r="J187" s="69">
        <f>'[1]Historical Data'!AO19378</f>
        <v>2243</v>
      </c>
      <c r="K187" s="69">
        <f>'[1]Historical Data'!AP19378</f>
        <v>2245</v>
      </c>
      <c r="L187" s="69">
        <f>'[1]Historical Data'!AQ19378</f>
        <v>2247</v>
      </c>
      <c r="M187" s="69">
        <f>'[1]Historical Data'!AR19378</f>
        <v>2249</v>
      </c>
      <c r="N187" s="69">
        <f>'[1]Historical Data'!AS19378</f>
        <v>2251</v>
      </c>
      <c r="O187" s="69">
        <f>'[1]Historical Data'!AT19378</f>
        <v>2252</v>
      </c>
      <c r="P187" s="69">
        <f>'[1]Historical Data'!AU19378</f>
        <v>2245</v>
      </c>
      <c r="Q187" s="69">
        <f>'[1]Historical Data'!AV19378</f>
        <v>2238</v>
      </c>
      <c r="R187" s="69">
        <f>'[1]Historical Data'!AW19378</f>
        <v>2231</v>
      </c>
      <c r="S187" s="69">
        <f>'[1]Historical Data'!AX19378</f>
        <v>2224</v>
      </c>
      <c r="T187" s="69">
        <f>'[1]Historical Data'!AY19378</f>
        <v>2217</v>
      </c>
      <c r="U187" s="69">
        <f>'[1]Historical Data'!AZ19378</f>
        <v>2210</v>
      </c>
      <c r="V187" s="69">
        <f>'[1]Historical Data'!BA19378</f>
        <v>2203</v>
      </c>
      <c r="W187" s="69">
        <f>'[1]Historical Data'!BB19378</f>
        <v>2196</v>
      </c>
      <c r="X187" s="69">
        <f>'[1]Historical Data'!BC19378</f>
        <v>2189</v>
      </c>
      <c r="Y187" s="69">
        <f>'[1]Historical Data'!BD19378</f>
        <v>2182</v>
      </c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</row>
    <row r="188" spans="1:42">
      <c r="A188" t="s">
        <v>108</v>
      </c>
      <c r="B188" s="69">
        <f>'[1]Historical Data'!AG19379</f>
        <v>2777</v>
      </c>
      <c r="C188" s="69">
        <f>'[1]Historical Data'!AH19379</f>
        <v>2776</v>
      </c>
      <c r="D188" s="69">
        <f>'[1]Historical Data'!AI19379</f>
        <v>2775</v>
      </c>
      <c r="E188" s="69">
        <f>'[1]Historical Data'!AJ19379</f>
        <v>2774</v>
      </c>
      <c r="F188" s="69">
        <f>'[1]Historical Data'!AK19379</f>
        <v>2773</v>
      </c>
      <c r="G188" s="69">
        <f>'[1]Historical Data'!AL19379</f>
        <v>2772</v>
      </c>
      <c r="H188" s="69">
        <f>'[1]Historical Data'!AM19379</f>
        <v>2771</v>
      </c>
      <c r="I188" s="69">
        <f>'[1]Historical Data'!AN19379</f>
        <v>2770</v>
      </c>
      <c r="J188" s="69">
        <f>'[1]Historical Data'!AO19379</f>
        <v>2768</v>
      </c>
      <c r="K188" s="69">
        <f>'[1]Historical Data'!AP19379</f>
        <v>2765</v>
      </c>
      <c r="L188" s="69">
        <f>'[1]Historical Data'!AQ19379</f>
        <v>2762</v>
      </c>
      <c r="M188" s="69">
        <f>'[1]Historical Data'!AR19379</f>
        <v>2759</v>
      </c>
      <c r="N188" s="69">
        <f>'[1]Historical Data'!AS19379</f>
        <v>2756</v>
      </c>
      <c r="O188" s="69">
        <f>'[1]Historical Data'!AT19379</f>
        <v>2755</v>
      </c>
      <c r="P188" s="69">
        <f>'[1]Historical Data'!AU19379</f>
        <v>2752</v>
      </c>
      <c r="Q188" s="69">
        <f>'[1]Historical Data'!AV19379</f>
        <v>2749</v>
      </c>
      <c r="R188" s="69">
        <f>'[1]Historical Data'!AW19379</f>
        <v>2746</v>
      </c>
      <c r="S188" s="69">
        <f>'[1]Historical Data'!AX19379</f>
        <v>2743</v>
      </c>
      <c r="T188" s="69">
        <f>'[1]Historical Data'!AY19379</f>
        <v>2742</v>
      </c>
      <c r="U188" s="69">
        <f>'[1]Historical Data'!AZ19379</f>
        <v>2739</v>
      </c>
      <c r="V188" s="69">
        <f>'[1]Historical Data'!BA19379</f>
        <v>2736</v>
      </c>
      <c r="W188" s="69">
        <f>'[1]Historical Data'!BB19379</f>
        <v>2734</v>
      </c>
      <c r="X188" s="69">
        <f>'[1]Historical Data'!BC19379</f>
        <v>2731</v>
      </c>
      <c r="Y188" s="69">
        <f>'[1]Historical Data'!BD19379</f>
        <v>2728</v>
      </c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</row>
    <row r="189" spans="1:42">
      <c r="A189" t="s">
        <v>112</v>
      </c>
      <c r="B189" s="69">
        <f>'[1]Historical Data'!AG19380</f>
        <v>3410</v>
      </c>
      <c r="C189" s="69">
        <f>'[1]Historical Data'!AH19380</f>
        <v>3404</v>
      </c>
      <c r="D189" s="69">
        <f>'[1]Historical Data'!AI19380</f>
        <v>3398</v>
      </c>
      <c r="E189" s="69">
        <f>'[1]Historical Data'!AJ19380</f>
        <v>3392</v>
      </c>
      <c r="F189" s="69">
        <f>'[1]Historical Data'!AK19380</f>
        <v>3386</v>
      </c>
      <c r="G189" s="69">
        <f>'[1]Historical Data'!AL19380</f>
        <v>3380</v>
      </c>
      <c r="H189" s="69">
        <f>'[1]Historical Data'!AM19380</f>
        <v>3374</v>
      </c>
      <c r="I189" s="69">
        <f>'[1]Historical Data'!AN19380</f>
        <v>3368</v>
      </c>
      <c r="J189" s="69">
        <f>'[1]Historical Data'!AO19380</f>
        <v>3365</v>
      </c>
      <c r="K189" s="69">
        <f>'[1]Historical Data'!AP19380</f>
        <v>3359</v>
      </c>
      <c r="L189" s="69">
        <f>'[1]Historical Data'!AQ19380</f>
        <v>3353</v>
      </c>
      <c r="M189" s="69">
        <f>'[1]Historical Data'!AR19380</f>
        <v>3347</v>
      </c>
      <c r="N189" s="69">
        <f>'[1]Historical Data'!AS19380</f>
        <v>3341</v>
      </c>
      <c r="O189" s="69">
        <f>'[1]Historical Data'!AT19380</f>
        <v>3337</v>
      </c>
      <c r="P189" s="69">
        <f>'[1]Historical Data'!AU19380</f>
        <v>3331</v>
      </c>
      <c r="Q189" s="69">
        <f>'[1]Historical Data'!AV19380</f>
        <v>3325</v>
      </c>
      <c r="R189" s="69">
        <f>'[1]Historical Data'!AW19380</f>
        <v>3319</v>
      </c>
      <c r="S189" s="69">
        <f>'[1]Historical Data'!AX19380</f>
        <v>3313</v>
      </c>
      <c r="T189" s="69">
        <f>'[1]Historical Data'!AY19380</f>
        <v>3309</v>
      </c>
      <c r="U189" s="69">
        <f>'[1]Historical Data'!AZ19380</f>
        <v>3303</v>
      </c>
      <c r="V189" s="69">
        <f>'[1]Historical Data'!BA19380</f>
        <v>3297</v>
      </c>
      <c r="W189" s="69">
        <f>'[1]Historical Data'!BB19380</f>
        <v>3292</v>
      </c>
      <c r="X189" s="69">
        <f>'[1]Historical Data'!BC19380</f>
        <v>3286</v>
      </c>
      <c r="Y189" s="69">
        <f>'[1]Historical Data'!BD19380</f>
        <v>3280</v>
      </c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</row>
    <row r="190" spans="1:42">
      <c r="A190" t="s">
        <v>114</v>
      </c>
      <c r="B190" s="69">
        <f>'[1]Historical Data'!AG19381</f>
        <v>840</v>
      </c>
      <c r="C190" s="69">
        <f>'[1]Historical Data'!AH19381</f>
        <v>842</v>
      </c>
      <c r="D190" s="69">
        <f>'[1]Historical Data'!AI19381</f>
        <v>844</v>
      </c>
      <c r="E190" s="69">
        <f>'[1]Historical Data'!AJ19381</f>
        <v>846</v>
      </c>
      <c r="F190" s="69">
        <f>'[1]Historical Data'!AK19381</f>
        <v>848</v>
      </c>
      <c r="G190" s="69">
        <f>'[1]Historical Data'!AL19381</f>
        <v>850</v>
      </c>
      <c r="H190" s="69">
        <f>'[1]Historical Data'!AM19381</f>
        <v>852</v>
      </c>
      <c r="I190" s="69">
        <f>'[1]Historical Data'!AN19381</f>
        <v>854</v>
      </c>
      <c r="J190" s="69">
        <f>'[1]Historical Data'!AO19381</f>
        <v>858</v>
      </c>
      <c r="K190" s="69">
        <f>'[1]Historical Data'!AP19381</f>
        <v>860</v>
      </c>
      <c r="L190" s="69">
        <f>'[1]Historical Data'!AQ19381</f>
        <v>862</v>
      </c>
      <c r="M190" s="69">
        <f>'[1]Historical Data'!AR19381</f>
        <v>864</v>
      </c>
      <c r="N190" s="69">
        <f>'[1]Historical Data'!AS19381</f>
        <v>866</v>
      </c>
      <c r="O190" s="69">
        <f>'[1]Historical Data'!AT19381</f>
        <v>869</v>
      </c>
      <c r="P190" s="69">
        <f>'[1]Historical Data'!AU19381</f>
        <v>885</v>
      </c>
      <c r="Q190" s="69">
        <f>'[1]Historical Data'!AV19381</f>
        <v>902</v>
      </c>
      <c r="R190" s="69">
        <f>'[1]Historical Data'!AW19381</f>
        <v>919</v>
      </c>
      <c r="S190" s="69">
        <f>'[1]Historical Data'!AX19381</f>
        <v>936</v>
      </c>
      <c r="T190" s="69">
        <f>'[1]Historical Data'!AY19381</f>
        <v>954</v>
      </c>
      <c r="U190" s="69">
        <f>'[1]Historical Data'!AZ19381</f>
        <v>971</v>
      </c>
      <c r="V190" s="69">
        <f>'[1]Historical Data'!BA19381</f>
        <v>988</v>
      </c>
      <c r="W190" s="69">
        <f>'[1]Historical Data'!BB19381</f>
        <v>1005</v>
      </c>
      <c r="X190" s="69">
        <f>'[1]Historical Data'!BC19381</f>
        <v>1022</v>
      </c>
      <c r="Y190" s="69">
        <f>'[1]Historical Data'!BD19381</f>
        <v>1039</v>
      </c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</row>
    <row r="191" spans="1:42">
      <c r="A191" t="s">
        <v>120</v>
      </c>
      <c r="B191" s="69">
        <f>'[1]Historical Data'!AG19382</f>
        <v>3187</v>
      </c>
      <c r="C191" s="69">
        <f>'[1]Historical Data'!AH19382</f>
        <v>3194</v>
      </c>
      <c r="D191" s="69">
        <f>'[1]Historical Data'!AI19382</f>
        <v>3201</v>
      </c>
      <c r="E191" s="69">
        <f>'[1]Historical Data'!AJ19382</f>
        <v>3208</v>
      </c>
      <c r="F191" s="69">
        <f>'[1]Historical Data'!AK19382</f>
        <v>3215</v>
      </c>
      <c r="G191" s="69">
        <f>'[1]Historical Data'!AL19382</f>
        <v>3222</v>
      </c>
      <c r="H191" s="69">
        <f>'[1]Historical Data'!AM19382</f>
        <v>3229</v>
      </c>
      <c r="I191" s="69">
        <f>'[1]Historical Data'!AN19382</f>
        <v>3236</v>
      </c>
      <c r="J191" s="69">
        <f>'[1]Historical Data'!AO19382</f>
        <v>3241</v>
      </c>
      <c r="K191" s="69">
        <f>'[1]Historical Data'!AP19382</f>
        <v>3252</v>
      </c>
      <c r="L191" s="69">
        <f>'[1]Historical Data'!AQ19382</f>
        <v>3263</v>
      </c>
      <c r="M191" s="69">
        <f>'[1]Historical Data'!AR19382</f>
        <v>3274</v>
      </c>
      <c r="N191" s="69">
        <f>'[1]Historical Data'!AS19382</f>
        <v>3285</v>
      </c>
      <c r="O191" s="69">
        <f>'[1]Historical Data'!AT19382</f>
        <v>3297</v>
      </c>
      <c r="P191" s="69">
        <f>'[1]Historical Data'!AU19382</f>
        <v>3308</v>
      </c>
      <c r="Q191" s="69">
        <f>'[1]Historical Data'!AV19382</f>
        <v>3319</v>
      </c>
      <c r="R191" s="69">
        <f>'[1]Historical Data'!AW19382</f>
        <v>3330</v>
      </c>
      <c r="S191" s="69">
        <f>'[1]Historical Data'!AX19382</f>
        <v>3341</v>
      </c>
      <c r="T191" s="69">
        <f>'[1]Historical Data'!AY19382</f>
        <v>3354</v>
      </c>
      <c r="U191" s="69">
        <f>'[1]Historical Data'!AZ19382</f>
        <v>3365</v>
      </c>
      <c r="V191" s="69">
        <f>'[1]Historical Data'!BA19382</f>
        <v>3376</v>
      </c>
      <c r="W191" s="69">
        <f>'[1]Historical Data'!BB19382</f>
        <v>3388</v>
      </c>
      <c r="X191" s="69">
        <f>'[1]Historical Data'!BC19382</f>
        <v>3399</v>
      </c>
      <c r="Y191" s="69">
        <f>'[1]Historical Data'!BD19382</f>
        <v>3410</v>
      </c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</row>
    <row r="192" spans="1:42">
      <c r="A192" t="s">
        <v>284</v>
      </c>
      <c r="B192" s="69">
        <f>'[1]Historical Data'!AG19383</f>
        <v>1959</v>
      </c>
      <c r="C192" s="69">
        <f>'[1]Historical Data'!AH19383</f>
        <v>1966</v>
      </c>
      <c r="D192" s="69">
        <f>'[1]Historical Data'!AI19383</f>
        <v>1973</v>
      </c>
      <c r="E192" s="69">
        <f>'[1]Historical Data'!AJ19383</f>
        <v>1980</v>
      </c>
      <c r="F192" s="69">
        <f>'[1]Historical Data'!AK19383</f>
        <v>1988</v>
      </c>
      <c r="G192" s="69">
        <f>'[1]Historical Data'!AL19383</f>
        <v>1996</v>
      </c>
      <c r="H192" s="69">
        <f>'[1]Historical Data'!AM19383</f>
        <v>2004</v>
      </c>
      <c r="I192" s="69">
        <f>'[1]Historical Data'!AN19383</f>
        <v>2012</v>
      </c>
      <c r="J192" s="69">
        <f>'[1]Historical Data'!AO19383</f>
        <v>2020</v>
      </c>
      <c r="K192" s="69">
        <f>'[1]Historical Data'!AP19383</f>
        <v>2040</v>
      </c>
      <c r="L192" s="69">
        <f>'[1]Historical Data'!AQ19383</f>
        <v>2060</v>
      </c>
      <c r="M192" s="69">
        <f>'[1]Historical Data'!AR19383</f>
        <v>2080</v>
      </c>
      <c r="N192" s="69">
        <f>'[1]Historical Data'!AS19383</f>
        <v>2100</v>
      </c>
      <c r="O192" s="69">
        <f>'[1]Historical Data'!AT19383</f>
        <v>2121</v>
      </c>
      <c r="P192" s="69">
        <f>'[1]Historical Data'!AU19383</f>
        <v>2129</v>
      </c>
      <c r="Q192" s="69">
        <f>'[1]Historical Data'!AV19383</f>
        <v>2137</v>
      </c>
      <c r="R192" s="69">
        <f>'[1]Historical Data'!AW19383</f>
        <v>2145</v>
      </c>
      <c r="S192" s="69">
        <f>'[1]Historical Data'!AX19383</f>
        <v>2153</v>
      </c>
      <c r="T192" s="69">
        <f>'[1]Historical Data'!AY19383</f>
        <v>2160</v>
      </c>
      <c r="U192" s="69">
        <f>'[1]Historical Data'!AZ19383</f>
        <v>2168</v>
      </c>
      <c r="V192" s="69">
        <f>'[1]Historical Data'!BA19383</f>
        <v>2176</v>
      </c>
      <c r="W192" s="69">
        <f>'[1]Historical Data'!BB19383</f>
        <v>2184</v>
      </c>
      <c r="X192" s="69">
        <f>'[1]Historical Data'!BC19383</f>
        <v>2192</v>
      </c>
      <c r="Y192" s="69">
        <f>'[1]Historical Data'!BD19383</f>
        <v>2200</v>
      </c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</row>
    <row r="193" spans="1:42">
      <c r="A193" t="s">
        <v>169</v>
      </c>
      <c r="B193" s="69">
        <f>'[1]Historical Data'!AG19384</f>
        <v>319</v>
      </c>
      <c r="C193" s="69">
        <f>'[1]Historical Data'!AH19384</f>
        <v>319</v>
      </c>
      <c r="D193" s="69">
        <f>'[1]Historical Data'!AI19384</f>
        <v>319</v>
      </c>
      <c r="E193" s="69">
        <f>'[1]Historical Data'!AJ19384</f>
        <v>319</v>
      </c>
      <c r="F193" s="69">
        <f>'[1]Historical Data'!AK19384</f>
        <v>319</v>
      </c>
      <c r="G193" s="69">
        <f>'[1]Historical Data'!AL19384</f>
        <v>319</v>
      </c>
      <c r="H193" s="69">
        <f>'[1]Historical Data'!AM19384</f>
        <v>319</v>
      </c>
      <c r="I193" s="69">
        <f>'[1]Historical Data'!AN19384</f>
        <v>319</v>
      </c>
      <c r="J193" s="69">
        <f>'[1]Historical Data'!AO19384</f>
        <v>324</v>
      </c>
      <c r="K193" s="69">
        <f>'[1]Historical Data'!AP19384</f>
        <v>331</v>
      </c>
      <c r="L193" s="69">
        <f>'[1]Historical Data'!AQ19384</f>
        <v>339</v>
      </c>
      <c r="M193" s="69">
        <f>'[1]Historical Data'!AR19384</f>
        <v>347</v>
      </c>
      <c r="N193" s="69">
        <f>'[1]Historical Data'!AS19384</f>
        <v>355</v>
      </c>
      <c r="O193" s="69">
        <f>'[1]Historical Data'!AT19384</f>
        <v>363</v>
      </c>
      <c r="P193" s="69">
        <f>'[1]Historical Data'!AU19384</f>
        <v>367</v>
      </c>
      <c r="Q193" s="69">
        <f>'[1]Historical Data'!AV19384</f>
        <v>372</v>
      </c>
      <c r="R193" s="69">
        <f>'[1]Historical Data'!AW19384</f>
        <v>377</v>
      </c>
      <c r="S193" s="69">
        <f>'[1]Historical Data'!AX19384</f>
        <v>382</v>
      </c>
      <c r="T193" s="69">
        <f>'[1]Historical Data'!AY19384</f>
        <v>386</v>
      </c>
      <c r="U193" s="69">
        <f>'[1]Historical Data'!AZ19384</f>
        <v>391</v>
      </c>
      <c r="V193" s="69">
        <f>'[1]Historical Data'!BA19384</f>
        <v>396</v>
      </c>
      <c r="W193" s="69">
        <f>'[1]Historical Data'!BB19384</f>
        <v>401</v>
      </c>
      <c r="X193" s="69">
        <f>'[1]Historical Data'!BC19384</f>
        <v>406</v>
      </c>
      <c r="Y193" s="69">
        <f>'[1]Historical Data'!BD19384</f>
        <v>411</v>
      </c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</row>
    <row r="194" spans="1:42">
      <c r="A194" t="s">
        <v>199</v>
      </c>
      <c r="B194" s="69">
        <f>'[1]Historical Data'!AG19385</f>
        <v>809014</v>
      </c>
      <c r="C194" s="69">
        <f>'[1]Historical Data'!AH19385</f>
        <v>809046</v>
      </c>
      <c r="D194" s="69">
        <f>'[1]Historical Data'!AI19385</f>
        <v>809078</v>
      </c>
      <c r="E194" s="69">
        <f>'[1]Historical Data'!AJ19385</f>
        <v>809110</v>
      </c>
      <c r="F194" s="69">
        <f>'[1]Historical Data'!AK19385</f>
        <v>809142</v>
      </c>
      <c r="G194" s="69">
        <f>'[1]Historical Data'!AL19385</f>
        <v>809174</v>
      </c>
      <c r="H194" s="69">
        <f>'[1]Historical Data'!AM19385</f>
        <v>809206</v>
      </c>
      <c r="I194" s="69">
        <f>'[1]Historical Data'!AN19385</f>
        <v>809238</v>
      </c>
      <c r="J194" s="69">
        <f>'[1]Historical Data'!AO19385</f>
        <v>809269</v>
      </c>
      <c r="K194" s="69">
        <f>'[1]Historical Data'!AP19385</f>
        <v>809173</v>
      </c>
      <c r="L194" s="69">
        <f>'[1]Historical Data'!AQ19385</f>
        <v>809077</v>
      </c>
      <c r="M194" s="69">
        <f>'[1]Historical Data'!AR19385</f>
        <v>808981</v>
      </c>
      <c r="N194" s="69">
        <f>'[1]Historical Data'!AS19385</f>
        <v>808885</v>
      </c>
      <c r="O194" s="69">
        <f>'[1]Historical Data'!AT19385</f>
        <v>808790</v>
      </c>
      <c r="P194" s="69">
        <f>'[1]Historical Data'!AU19385</f>
        <v>808850</v>
      </c>
      <c r="Q194" s="69">
        <f>'[1]Historical Data'!AV19385</f>
        <v>808910</v>
      </c>
      <c r="R194" s="69">
        <f>'[1]Historical Data'!AW19385</f>
        <v>808970</v>
      </c>
      <c r="S194" s="69">
        <f>'[1]Historical Data'!AX19385</f>
        <v>809030</v>
      </c>
      <c r="T194" s="69">
        <f>'[1]Historical Data'!AY19385</f>
        <v>809090</v>
      </c>
      <c r="U194" s="69">
        <f>'[1]Historical Data'!AZ19385</f>
        <v>809150</v>
      </c>
      <c r="V194" s="69">
        <f>'[1]Historical Data'!BA19385</f>
        <v>809210</v>
      </c>
      <c r="W194" s="69">
        <f>'[1]Historical Data'!BB19385</f>
        <v>809270</v>
      </c>
      <c r="X194" s="69">
        <f>'[1]Historical Data'!BC19385</f>
        <v>809330</v>
      </c>
      <c r="Y194" s="69">
        <f>'[1]Historical Data'!BD19385</f>
        <v>809390</v>
      </c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</row>
    <row r="195" spans="1:42">
      <c r="A195" t="s">
        <v>209</v>
      </c>
      <c r="B195" s="69">
        <f>'[1]Historical Data'!AG19386</f>
        <v>408</v>
      </c>
      <c r="C195" s="69">
        <f>'[1]Historical Data'!AH19386</f>
        <v>408</v>
      </c>
      <c r="D195" s="69">
        <f>'[1]Historical Data'!AI19386</f>
        <v>408</v>
      </c>
      <c r="E195" s="69">
        <f>'[1]Historical Data'!AJ19386</f>
        <v>408</v>
      </c>
      <c r="F195" s="69">
        <f>'[1]Historical Data'!AK19386</f>
        <v>408</v>
      </c>
      <c r="G195" s="69">
        <f>'[1]Historical Data'!AL19386</f>
        <v>408</v>
      </c>
      <c r="H195" s="69">
        <f>'[1]Historical Data'!AM19386</f>
        <v>408</v>
      </c>
      <c r="I195" s="69">
        <f>'[1]Historical Data'!AN19386</f>
        <v>408</v>
      </c>
      <c r="J195" s="69">
        <f>'[1]Historical Data'!AO19386</f>
        <v>410</v>
      </c>
      <c r="K195" s="69">
        <f>'[1]Historical Data'!AP19386</f>
        <v>410</v>
      </c>
      <c r="L195" s="69">
        <f>'[1]Historical Data'!AQ19386</f>
        <v>410</v>
      </c>
      <c r="M195" s="69">
        <f>'[1]Historical Data'!AR19386</f>
        <v>410</v>
      </c>
      <c r="N195" s="69">
        <f>'[1]Historical Data'!AS19386</f>
        <v>410</v>
      </c>
      <c r="O195" s="69">
        <f>'[1]Historical Data'!AT19386</f>
        <v>410</v>
      </c>
      <c r="P195" s="69">
        <f>'[1]Historical Data'!AU19386</f>
        <v>410</v>
      </c>
      <c r="Q195" s="69">
        <f>'[1]Historical Data'!AV19386</f>
        <v>410</v>
      </c>
      <c r="R195" s="69">
        <f>'[1]Historical Data'!AW19386</f>
        <v>410</v>
      </c>
      <c r="S195" s="69">
        <f>'[1]Historical Data'!AX19386</f>
        <v>410</v>
      </c>
      <c r="T195" s="69">
        <f>'[1]Historical Data'!AY19386</f>
        <v>410</v>
      </c>
      <c r="U195" s="69">
        <f>'[1]Historical Data'!AZ19386</f>
        <v>410</v>
      </c>
      <c r="V195" s="69">
        <f>'[1]Historical Data'!BA19386</f>
        <v>410</v>
      </c>
      <c r="W195" s="69">
        <f>'[1]Historical Data'!BB19386</f>
        <v>410</v>
      </c>
      <c r="X195" s="69">
        <f>'[1]Historical Data'!BC19386</f>
        <v>410</v>
      </c>
      <c r="Y195" s="69">
        <f>'[1]Historical Data'!BD19386</f>
        <v>410</v>
      </c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</row>
    <row r="196" spans="1:42">
      <c r="A196" t="s">
        <v>213</v>
      </c>
      <c r="B196" s="69">
        <f>'[1]Historical Data'!AG19387</f>
        <v>4127</v>
      </c>
      <c r="C196" s="69">
        <f>'[1]Historical Data'!AH19387</f>
        <v>4127</v>
      </c>
      <c r="D196" s="69">
        <f>'[1]Historical Data'!AI19387</f>
        <v>4127</v>
      </c>
      <c r="E196" s="69">
        <f>'[1]Historical Data'!AJ19387</f>
        <v>4127</v>
      </c>
      <c r="F196" s="69">
        <f>'[1]Historical Data'!AK19387</f>
        <v>4127</v>
      </c>
      <c r="G196" s="69">
        <f>'[1]Historical Data'!AL19387</f>
        <v>4127</v>
      </c>
      <c r="H196" s="69">
        <f>'[1]Historical Data'!AM19387</f>
        <v>4127</v>
      </c>
      <c r="I196" s="69">
        <f>'[1]Historical Data'!AN19387</f>
        <v>4127</v>
      </c>
      <c r="J196" s="69">
        <f>'[1]Historical Data'!AO19387</f>
        <v>4127</v>
      </c>
      <c r="K196" s="69">
        <f>'[1]Historical Data'!AP19387</f>
        <v>4127</v>
      </c>
      <c r="L196" s="69">
        <f>'[1]Historical Data'!AQ19387</f>
        <v>4127</v>
      </c>
      <c r="M196" s="69">
        <f>'[1]Historical Data'!AR19387</f>
        <v>4127</v>
      </c>
      <c r="N196" s="69">
        <f>'[1]Historical Data'!AS19387</f>
        <v>4127</v>
      </c>
      <c r="O196" s="69">
        <f>'[1]Historical Data'!AT19387</f>
        <v>4127</v>
      </c>
      <c r="P196" s="69">
        <f>'[1]Historical Data'!AU19387</f>
        <v>4127</v>
      </c>
      <c r="Q196" s="69">
        <f>'[1]Historical Data'!AV19387</f>
        <v>4127</v>
      </c>
      <c r="R196" s="69">
        <f>'[1]Historical Data'!AW19387</f>
        <v>4127</v>
      </c>
      <c r="S196" s="69">
        <f>'[1]Historical Data'!AX19387</f>
        <v>4127</v>
      </c>
      <c r="T196" s="69">
        <f>'[1]Historical Data'!AY19387</f>
        <v>4127</v>
      </c>
      <c r="U196" s="69">
        <f>'[1]Historical Data'!AZ19387</f>
        <v>4127</v>
      </c>
      <c r="V196" s="69">
        <f>'[1]Historical Data'!BA19387</f>
        <v>4127</v>
      </c>
      <c r="W196" s="69">
        <f>'[1]Historical Data'!BB19387</f>
        <v>4127</v>
      </c>
      <c r="X196" s="69">
        <f>'[1]Historical Data'!BC19387</f>
        <v>4127</v>
      </c>
      <c r="Y196" s="69">
        <f>'[1]Historical Data'!BD19387</f>
        <v>4127</v>
      </c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</row>
    <row r="197" spans="1:42">
      <c r="A197" t="s">
        <v>218</v>
      </c>
      <c r="B197" s="69">
        <f>'[1]Historical Data'!AG19388</f>
        <v>9320</v>
      </c>
      <c r="C197" s="69">
        <f>'[1]Historical Data'!AH19388</f>
        <v>9343</v>
      </c>
      <c r="D197" s="69">
        <f>'[1]Historical Data'!AI19388</f>
        <v>9367</v>
      </c>
      <c r="E197" s="69">
        <f>'[1]Historical Data'!AJ19388</f>
        <v>9391</v>
      </c>
      <c r="F197" s="69">
        <f>'[1]Historical Data'!AK19388</f>
        <v>9415</v>
      </c>
      <c r="G197" s="69">
        <f>'[1]Historical Data'!AL19388</f>
        <v>9439</v>
      </c>
      <c r="H197" s="69">
        <f>'[1]Historical Data'!AM19388</f>
        <v>9463</v>
      </c>
      <c r="I197" s="69">
        <f>'[1]Historical Data'!AN19388</f>
        <v>9487</v>
      </c>
      <c r="J197" s="69">
        <f>'[1]Historical Data'!AO19388</f>
        <v>9510</v>
      </c>
      <c r="K197" s="69">
        <f>'[1]Historical Data'!AP19388</f>
        <v>9523</v>
      </c>
      <c r="L197" s="69">
        <f>'[1]Historical Data'!AQ19388</f>
        <v>9536</v>
      </c>
      <c r="M197" s="69">
        <f>'[1]Historical Data'!AR19388</f>
        <v>9549</v>
      </c>
      <c r="N197" s="69">
        <f>'[1]Historical Data'!AS19388</f>
        <v>9562</v>
      </c>
      <c r="O197" s="69">
        <f>'[1]Historical Data'!AT19388</f>
        <v>9575</v>
      </c>
      <c r="P197" s="69">
        <f>'[1]Historical Data'!AU19388</f>
        <v>9601</v>
      </c>
      <c r="Q197" s="69">
        <f>'[1]Historical Data'!AV19388</f>
        <v>9627</v>
      </c>
      <c r="R197" s="69">
        <f>'[1]Historical Data'!AW19388</f>
        <v>9653</v>
      </c>
      <c r="S197" s="69">
        <f>'[1]Historical Data'!AX19388</f>
        <v>9679</v>
      </c>
      <c r="T197" s="69">
        <f>'[1]Historical Data'!AY19388</f>
        <v>9705</v>
      </c>
      <c r="U197" s="69">
        <f>'[1]Historical Data'!AZ19388</f>
        <v>9731</v>
      </c>
      <c r="V197" s="69">
        <f>'[1]Historical Data'!BA19388</f>
        <v>9757</v>
      </c>
      <c r="W197" s="69">
        <f>'[1]Historical Data'!BB19388</f>
        <v>9783</v>
      </c>
      <c r="X197" s="69">
        <f>'[1]Historical Data'!BC19388</f>
        <v>9809</v>
      </c>
      <c r="Y197" s="69">
        <f>'[1]Historical Data'!BD19388</f>
        <v>9835</v>
      </c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</row>
    <row r="198" spans="1:42">
      <c r="A198" s="69" t="s">
        <v>354</v>
      </c>
      <c r="B198" s="69">
        <f>'[1]Historical Data'!AG19389</f>
        <v>3077</v>
      </c>
      <c r="C198" s="69">
        <f>'[1]Historical Data'!AH19389</f>
        <v>3093</v>
      </c>
      <c r="D198" s="69">
        <f>'[1]Historical Data'!AI19389</f>
        <v>3110</v>
      </c>
      <c r="E198" s="69">
        <f>'[1]Historical Data'!AJ19389</f>
        <v>3127</v>
      </c>
      <c r="F198" s="69">
        <f>'[1]Historical Data'!AK19389</f>
        <v>3144</v>
      </c>
      <c r="G198" s="69">
        <f>'[1]Historical Data'!AL19389</f>
        <v>3161</v>
      </c>
      <c r="H198" s="69">
        <f>'[1]Historical Data'!AM19389</f>
        <v>3178</v>
      </c>
      <c r="I198" s="69">
        <f>'[1]Historical Data'!AN19389</f>
        <v>3195</v>
      </c>
      <c r="J198" s="69">
        <f>'[1]Historical Data'!AO19389</f>
        <v>3212</v>
      </c>
      <c r="K198" s="69">
        <f>'[1]Historical Data'!AP19389</f>
        <v>3228</v>
      </c>
      <c r="L198" s="69">
        <f>'[1]Historical Data'!AQ19389</f>
        <v>3245</v>
      </c>
      <c r="M198" s="69">
        <f>'[1]Historical Data'!AR19389</f>
        <v>3262</v>
      </c>
      <c r="N198" s="69">
        <f>'[1]Historical Data'!AS19389</f>
        <v>3279</v>
      </c>
      <c r="O198" s="69">
        <f>'[1]Historical Data'!AT19389</f>
        <v>3295</v>
      </c>
      <c r="P198" s="69">
        <f>'[1]Historical Data'!AU19389</f>
        <v>3291</v>
      </c>
      <c r="Q198" s="69">
        <f>'[1]Historical Data'!AV19389</f>
        <v>3287</v>
      </c>
      <c r="R198" s="69">
        <f>'[1]Historical Data'!AW19389</f>
        <v>3283</v>
      </c>
      <c r="S198" s="69">
        <f>'[1]Historical Data'!AX19389</f>
        <v>3279</v>
      </c>
      <c r="T198" s="69">
        <f>'[1]Historical Data'!AY19389</f>
        <v>3276</v>
      </c>
      <c r="U198" s="69">
        <f>'[1]Historical Data'!AZ19389</f>
        <v>3272</v>
      </c>
      <c r="V198" s="69">
        <f>'[1]Historical Data'!BA19389</f>
        <v>3268</v>
      </c>
      <c r="W198" s="69">
        <f>'[1]Historical Data'!BB19389</f>
        <v>3264</v>
      </c>
      <c r="X198" s="69">
        <f>'[1]Historical Data'!BC19389</f>
        <v>3260</v>
      </c>
      <c r="Y198" s="69">
        <f>'[1]Historical Data'!BD19389</f>
        <v>3256</v>
      </c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</row>
    <row r="199" spans="1:42">
      <c r="A199" s="69" t="s">
        <v>355</v>
      </c>
      <c r="B199" s="69">
        <f>'[1]Historical Data'!AG19390</f>
        <v>1810975</v>
      </c>
      <c r="C199" s="69">
        <f>'[1]Historical Data'!AH19390</f>
        <v>1812307</v>
      </c>
      <c r="D199" s="69">
        <f>'[1]Historical Data'!AI19390</f>
        <v>1813652</v>
      </c>
      <c r="E199" s="69">
        <f>'[1]Historical Data'!AJ19390</f>
        <v>1815006</v>
      </c>
      <c r="F199" s="69">
        <f>'[1]Historical Data'!AK19390</f>
        <v>1816372</v>
      </c>
      <c r="G199" s="69">
        <f>'[1]Historical Data'!AL19390</f>
        <v>1817751</v>
      </c>
      <c r="H199" s="69">
        <f>'[1]Historical Data'!AM19390</f>
        <v>1819143</v>
      </c>
      <c r="I199" s="69">
        <f>'[1]Historical Data'!AN19390</f>
        <v>1820546</v>
      </c>
      <c r="J199" s="69">
        <f>'[1]Historical Data'!AO19390</f>
        <v>1821959</v>
      </c>
      <c r="K199" s="69">
        <f>'[1]Historical Data'!AP19390</f>
        <v>1822736</v>
      </c>
      <c r="L199" s="69">
        <f>'[1]Historical Data'!AQ19390</f>
        <v>1823519</v>
      </c>
      <c r="M199" s="69">
        <f>'[1]Historical Data'!AR19390</f>
        <v>1824309</v>
      </c>
      <c r="N199" s="69">
        <f>'[1]Historical Data'!AS19390</f>
        <v>1825104</v>
      </c>
      <c r="O199" s="69">
        <f>'[1]Historical Data'!AT19390</f>
        <v>1825913</v>
      </c>
      <c r="P199" s="69">
        <f>'[1]Historical Data'!AU19390</f>
        <v>1826119</v>
      </c>
      <c r="Q199" s="69">
        <f>'[1]Historical Data'!AV19390</f>
        <v>1826336</v>
      </c>
      <c r="R199" s="69">
        <f>'[1]Historical Data'!AW19390</f>
        <v>1826564</v>
      </c>
      <c r="S199" s="69">
        <f>'[1]Historical Data'!AX19390</f>
        <v>1826805</v>
      </c>
      <c r="T199" s="69">
        <f>'[1]Historical Data'!AY19390</f>
        <v>1827058</v>
      </c>
      <c r="U199" s="69">
        <f>'[1]Historical Data'!AZ19390</f>
        <v>1827281</v>
      </c>
      <c r="V199" s="69">
        <f>'[1]Historical Data'!BA19390</f>
        <v>1827516</v>
      </c>
      <c r="W199" s="69">
        <f>'[1]Historical Data'!BB19390</f>
        <v>1827753</v>
      </c>
      <c r="X199" s="69">
        <f>'[1]Historical Data'!BC19390</f>
        <v>1827989</v>
      </c>
      <c r="Y199" s="69">
        <f>'[1]Historical Data'!BD19390</f>
        <v>1828237</v>
      </c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</row>
    <row r="200" spans="1:42">
      <c r="A200" s="69" t="s">
        <v>356</v>
      </c>
      <c r="B200" s="69">
        <f>'[1]Historical Data'!AG19391</f>
        <v>2327582</v>
      </c>
      <c r="C200" s="69">
        <f>'[1]Historical Data'!AH19391</f>
        <v>2317553</v>
      </c>
      <c r="D200" s="69">
        <f>'[1]Historical Data'!AI19391</f>
        <v>2307694</v>
      </c>
      <c r="E200" s="69">
        <f>'[1]Historical Data'!AJ19391</f>
        <v>2297989</v>
      </c>
      <c r="F200" s="69">
        <f>'[1]Historical Data'!AK19391</f>
        <v>2288446</v>
      </c>
      <c r="G200" s="69">
        <f>'[1]Historical Data'!AL19391</f>
        <v>2279064</v>
      </c>
      <c r="H200" s="69">
        <f>'[1]Historical Data'!AM19391</f>
        <v>2269844</v>
      </c>
      <c r="I200" s="69">
        <f>'[1]Historical Data'!AN19391</f>
        <v>2260778</v>
      </c>
      <c r="J200" s="69">
        <f>'[1]Historical Data'!AO19391</f>
        <v>2251888</v>
      </c>
      <c r="K200" s="69">
        <f>'[1]Historical Data'!AP19391</f>
        <v>2246007</v>
      </c>
      <c r="L200" s="69">
        <f>'[1]Historical Data'!AQ19391</f>
        <v>2240287</v>
      </c>
      <c r="M200" s="69">
        <f>'[1]Historical Data'!AR19391</f>
        <v>2234721</v>
      </c>
      <c r="N200" s="69">
        <f>'[1]Historical Data'!AS19391</f>
        <v>2229308</v>
      </c>
      <c r="O200" s="69">
        <f>'[1]Historical Data'!AT19391</f>
        <v>2224079</v>
      </c>
      <c r="P200" s="69">
        <f>'[1]Historical Data'!AU19391</f>
        <v>2218067</v>
      </c>
      <c r="Q200" s="69">
        <f>'[1]Historical Data'!AV19391</f>
        <v>2212194</v>
      </c>
      <c r="R200" s="69">
        <f>'[1]Historical Data'!AW19391</f>
        <v>2206453</v>
      </c>
      <c r="S200" s="69">
        <f>'[1]Historical Data'!AX19391</f>
        <v>2200840</v>
      </c>
      <c r="T200" s="69">
        <f>'[1]Historical Data'!AY19391</f>
        <v>2195379</v>
      </c>
      <c r="U200" s="69">
        <f>'[1]Historical Data'!AZ19391</f>
        <v>2189522</v>
      </c>
      <c r="V200" s="69">
        <f>'[1]Historical Data'!BA19391</f>
        <v>2183843</v>
      </c>
      <c r="W200" s="69">
        <f>'[1]Historical Data'!BB19391</f>
        <v>2178169</v>
      </c>
      <c r="X200" s="69">
        <f>'[1]Historical Data'!BC19391</f>
        <v>2172492</v>
      </c>
      <c r="Y200" s="69">
        <f>'[1]Historical Data'!BD19391</f>
        <v>2166951</v>
      </c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1"/>
  <dimension ref="A1:AL226"/>
  <sheetViews>
    <sheetView workbookViewId="0">
      <pane xSplit="1" topLeftCell="T1" activePane="topRight" state="frozen"/>
      <selection pane="topRight" activeCell="Y43" sqref="Y43"/>
    </sheetView>
  </sheetViews>
  <sheetFormatPr defaultColWidth="10.6640625" defaultRowHeight="14.4"/>
  <cols>
    <col min="1" max="1" width="31.88671875" customWidth="1"/>
    <col min="2" max="32" width="9.33203125" customWidth="1"/>
    <col min="33" max="34" width="9.33203125" style="65" customWidth="1"/>
    <col min="35" max="38" width="9.33203125" customWidth="1"/>
  </cols>
  <sheetData>
    <row r="1" spans="1:38" ht="15" thickBot="1">
      <c r="A1" s="43"/>
      <c r="B1" s="44">
        <v>1990</v>
      </c>
      <c r="C1" s="45">
        <v>1991</v>
      </c>
      <c r="D1" s="45">
        <v>1992</v>
      </c>
      <c r="E1" s="45">
        <v>1993</v>
      </c>
      <c r="F1" s="45">
        <v>1994</v>
      </c>
      <c r="G1" s="45">
        <v>1995</v>
      </c>
      <c r="H1" s="45">
        <v>1996</v>
      </c>
      <c r="I1" s="45">
        <v>1997</v>
      </c>
      <c r="J1" s="45">
        <v>1998</v>
      </c>
      <c r="K1" s="45">
        <v>1999</v>
      </c>
      <c r="L1" s="45">
        <v>2000</v>
      </c>
      <c r="M1" s="45">
        <v>2001</v>
      </c>
      <c r="N1" s="45">
        <v>2002</v>
      </c>
      <c r="O1" s="45">
        <v>2003</v>
      </c>
      <c r="P1" s="45">
        <v>2004</v>
      </c>
      <c r="Q1" s="45">
        <v>2005</v>
      </c>
      <c r="R1" s="45">
        <v>2006</v>
      </c>
      <c r="S1" s="45">
        <v>2007</v>
      </c>
      <c r="T1" s="45">
        <v>2008</v>
      </c>
      <c r="U1" s="45">
        <v>2009</v>
      </c>
      <c r="V1" s="45">
        <v>2010</v>
      </c>
      <c r="W1" s="45">
        <v>2011</v>
      </c>
      <c r="X1" s="45">
        <v>2012</v>
      </c>
      <c r="Y1" s="45">
        <v>2013</v>
      </c>
      <c r="Z1" s="45">
        <v>2014</v>
      </c>
      <c r="AA1" s="46">
        <v>2015</v>
      </c>
      <c r="AB1" s="46"/>
      <c r="AC1" s="46"/>
      <c r="AD1" s="46"/>
      <c r="AE1" s="46"/>
      <c r="AF1" s="46"/>
      <c r="AG1" s="66" t="s">
        <v>326</v>
      </c>
      <c r="AH1" s="66" t="s">
        <v>327</v>
      </c>
      <c r="AI1" s="46"/>
      <c r="AJ1" s="46"/>
      <c r="AK1" s="46"/>
      <c r="AL1" s="46"/>
    </row>
    <row r="2" spans="1:38">
      <c r="A2" s="47" t="s">
        <v>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/>
      <c r="AC2" s="27"/>
      <c r="AD2" s="27"/>
      <c r="AE2" s="27"/>
      <c r="AF2" s="27"/>
      <c r="AG2" s="67" t="s">
        <v>328</v>
      </c>
      <c r="AH2" s="67" t="s">
        <v>329</v>
      </c>
      <c r="AI2" s="27"/>
      <c r="AJ2" s="27"/>
      <c r="AK2" s="27"/>
      <c r="AL2" s="27"/>
    </row>
    <row r="3" spans="1:38">
      <c r="A3" s="47" t="s">
        <v>7</v>
      </c>
      <c r="B3" s="27">
        <v>103.3</v>
      </c>
      <c r="C3" s="27">
        <v>102.61</v>
      </c>
      <c r="D3" s="27">
        <v>101.92</v>
      </c>
      <c r="E3" s="27">
        <v>101.23</v>
      </c>
      <c r="F3" s="27">
        <v>100.54</v>
      </c>
      <c r="G3" s="27">
        <v>99.85</v>
      </c>
      <c r="H3" s="27">
        <v>99.16</v>
      </c>
      <c r="I3" s="27">
        <v>98.47</v>
      </c>
      <c r="J3" s="27">
        <v>97.78</v>
      </c>
      <c r="K3" s="27">
        <v>97.09</v>
      </c>
      <c r="L3" s="27">
        <v>96.4</v>
      </c>
      <c r="M3" s="27">
        <v>96.76</v>
      </c>
      <c r="N3" s="27">
        <v>97.12</v>
      </c>
      <c r="O3" s="27">
        <v>97.48</v>
      </c>
      <c r="P3" s="27">
        <v>97.84</v>
      </c>
      <c r="Q3" s="27">
        <v>98.2</v>
      </c>
      <c r="R3" s="27">
        <v>97.36</v>
      </c>
      <c r="S3" s="27">
        <v>96.52</v>
      </c>
      <c r="T3" s="27">
        <v>95.68</v>
      </c>
      <c r="U3" s="27">
        <v>94.84</v>
      </c>
      <c r="V3" s="27">
        <v>94</v>
      </c>
      <c r="W3" s="27">
        <v>93.2</v>
      </c>
      <c r="X3" s="27">
        <v>92.4</v>
      </c>
      <c r="Y3" s="27">
        <v>91.6</v>
      </c>
      <c r="Z3" s="27">
        <v>90.8</v>
      </c>
      <c r="AA3" s="27">
        <v>90</v>
      </c>
      <c r="AB3" s="27"/>
      <c r="AC3" s="27"/>
      <c r="AD3" s="27"/>
      <c r="AE3" s="27"/>
      <c r="AF3" s="27"/>
      <c r="AG3" s="67" t="s">
        <v>328</v>
      </c>
      <c r="AH3" s="67" t="s">
        <v>329</v>
      </c>
      <c r="AI3" s="27"/>
      <c r="AJ3" s="27"/>
      <c r="AK3" s="27"/>
      <c r="AL3" s="27"/>
    </row>
    <row r="4" spans="1:38">
      <c r="A4" s="47" t="s">
        <v>8</v>
      </c>
      <c r="B4" s="27">
        <v>333</v>
      </c>
      <c r="C4" s="27">
        <v>334.2</v>
      </c>
      <c r="D4" s="27">
        <v>335.4</v>
      </c>
      <c r="E4" s="27">
        <v>336.6</v>
      </c>
      <c r="F4" s="27">
        <v>337.8</v>
      </c>
      <c r="G4" s="27">
        <v>339</v>
      </c>
      <c r="H4" s="27">
        <v>340.2</v>
      </c>
      <c r="I4" s="27">
        <v>341.4</v>
      </c>
      <c r="J4" s="27">
        <v>342.6</v>
      </c>
      <c r="K4" s="27">
        <v>343.8</v>
      </c>
      <c r="L4" s="27">
        <v>345</v>
      </c>
      <c r="M4" s="27">
        <v>350</v>
      </c>
      <c r="N4" s="27">
        <v>355</v>
      </c>
      <c r="O4" s="27">
        <v>360</v>
      </c>
      <c r="P4" s="27">
        <v>365</v>
      </c>
      <c r="Q4" s="27">
        <v>370</v>
      </c>
      <c r="R4" s="27">
        <v>395.6</v>
      </c>
      <c r="S4" s="27">
        <v>421.2</v>
      </c>
      <c r="T4" s="27">
        <v>446.8</v>
      </c>
      <c r="U4" s="27">
        <v>472.4</v>
      </c>
      <c r="V4" s="27">
        <v>498</v>
      </c>
      <c r="W4" s="27">
        <v>509.6</v>
      </c>
      <c r="X4" s="27">
        <v>521.20000000000005</v>
      </c>
      <c r="Y4" s="27">
        <v>532.79999999999995</v>
      </c>
      <c r="Z4" s="27">
        <v>544.4</v>
      </c>
      <c r="AA4" s="27">
        <v>556</v>
      </c>
      <c r="AB4" s="27"/>
      <c r="AC4" s="27"/>
      <c r="AD4" s="27"/>
      <c r="AE4" s="27"/>
      <c r="AF4" s="27"/>
      <c r="AG4" s="67" t="s">
        <v>328</v>
      </c>
      <c r="AH4" s="67" t="s">
        <v>329</v>
      </c>
      <c r="AI4" s="27"/>
      <c r="AJ4" s="27"/>
      <c r="AK4" s="27"/>
      <c r="AL4" s="27"/>
    </row>
    <row r="5" spans="1:38">
      <c r="A5" s="47" t="s">
        <v>9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/>
      <c r="AC5" s="27"/>
      <c r="AD5" s="27"/>
      <c r="AE5" s="27"/>
      <c r="AF5" s="27"/>
      <c r="AG5" s="67" t="s">
        <v>328</v>
      </c>
      <c r="AH5" s="67" t="s">
        <v>329</v>
      </c>
      <c r="AI5" s="27"/>
      <c r="AJ5" s="27"/>
      <c r="AK5" s="27"/>
      <c r="AL5" s="27"/>
    </row>
    <row r="6" spans="1:38">
      <c r="A6" s="47" t="s">
        <v>10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/>
      <c r="AC6" s="27"/>
      <c r="AD6" s="27"/>
      <c r="AE6" s="27"/>
      <c r="AF6" s="27"/>
      <c r="AG6" s="67" t="s">
        <v>328</v>
      </c>
      <c r="AH6" s="67" t="s">
        <v>329</v>
      </c>
      <c r="AI6" s="27"/>
      <c r="AJ6" s="27"/>
      <c r="AK6" s="27"/>
      <c r="AL6" s="27"/>
    </row>
    <row r="7" spans="1:38">
      <c r="A7" s="47" t="s">
        <v>11</v>
      </c>
      <c r="B7" s="27">
        <v>140</v>
      </c>
      <c r="C7" s="27">
        <v>139.4</v>
      </c>
      <c r="D7" s="27">
        <v>138.80000000000001</v>
      </c>
      <c r="E7" s="27">
        <v>138.19999999999999</v>
      </c>
      <c r="F7" s="27">
        <v>137.6</v>
      </c>
      <c r="G7" s="27">
        <v>137</v>
      </c>
      <c r="H7" s="27">
        <v>136.4</v>
      </c>
      <c r="I7" s="27">
        <v>135.80000000000001</v>
      </c>
      <c r="J7" s="27">
        <v>135.19999999999999</v>
      </c>
      <c r="K7" s="27">
        <v>134.6</v>
      </c>
      <c r="L7" s="27">
        <v>134</v>
      </c>
      <c r="M7" s="27">
        <v>133.4</v>
      </c>
      <c r="N7" s="27">
        <v>132.80000000000001</v>
      </c>
      <c r="O7" s="27">
        <v>132.19999999999999</v>
      </c>
      <c r="P7" s="27">
        <v>131.6</v>
      </c>
      <c r="Q7" s="27">
        <v>131</v>
      </c>
      <c r="R7" s="27">
        <v>130.4</v>
      </c>
      <c r="S7" s="27">
        <v>129.80000000000001</v>
      </c>
      <c r="T7" s="27">
        <v>129.19999999999999</v>
      </c>
      <c r="U7" s="27">
        <v>128.6</v>
      </c>
      <c r="V7" s="27">
        <v>128</v>
      </c>
      <c r="W7" s="27">
        <v>127.4</v>
      </c>
      <c r="X7" s="27">
        <v>126.8</v>
      </c>
      <c r="Y7" s="27">
        <v>126.2</v>
      </c>
      <c r="Z7" s="27">
        <v>125.6</v>
      </c>
      <c r="AA7" s="27">
        <v>125</v>
      </c>
      <c r="AB7" s="27"/>
      <c r="AC7" s="27"/>
      <c r="AD7" s="27"/>
      <c r="AE7" s="27"/>
      <c r="AF7" s="27"/>
      <c r="AG7" s="67" t="s">
        <v>328</v>
      </c>
      <c r="AH7" s="67" t="s">
        <v>329</v>
      </c>
      <c r="AI7" s="27"/>
      <c r="AJ7" s="27"/>
      <c r="AK7" s="27"/>
      <c r="AL7" s="27"/>
    </row>
    <row r="8" spans="1:38">
      <c r="A8" s="47" t="s">
        <v>12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/>
      <c r="AC8" s="27"/>
      <c r="AD8" s="27"/>
      <c r="AE8" s="27"/>
      <c r="AF8" s="27"/>
      <c r="AG8" s="67" t="s">
        <v>328</v>
      </c>
      <c r="AH8" s="67" t="s">
        <v>329</v>
      </c>
      <c r="AI8" s="27"/>
      <c r="AJ8" s="27"/>
      <c r="AK8" s="27"/>
      <c r="AL8" s="27"/>
    </row>
    <row r="9" spans="1:38">
      <c r="A9" s="47" t="s">
        <v>13</v>
      </c>
      <c r="B9" s="27">
        <v>766</v>
      </c>
      <c r="C9" s="27">
        <v>797</v>
      </c>
      <c r="D9" s="27">
        <v>828</v>
      </c>
      <c r="E9" s="27">
        <v>859</v>
      </c>
      <c r="F9" s="27">
        <v>890</v>
      </c>
      <c r="G9" s="27">
        <v>921</v>
      </c>
      <c r="H9" s="27">
        <v>952</v>
      </c>
      <c r="I9" s="27">
        <v>983</v>
      </c>
      <c r="J9" s="27">
        <v>1014</v>
      </c>
      <c r="K9" s="27">
        <v>1045</v>
      </c>
      <c r="L9" s="27">
        <v>1076</v>
      </c>
      <c r="M9" s="27">
        <v>1095.4000000000001</v>
      </c>
      <c r="N9" s="27">
        <v>1114.8</v>
      </c>
      <c r="O9" s="27">
        <v>1134.2</v>
      </c>
      <c r="P9" s="27">
        <v>1153.5999999999999</v>
      </c>
      <c r="Q9" s="27">
        <v>1173</v>
      </c>
      <c r="R9" s="27">
        <v>1175.8</v>
      </c>
      <c r="S9" s="27">
        <v>1178.5999999999999</v>
      </c>
      <c r="T9" s="27">
        <v>1181.4000000000001</v>
      </c>
      <c r="U9" s="27">
        <v>1184.2</v>
      </c>
      <c r="V9" s="27">
        <v>1187</v>
      </c>
      <c r="W9" s="27">
        <v>1190</v>
      </c>
      <c r="X9" s="27">
        <v>1193</v>
      </c>
      <c r="Y9" s="27">
        <v>1196</v>
      </c>
      <c r="Z9" s="27">
        <v>1199</v>
      </c>
      <c r="AA9" s="27">
        <v>1202</v>
      </c>
      <c r="AB9" s="27"/>
      <c r="AC9" s="27"/>
      <c r="AD9" s="27"/>
      <c r="AE9" s="27"/>
      <c r="AF9" s="27"/>
      <c r="AG9" s="67" t="s">
        <v>328</v>
      </c>
      <c r="AH9" s="67" t="s">
        <v>329</v>
      </c>
      <c r="AI9" s="27"/>
      <c r="AJ9" s="27"/>
      <c r="AK9" s="27"/>
      <c r="AL9" s="27"/>
    </row>
    <row r="10" spans="1:38">
      <c r="A10" s="47" t="s">
        <v>14</v>
      </c>
      <c r="B10" s="27">
        <v>0</v>
      </c>
      <c r="C10" s="27">
        <v>0</v>
      </c>
      <c r="D10" s="27">
        <v>13.4</v>
      </c>
      <c r="E10" s="27">
        <v>13.1</v>
      </c>
      <c r="F10" s="27">
        <v>12.8</v>
      </c>
      <c r="G10" s="27">
        <v>12.5</v>
      </c>
      <c r="H10" s="27">
        <v>12.2</v>
      </c>
      <c r="I10" s="27">
        <v>11.9</v>
      </c>
      <c r="J10" s="27">
        <v>11.6</v>
      </c>
      <c r="K10" s="27">
        <v>11.3</v>
      </c>
      <c r="L10" s="27">
        <v>11</v>
      </c>
      <c r="M10" s="27">
        <v>10.8</v>
      </c>
      <c r="N10" s="27">
        <v>10.6</v>
      </c>
      <c r="O10" s="27">
        <v>10.4</v>
      </c>
      <c r="P10" s="27">
        <v>10.199999999999999</v>
      </c>
      <c r="Q10" s="27">
        <v>10</v>
      </c>
      <c r="R10" s="27">
        <v>12.2</v>
      </c>
      <c r="S10" s="27">
        <v>14.4</v>
      </c>
      <c r="T10" s="27">
        <v>16.600000000000001</v>
      </c>
      <c r="U10" s="27">
        <v>18.8</v>
      </c>
      <c r="V10" s="27">
        <v>21</v>
      </c>
      <c r="W10" s="27">
        <v>21.2</v>
      </c>
      <c r="X10" s="27">
        <v>21.4</v>
      </c>
      <c r="Y10" s="27">
        <v>21.6</v>
      </c>
      <c r="Z10" s="27">
        <v>21.8</v>
      </c>
      <c r="AA10" s="27">
        <v>22</v>
      </c>
      <c r="AB10" s="27"/>
      <c r="AC10" s="27"/>
      <c r="AD10" s="27"/>
      <c r="AE10" s="27"/>
      <c r="AF10" s="27"/>
      <c r="AG10" s="67" t="s">
        <v>328</v>
      </c>
      <c r="AH10" s="67" t="s">
        <v>329</v>
      </c>
      <c r="AI10" s="27"/>
      <c r="AJ10" s="27"/>
      <c r="AK10" s="27"/>
      <c r="AL10" s="27"/>
    </row>
    <row r="11" spans="1:38">
      <c r="A11" s="47" t="s">
        <v>15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/>
      <c r="AC11" s="27"/>
      <c r="AD11" s="27"/>
      <c r="AE11" s="27"/>
      <c r="AF11" s="27"/>
      <c r="AG11" s="67" t="s">
        <v>328</v>
      </c>
      <c r="AH11" s="67" t="s">
        <v>329</v>
      </c>
      <c r="AI11" s="27"/>
      <c r="AJ11" s="27"/>
      <c r="AK11" s="27"/>
      <c r="AL11" s="27"/>
    </row>
    <row r="12" spans="1:38">
      <c r="A12" s="47" t="s">
        <v>16</v>
      </c>
      <c r="B12" s="27">
        <v>1023</v>
      </c>
      <c r="C12" s="27">
        <v>1038.3</v>
      </c>
      <c r="D12" s="27">
        <v>1053.5999999999999</v>
      </c>
      <c r="E12" s="27">
        <v>1068.9000000000001</v>
      </c>
      <c r="F12" s="27">
        <v>1084.2</v>
      </c>
      <c r="G12" s="27">
        <v>1099.5</v>
      </c>
      <c r="H12" s="27">
        <v>1114.8</v>
      </c>
      <c r="I12" s="27">
        <v>1130.0999999999999</v>
      </c>
      <c r="J12" s="27">
        <v>1145.4000000000001</v>
      </c>
      <c r="K12" s="27">
        <v>1160.7</v>
      </c>
      <c r="L12" s="27">
        <v>1176</v>
      </c>
      <c r="M12" s="27">
        <v>1266.4000000000001</v>
      </c>
      <c r="N12" s="27">
        <v>1356.8</v>
      </c>
      <c r="O12" s="27">
        <v>1447.2</v>
      </c>
      <c r="P12" s="27">
        <v>1537.6</v>
      </c>
      <c r="Q12" s="27">
        <v>1628</v>
      </c>
      <c r="R12" s="27">
        <v>1683</v>
      </c>
      <c r="S12" s="27">
        <v>1738</v>
      </c>
      <c r="T12" s="27">
        <v>1793</v>
      </c>
      <c r="U12" s="27">
        <v>1848</v>
      </c>
      <c r="V12" s="27">
        <v>1903</v>
      </c>
      <c r="W12" s="27">
        <v>1925.8</v>
      </c>
      <c r="X12" s="27">
        <v>1948.6</v>
      </c>
      <c r="Y12" s="27">
        <v>1971.4</v>
      </c>
      <c r="Z12" s="27">
        <v>1994.2</v>
      </c>
      <c r="AA12" s="27">
        <v>2017</v>
      </c>
      <c r="AB12" s="27"/>
      <c r="AC12" s="27"/>
      <c r="AD12" s="27"/>
      <c r="AE12" s="27"/>
      <c r="AF12" s="27"/>
      <c r="AG12" s="67" t="s">
        <v>330</v>
      </c>
      <c r="AH12" s="67" t="s">
        <v>331</v>
      </c>
      <c r="AI12" s="27"/>
      <c r="AJ12" s="27"/>
      <c r="AK12" s="27"/>
      <c r="AL12" s="27"/>
    </row>
    <row r="13" spans="1:38">
      <c r="A13" s="47" t="s">
        <v>17</v>
      </c>
      <c r="B13" s="27">
        <v>1767</v>
      </c>
      <c r="C13" s="27">
        <v>1761.2</v>
      </c>
      <c r="D13" s="27">
        <v>1755.4</v>
      </c>
      <c r="E13" s="27">
        <v>1749.6</v>
      </c>
      <c r="F13" s="27">
        <v>1743.8</v>
      </c>
      <c r="G13" s="27">
        <v>1738</v>
      </c>
      <c r="H13" s="27">
        <v>1732.2</v>
      </c>
      <c r="I13" s="27">
        <v>1726.4</v>
      </c>
      <c r="J13" s="27">
        <v>1720.6</v>
      </c>
      <c r="K13" s="27">
        <v>1714.8</v>
      </c>
      <c r="L13" s="27">
        <v>1709</v>
      </c>
      <c r="M13" s="27">
        <v>1707.2</v>
      </c>
      <c r="N13" s="27">
        <v>1705.4</v>
      </c>
      <c r="O13" s="27">
        <v>1703.6</v>
      </c>
      <c r="P13" s="27">
        <v>1701.8</v>
      </c>
      <c r="Q13" s="27">
        <v>1700</v>
      </c>
      <c r="R13" s="27">
        <v>1699.2</v>
      </c>
      <c r="S13" s="27">
        <v>1698.4</v>
      </c>
      <c r="T13" s="27">
        <v>1697.6</v>
      </c>
      <c r="U13" s="27">
        <v>1696.8</v>
      </c>
      <c r="V13" s="27">
        <v>1696</v>
      </c>
      <c r="W13" s="27">
        <v>1695.2</v>
      </c>
      <c r="X13" s="27">
        <v>1694.4</v>
      </c>
      <c r="Y13" s="27">
        <v>1693.6</v>
      </c>
      <c r="Z13" s="27">
        <v>1692.8</v>
      </c>
      <c r="AA13" s="27">
        <v>1692</v>
      </c>
      <c r="AB13" s="27"/>
      <c r="AC13" s="27"/>
      <c r="AD13" s="27"/>
      <c r="AE13" s="27"/>
      <c r="AF13" s="27"/>
      <c r="AG13" s="67" t="s">
        <v>330</v>
      </c>
      <c r="AH13" s="67" t="s">
        <v>331</v>
      </c>
      <c r="AI13" s="27"/>
      <c r="AJ13" s="27"/>
      <c r="AK13" s="27"/>
      <c r="AL13" s="27"/>
    </row>
    <row r="14" spans="1:38">
      <c r="A14" s="47" t="s">
        <v>18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/>
      <c r="AC14" s="27"/>
      <c r="AD14" s="27"/>
      <c r="AE14" s="27"/>
      <c r="AF14" s="27"/>
      <c r="AG14" s="67" t="s">
        <v>328</v>
      </c>
      <c r="AH14" s="67" t="s">
        <v>329</v>
      </c>
      <c r="AI14" s="27"/>
      <c r="AJ14" s="27"/>
      <c r="AK14" s="27"/>
      <c r="AL14" s="27"/>
    </row>
    <row r="15" spans="1:38">
      <c r="A15" s="47" t="s">
        <v>19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/>
      <c r="AC15" s="27"/>
      <c r="AD15" s="27"/>
      <c r="AE15" s="27"/>
      <c r="AF15" s="27"/>
      <c r="AG15" s="67" t="s">
        <v>328</v>
      </c>
      <c r="AH15" s="67" t="s">
        <v>329</v>
      </c>
      <c r="AI15" s="27"/>
      <c r="AJ15" s="27"/>
      <c r="AK15" s="27"/>
      <c r="AL15" s="27"/>
    </row>
    <row r="16" spans="1:38">
      <c r="A16" s="47" t="s">
        <v>20</v>
      </c>
      <c r="B16" s="27">
        <v>0.22</v>
      </c>
      <c r="C16" s="27">
        <v>0.23</v>
      </c>
      <c r="D16" s="27">
        <v>0.25</v>
      </c>
      <c r="E16" s="27">
        <v>0.26</v>
      </c>
      <c r="F16" s="27">
        <v>0.28000000000000003</v>
      </c>
      <c r="G16" s="27">
        <v>0.28999999999999998</v>
      </c>
      <c r="H16" s="27">
        <v>0.31</v>
      </c>
      <c r="I16" s="27">
        <v>0.32</v>
      </c>
      <c r="J16" s="27">
        <v>0.34</v>
      </c>
      <c r="K16" s="27">
        <v>0.36</v>
      </c>
      <c r="L16" s="27">
        <v>0.37</v>
      </c>
      <c r="M16" s="27">
        <v>0.39</v>
      </c>
      <c r="N16" s="27">
        <v>0.4</v>
      </c>
      <c r="O16" s="27">
        <v>0.42</v>
      </c>
      <c r="P16" s="27">
        <v>0.43</v>
      </c>
      <c r="Q16" s="27">
        <v>0.45</v>
      </c>
      <c r="R16" s="27">
        <v>0.46</v>
      </c>
      <c r="S16" s="27">
        <v>0.48</v>
      </c>
      <c r="T16" s="27">
        <v>0.49</v>
      </c>
      <c r="U16" s="27">
        <v>0.51</v>
      </c>
      <c r="V16" s="27">
        <v>0.53</v>
      </c>
      <c r="W16" s="27">
        <v>0.54</v>
      </c>
      <c r="X16" s="27">
        <v>0.56000000000000005</v>
      </c>
      <c r="Y16" s="27">
        <v>0.56999999999999995</v>
      </c>
      <c r="Z16" s="27">
        <v>0.59</v>
      </c>
      <c r="AA16" s="27">
        <v>0.6</v>
      </c>
      <c r="AB16" s="27"/>
      <c r="AC16" s="27"/>
      <c r="AD16" s="27"/>
      <c r="AE16" s="27"/>
      <c r="AF16" s="27"/>
      <c r="AG16" s="67" t="s">
        <v>328</v>
      </c>
      <c r="AH16" s="67" t="s">
        <v>329</v>
      </c>
      <c r="AI16" s="27"/>
      <c r="AJ16" s="27"/>
      <c r="AK16" s="27"/>
      <c r="AL16" s="27"/>
    </row>
    <row r="17" spans="1:38">
      <c r="A17" s="47" t="s">
        <v>21</v>
      </c>
      <c r="B17" s="27">
        <v>239</v>
      </c>
      <c r="C17" s="27">
        <v>242.2</v>
      </c>
      <c r="D17" s="27">
        <v>245.4</v>
      </c>
      <c r="E17" s="27">
        <v>248.6</v>
      </c>
      <c r="F17" s="27">
        <v>251.8</v>
      </c>
      <c r="G17" s="27">
        <v>255</v>
      </c>
      <c r="H17" s="27">
        <v>258.2</v>
      </c>
      <c r="I17" s="27">
        <v>261.39999999999998</v>
      </c>
      <c r="J17" s="27">
        <v>264.60000000000002</v>
      </c>
      <c r="K17" s="27">
        <v>267.8</v>
      </c>
      <c r="L17" s="27">
        <v>271</v>
      </c>
      <c r="M17" s="27">
        <v>272.39999999999998</v>
      </c>
      <c r="N17" s="27">
        <v>273.8</v>
      </c>
      <c r="O17" s="27">
        <v>275.2</v>
      </c>
      <c r="P17" s="27">
        <v>276.60000000000002</v>
      </c>
      <c r="Q17" s="27">
        <v>278</v>
      </c>
      <c r="R17" s="27">
        <v>269.8</v>
      </c>
      <c r="S17" s="27">
        <v>261.60000000000002</v>
      </c>
      <c r="T17" s="27">
        <v>253.4</v>
      </c>
      <c r="U17" s="27">
        <v>245.2</v>
      </c>
      <c r="V17" s="27">
        <v>237</v>
      </c>
      <c r="W17" s="27">
        <v>244.4</v>
      </c>
      <c r="X17" s="27">
        <v>251.8</v>
      </c>
      <c r="Y17" s="27">
        <v>259.2</v>
      </c>
      <c r="Z17" s="27">
        <v>266.60000000000002</v>
      </c>
      <c r="AA17" s="27">
        <v>274</v>
      </c>
      <c r="AB17" s="27"/>
      <c r="AC17" s="27"/>
      <c r="AD17" s="27"/>
      <c r="AE17" s="27"/>
      <c r="AF17" s="27"/>
      <c r="AG17" s="67" t="s">
        <v>328</v>
      </c>
      <c r="AH17" s="67" t="s">
        <v>329</v>
      </c>
      <c r="AI17" s="27"/>
      <c r="AJ17" s="27"/>
      <c r="AK17" s="27"/>
      <c r="AL17" s="27"/>
    </row>
    <row r="18" spans="1:38">
      <c r="A18" s="47" t="s">
        <v>22</v>
      </c>
      <c r="B18" s="27">
        <v>0.01</v>
      </c>
      <c r="C18" s="27">
        <v>0.01</v>
      </c>
      <c r="D18" s="27">
        <v>0.01</v>
      </c>
      <c r="E18" s="27">
        <v>0.01</v>
      </c>
      <c r="F18" s="27">
        <v>0.01</v>
      </c>
      <c r="G18" s="27">
        <v>0.01</v>
      </c>
      <c r="H18" s="27">
        <v>0.01</v>
      </c>
      <c r="I18" s="27">
        <v>0.01</v>
      </c>
      <c r="J18" s="27">
        <v>0.01</v>
      </c>
      <c r="K18" s="27">
        <v>0.01</v>
      </c>
      <c r="L18" s="27">
        <v>0.01</v>
      </c>
      <c r="M18" s="27">
        <v>0.01</v>
      </c>
      <c r="N18" s="27">
        <v>0.01</v>
      </c>
      <c r="O18" s="27">
        <v>0.01</v>
      </c>
      <c r="P18" s="27">
        <v>0.01</v>
      </c>
      <c r="Q18" s="27">
        <v>0.01</v>
      </c>
      <c r="R18" s="27">
        <v>0.01</v>
      </c>
      <c r="S18" s="27">
        <v>0.02</v>
      </c>
      <c r="T18" s="27">
        <v>0.02</v>
      </c>
      <c r="U18" s="27">
        <v>0.03</v>
      </c>
      <c r="V18" s="27">
        <v>0.03</v>
      </c>
      <c r="W18" s="27">
        <v>0.03</v>
      </c>
      <c r="X18" s="27">
        <v>0.02</v>
      </c>
      <c r="Y18" s="27">
        <v>0.02</v>
      </c>
      <c r="Z18" s="27">
        <v>0.01</v>
      </c>
      <c r="AA18" s="27">
        <v>0.01</v>
      </c>
      <c r="AB18" s="27"/>
      <c r="AC18" s="27"/>
      <c r="AD18" s="27"/>
      <c r="AE18" s="27"/>
      <c r="AF18" s="27"/>
      <c r="AG18" s="67" t="s">
        <v>328</v>
      </c>
      <c r="AH18" s="67" t="s">
        <v>329</v>
      </c>
      <c r="AI18" s="27"/>
      <c r="AJ18" s="27"/>
      <c r="AK18" s="27"/>
      <c r="AL18" s="27"/>
    </row>
    <row r="19" spans="1:38">
      <c r="A19" s="47" t="s">
        <v>23</v>
      </c>
      <c r="B19" s="27">
        <v>0</v>
      </c>
      <c r="C19" s="27">
        <v>0</v>
      </c>
      <c r="D19" s="27">
        <v>1552.8</v>
      </c>
      <c r="E19" s="27">
        <v>1570.2</v>
      </c>
      <c r="F19" s="27">
        <v>1587.6</v>
      </c>
      <c r="G19" s="27">
        <v>1605</v>
      </c>
      <c r="H19" s="27">
        <v>1622.4</v>
      </c>
      <c r="I19" s="27">
        <v>1639.8</v>
      </c>
      <c r="J19" s="27">
        <v>1657.2</v>
      </c>
      <c r="K19" s="27">
        <v>1674.6</v>
      </c>
      <c r="L19" s="27">
        <v>1692</v>
      </c>
      <c r="M19" s="27">
        <v>1705</v>
      </c>
      <c r="N19" s="27">
        <v>1718</v>
      </c>
      <c r="O19" s="27">
        <v>1731</v>
      </c>
      <c r="P19" s="27">
        <v>1744</v>
      </c>
      <c r="Q19" s="27">
        <v>1757</v>
      </c>
      <c r="R19" s="27">
        <v>1777</v>
      </c>
      <c r="S19" s="27">
        <v>1797</v>
      </c>
      <c r="T19" s="27">
        <v>1817</v>
      </c>
      <c r="U19" s="27">
        <v>1837</v>
      </c>
      <c r="V19" s="27">
        <v>1857</v>
      </c>
      <c r="W19" s="27">
        <v>1867.64</v>
      </c>
      <c r="X19" s="27">
        <v>1878.28</v>
      </c>
      <c r="Y19" s="27">
        <v>1888.92</v>
      </c>
      <c r="Z19" s="27">
        <v>1899.56</v>
      </c>
      <c r="AA19" s="27">
        <v>1910.2</v>
      </c>
      <c r="AB19" s="27"/>
      <c r="AC19" s="27"/>
      <c r="AD19" s="27"/>
      <c r="AE19" s="27"/>
      <c r="AF19" s="27"/>
      <c r="AG19" s="67" t="s">
        <v>328</v>
      </c>
      <c r="AH19" s="67" t="s">
        <v>329</v>
      </c>
      <c r="AI19" s="27"/>
      <c r="AJ19" s="27"/>
      <c r="AK19" s="27"/>
      <c r="AL19" s="27"/>
    </row>
    <row r="20" spans="1:38">
      <c r="A20" s="47" t="s">
        <v>24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407.9</v>
      </c>
      <c r="M20" s="27">
        <v>405.62</v>
      </c>
      <c r="N20" s="27">
        <v>403.34</v>
      </c>
      <c r="O20" s="27">
        <v>401.06</v>
      </c>
      <c r="P20" s="27">
        <v>398.78</v>
      </c>
      <c r="Q20" s="27">
        <v>396.5</v>
      </c>
      <c r="R20" s="27">
        <v>396.74</v>
      </c>
      <c r="S20" s="27">
        <v>396.98</v>
      </c>
      <c r="T20" s="27">
        <v>397.22</v>
      </c>
      <c r="U20" s="27">
        <v>397.46</v>
      </c>
      <c r="V20" s="27">
        <v>397.7</v>
      </c>
      <c r="W20" s="27">
        <v>396.98</v>
      </c>
      <c r="X20" s="27">
        <v>396.26</v>
      </c>
      <c r="Y20" s="27">
        <v>395.54</v>
      </c>
      <c r="Z20" s="27">
        <v>394.82</v>
      </c>
      <c r="AA20" s="27">
        <v>394.1</v>
      </c>
      <c r="AB20" s="27"/>
      <c r="AC20" s="27"/>
      <c r="AD20" s="27"/>
      <c r="AE20" s="27"/>
      <c r="AF20" s="27"/>
      <c r="AG20" s="67" t="s">
        <v>330</v>
      </c>
      <c r="AH20" s="67" t="s">
        <v>331</v>
      </c>
      <c r="AI20" s="27"/>
      <c r="AJ20" s="27"/>
      <c r="AK20" s="27"/>
      <c r="AL20" s="27"/>
    </row>
    <row r="21" spans="1:38">
      <c r="A21" s="47" t="s">
        <v>25</v>
      </c>
      <c r="B21" s="27">
        <v>2.2000000000000002</v>
      </c>
      <c r="C21" s="27">
        <v>2.21</v>
      </c>
      <c r="D21" s="27">
        <v>2.2200000000000002</v>
      </c>
      <c r="E21" s="27">
        <v>2.23</v>
      </c>
      <c r="F21" s="27">
        <v>2.2400000000000002</v>
      </c>
      <c r="G21" s="27">
        <v>2.25</v>
      </c>
      <c r="H21" s="27">
        <v>2.2599999999999998</v>
      </c>
      <c r="I21" s="27">
        <v>2.27</v>
      </c>
      <c r="J21" s="27">
        <v>2.2799999999999998</v>
      </c>
      <c r="K21" s="27">
        <v>2.29</v>
      </c>
      <c r="L21" s="27">
        <v>2.2999999999999998</v>
      </c>
      <c r="M21" s="27">
        <v>2.2999999999999998</v>
      </c>
      <c r="N21" s="27">
        <v>2.2999999999999998</v>
      </c>
      <c r="O21" s="27">
        <v>2.2999999999999998</v>
      </c>
      <c r="P21" s="27">
        <v>2.2999999999999998</v>
      </c>
      <c r="Q21" s="27">
        <v>2.2999999999999998</v>
      </c>
      <c r="R21" s="27">
        <v>2.3199999999999998</v>
      </c>
      <c r="S21" s="27">
        <v>2.34</v>
      </c>
      <c r="T21" s="27">
        <v>2.36</v>
      </c>
      <c r="U21" s="27">
        <v>2.38</v>
      </c>
      <c r="V21" s="27">
        <v>2.4</v>
      </c>
      <c r="W21" s="27">
        <v>2.4</v>
      </c>
      <c r="X21" s="27">
        <v>2.4</v>
      </c>
      <c r="Y21" s="27">
        <v>2.4</v>
      </c>
      <c r="Z21" s="27">
        <v>2.4</v>
      </c>
      <c r="AA21" s="27">
        <v>2.4</v>
      </c>
      <c r="AB21" s="27"/>
      <c r="AC21" s="27"/>
      <c r="AD21" s="27"/>
      <c r="AE21" s="27"/>
      <c r="AF21" s="27"/>
      <c r="AG21" s="67" t="s">
        <v>328</v>
      </c>
      <c r="AH21" s="67" t="s">
        <v>329</v>
      </c>
      <c r="AI21" s="27"/>
      <c r="AJ21" s="27"/>
      <c r="AK21" s="27"/>
      <c r="AL21" s="27"/>
    </row>
    <row r="22" spans="1:38">
      <c r="A22" s="47" t="s">
        <v>26</v>
      </c>
      <c r="B22" s="27">
        <v>10</v>
      </c>
      <c r="C22" s="27">
        <v>10.3</v>
      </c>
      <c r="D22" s="27">
        <v>10.6</v>
      </c>
      <c r="E22" s="27">
        <v>10.9</v>
      </c>
      <c r="F22" s="27">
        <v>11.2</v>
      </c>
      <c r="G22" s="27">
        <v>11.5</v>
      </c>
      <c r="H22" s="27">
        <v>11.8</v>
      </c>
      <c r="I22" s="27">
        <v>12.1</v>
      </c>
      <c r="J22" s="27">
        <v>12.4</v>
      </c>
      <c r="K22" s="27">
        <v>12.7</v>
      </c>
      <c r="L22" s="27">
        <v>13</v>
      </c>
      <c r="M22" s="27">
        <v>13.4</v>
      </c>
      <c r="N22" s="27">
        <v>13.8</v>
      </c>
      <c r="O22" s="27">
        <v>14.2</v>
      </c>
      <c r="P22" s="27">
        <v>14.6</v>
      </c>
      <c r="Q22" s="27">
        <v>15</v>
      </c>
      <c r="R22" s="27">
        <v>15.8</v>
      </c>
      <c r="S22" s="27">
        <v>16.600000000000001</v>
      </c>
      <c r="T22" s="27">
        <v>17.399999999999999</v>
      </c>
      <c r="U22" s="27">
        <v>18.2</v>
      </c>
      <c r="V22" s="27">
        <v>19</v>
      </c>
      <c r="W22" s="27">
        <v>19.8</v>
      </c>
      <c r="X22" s="27">
        <v>20.6</v>
      </c>
      <c r="Y22" s="27">
        <v>21.4</v>
      </c>
      <c r="Z22" s="27">
        <v>22.2</v>
      </c>
      <c r="AA22" s="27">
        <v>23</v>
      </c>
      <c r="AB22" s="27"/>
      <c r="AC22" s="27"/>
      <c r="AD22" s="27"/>
      <c r="AE22" s="27"/>
      <c r="AF22" s="27"/>
      <c r="AG22" s="67" t="s">
        <v>328</v>
      </c>
      <c r="AH22" s="67" t="s">
        <v>329</v>
      </c>
      <c r="AI22" s="27"/>
      <c r="AJ22" s="27"/>
      <c r="AK22" s="27"/>
      <c r="AL22" s="27"/>
    </row>
    <row r="23" spans="1:38">
      <c r="A23" s="47" t="s">
        <v>27</v>
      </c>
      <c r="B23" s="27">
        <v>18.829999999999998</v>
      </c>
      <c r="C23" s="27">
        <v>18.96</v>
      </c>
      <c r="D23" s="27">
        <v>19.100000000000001</v>
      </c>
      <c r="E23" s="27">
        <v>19.23</v>
      </c>
      <c r="F23" s="27">
        <v>19.37</v>
      </c>
      <c r="G23" s="27">
        <v>19.5</v>
      </c>
      <c r="H23" s="27">
        <v>19.63</v>
      </c>
      <c r="I23" s="27">
        <v>19.77</v>
      </c>
      <c r="J23" s="27">
        <v>19.899999999999999</v>
      </c>
      <c r="K23" s="27">
        <v>20.04</v>
      </c>
      <c r="L23" s="27">
        <v>20.170000000000002</v>
      </c>
      <c r="M23" s="27">
        <v>20.34</v>
      </c>
      <c r="N23" s="27">
        <v>20.5</v>
      </c>
      <c r="O23" s="27">
        <v>20.67</v>
      </c>
      <c r="P23" s="27">
        <v>20.83</v>
      </c>
      <c r="Q23" s="27">
        <v>21</v>
      </c>
      <c r="R23" s="27">
        <v>21.1</v>
      </c>
      <c r="S23" s="27">
        <v>21.2</v>
      </c>
      <c r="T23" s="27">
        <v>21.3</v>
      </c>
      <c r="U23" s="27">
        <v>21.4</v>
      </c>
      <c r="V23" s="27">
        <v>21.5</v>
      </c>
      <c r="W23" s="27">
        <v>21.63</v>
      </c>
      <c r="X23" s="27">
        <v>21.77</v>
      </c>
      <c r="Y23" s="27">
        <v>21.9</v>
      </c>
      <c r="Z23" s="27">
        <v>22.04</v>
      </c>
      <c r="AA23" s="27">
        <v>22.17</v>
      </c>
      <c r="AB23" s="27"/>
      <c r="AC23" s="27"/>
      <c r="AD23" s="27"/>
      <c r="AE23" s="27"/>
      <c r="AF23" s="27"/>
      <c r="AG23" s="67" t="s">
        <v>328</v>
      </c>
      <c r="AH23" s="67" t="s">
        <v>329</v>
      </c>
      <c r="AI23" s="27"/>
      <c r="AJ23" s="27"/>
      <c r="AK23" s="27"/>
      <c r="AL23" s="27"/>
    </row>
    <row r="24" spans="1:38">
      <c r="A24" s="47" t="s">
        <v>28</v>
      </c>
      <c r="B24" s="27">
        <v>20</v>
      </c>
      <c r="C24" s="27">
        <v>20</v>
      </c>
      <c r="D24" s="27">
        <v>20</v>
      </c>
      <c r="E24" s="27">
        <v>20</v>
      </c>
      <c r="F24" s="27">
        <v>20</v>
      </c>
      <c r="G24" s="27">
        <v>20</v>
      </c>
      <c r="H24" s="27">
        <v>20</v>
      </c>
      <c r="I24" s="27">
        <v>20</v>
      </c>
      <c r="J24" s="27">
        <v>20</v>
      </c>
      <c r="K24" s="27">
        <v>20</v>
      </c>
      <c r="L24" s="27">
        <v>20</v>
      </c>
      <c r="M24" s="27">
        <v>20</v>
      </c>
      <c r="N24" s="27">
        <v>20</v>
      </c>
      <c r="O24" s="27">
        <v>20</v>
      </c>
      <c r="P24" s="27">
        <v>20</v>
      </c>
      <c r="Q24" s="27">
        <v>20</v>
      </c>
      <c r="R24" s="27">
        <v>20</v>
      </c>
      <c r="S24" s="27">
        <v>20</v>
      </c>
      <c r="T24" s="27">
        <v>20</v>
      </c>
      <c r="U24" s="27">
        <v>20</v>
      </c>
      <c r="V24" s="27">
        <v>20</v>
      </c>
      <c r="W24" s="27">
        <v>21.2</v>
      </c>
      <c r="X24" s="27">
        <v>22.4</v>
      </c>
      <c r="Y24" s="27">
        <v>23.6</v>
      </c>
      <c r="Z24" s="27">
        <v>24.8</v>
      </c>
      <c r="AA24" s="27">
        <v>26</v>
      </c>
      <c r="AB24" s="27"/>
      <c r="AC24" s="27"/>
      <c r="AD24" s="27"/>
      <c r="AE24" s="27"/>
      <c r="AF24" s="27"/>
      <c r="AG24" s="67" t="s">
        <v>328</v>
      </c>
      <c r="AH24" s="67" t="s">
        <v>329</v>
      </c>
      <c r="AI24" s="27"/>
      <c r="AJ24" s="27"/>
      <c r="AK24" s="27"/>
      <c r="AL24" s="27"/>
    </row>
    <row r="25" spans="1:38">
      <c r="A25" s="47" t="s">
        <v>29</v>
      </c>
      <c r="B25" s="27">
        <v>0</v>
      </c>
      <c r="C25" s="27">
        <v>0</v>
      </c>
      <c r="D25" s="27">
        <v>1037.4000000000001</v>
      </c>
      <c r="E25" s="27">
        <v>1032.5999999999999</v>
      </c>
      <c r="F25" s="27">
        <v>1027.8</v>
      </c>
      <c r="G25" s="27">
        <v>1023</v>
      </c>
      <c r="H25" s="27">
        <v>1018.2</v>
      </c>
      <c r="I25" s="27">
        <v>1013.4</v>
      </c>
      <c r="J25" s="27">
        <v>1008.6</v>
      </c>
      <c r="K25" s="27">
        <v>1003.8</v>
      </c>
      <c r="L25" s="27">
        <v>999</v>
      </c>
      <c r="M25" s="27">
        <v>999</v>
      </c>
      <c r="N25" s="27">
        <v>999</v>
      </c>
      <c r="O25" s="27">
        <v>999</v>
      </c>
      <c r="P25" s="27">
        <v>999</v>
      </c>
      <c r="Q25" s="27">
        <v>999</v>
      </c>
      <c r="R25" s="27">
        <v>999</v>
      </c>
      <c r="S25" s="27">
        <v>999</v>
      </c>
      <c r="T25" s="27">
        <v>999</v>
      </c>
      <c r="U25" s="27">
        <v>999</v>
      </c>
      <c r="V25" s="27">
        <v>999</v>
      </c>
      <c r="W25" s="27">
        <v>999</v>
      </c>
      <c r="X25" s="27">
        <v>999</v>
      </c>
      <c r="Y25" s="27">
        <v>999</v>
      </c>
      <c r="Z25" s="27">
        <v>999</v>
      </c>
      <c r="AA25" s="27">
        <v>999</v>
      </c>
      <c r="AB25" s="27"/>
      <c r="AC25" s="27"/>
      <c r="AD25" s="27"/>
      <c r="AE25" s="27"/>
      <c r="AF25" s="27"/>
      <c r="AG25" s="67" t="s">
        <v>328</v>
      </c>
      <c r="AH25" s="67" t="s">
        <v>329</v>
      </c>
      <c r="AI25" s="27"/>
      <c r="AJ25" s="27"/>
      <c r="AK25" s="27"/>
      <c r="AL25" s="27"/>
    </row>
    <row r="26" spans="1:38">
      <c r="A26" s="47" t="s">
        <v>30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/>
      <c r="AC26" s="27"/>
      <c r="AD26" s="27"/>
      <c r="AE26" s="27"/>
      <c r="AF26" s="27"/>
      <c r="AG26" s="67" t="s">
        <v>328</v>
      </c>
      <c r="AH26" s="67" t="s">
        <v>329</v>
      </c>
      <c r="AI26" s="27"/>
      <c r="AJ26" s="27"/>
      <c r="AK26" s="27"/>
      <c r="AL26" s="27"/>
    </row>
    <row r="27" spans="1:38">
      <c r="A27" s="47" t="s">
        <v>31</v>
      </c>
      <c r="B27" s="27">
        <v>4984</v>
      </c>
      <c r="C27" s="27">
        <v>5003.2</v>
      </c>
      <c r="D27" s="27">
        <v>5022.3999999999996</v>
      </c>
      <c r="E27" s="27">
        <v>5041.6000000000004</v>
      </c>
      <c r="F27" s="27">
        <v>5060.8</v>
      </c>
      <c r="G27" s="27">
        <v>5080</v>
      </c>
      <c r="H27" s="27">
        <v>5099.2</v>
      </c>
      <c r="I27" s="27">
        <v>5118.3999999999996</v>
      </c>
      <c r="J27" s="27">
        <v>5137.6000000000004</v>
      </c>
      <c r="K27" s="27">
        <v>5156.8</v>
      </c>
      <c r="L27" s="27">
        <v>5176</v>
      </c>
      <c r="M27" s="27">
        <v>5264.8</v>
      </c>
      <c r="N27" s="27">
        <v>5353.6</v>
      </c>
      <c r="O27" s="27">
        <v>5442.4</v>
      </c>
      <c r="P27" s="27">
        <v>5531.2</v>
      </c>
      <c r="Q27" s="27">
        <v>5620</v>
      </c>
      <c r="R27" s="27">
        <v>5890.6</v>
      </c>
      <c r="S27" s="27">
        <v>6161.2</v>
      </c>
      <c r="T27" s="27">
        <v>6431.8</v>
      </c>
      <c r="U27" s="27">
        <v>6702.4</v>
      </c>
      <c r="V27" s="27">
        <v>6973</v>
      </c>
      <c r="W27" s="27">
        <v>7125.6</v>
      </c>
      <c r="X27" s="27">
        <v>7278.2</v>
      </c>
      <c r="Y27" s="27">
        <v>7430.8</v>
      </c>
      <c r="Z27" s="27">
        <v>7583.4</v>
      </c>
      <c r="AA27" s="27">
        <v>7736</v>
      </c>
      <c r="AB27" s="27"/>
      <c r="AC27" s="27"/>
      <c r="AD27" s="27"/>
      <c r="AE27" s="27"/>
      <c r="AF27" s="27"/>
      <c r="AG27" s="67" t="s">
        <v>328</v>
      </c>
      <c r="AH27" s="67" t="s">
        <v>329</v>
      </c>
      <c r="AI27" s="27"/>
      <c r="AJ27" s="27"/>
      <c r="AK27" s="27"/>
      <c r="AL27" s="27"/>
    </row>
    <row r="28" spans="1:38">
      <c r="A28" s="47" t="s">
        <v>33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/>
      <c r="AC28" s="27"/>
      <c r="AD28" s="27"/>
      <c r="AE28" s="27"/>
      <c r="AF28" s="27"/>
      <c r="AG28" s="67" t="s">
        <v>328</v>
      </c>
      <c r="AH28" s="67" t="s">
        <v>329</v>
      </c>
      <c r="AI28" s="27"/>
      <c r="AJ28" s="27"/>
      <c r="AK28" s="27"/>
      <c r="AL28" s="27"/>
    </row>
    <row r="29" spans="1:38">
      <c r="A29" s="47" t="s">
        <v>34</v>
      </c>
      <c r="B29" s="27">
        <v>0.67</v>
      </c>
      <c r="C29" s="27">
        <v>0.73</v>
      </c>
      <c r="D29" s="27">
        <v>0.8</v>
      </c>
      <c r="E29" s="27">
        <v>0.86</v>
      </c>
      <c r="F29" s="27">
        <v>0.92</v>
      </c>
      <c r="G29" s="27">
        <v>0.99</v>
      </c>
      <c r="H29" s="27">
        <v>1.05</v>
      </c>
      <c r="I29" s="27">
        <v>1.1100000000000001</v>
      </c>
      <c r="J29" s="27">
        <v>1.18</v>
      </c>
      <c r="K29" s="27">
        <v>1.24</v>
      </c>
      <c r="L29" s="27">
        <v>1.3</v>
      </c>
      <c r="M29" s="27">
        <v>1.44</v>
      </c>
      <c r="N29" s="27">
        <v>1.56</v>
      </c>
      <c r="O29" s="27">
        <v>1.7</v>
      </c>
      <c r="P29" s="27">
        <v>1.83</v>
      </c>
      <c r="Q29" s="27">
        <v>1.96</v>
      </c>
      <c r="R29" s="27">
        <v>2.1</v>
      </c>
      <c r="S29" s="27">
        <v>2.25</v>
      </c>
      <c r="T29" s="27">
        <v>2.39</v>
      </c>
      <c r="U29" s="27">
        <v>2.54</v>
      </c>
      <c r="V29" s="27">
        <v>2.68</v>
      </c>
      <c r="W29" s="27">
        <v>2.68</v>
      </c>
      <c r="X29" s="27">
        <v>2.68</v>
      </c>
      <c r="Y29" s="27">
        <v>2.68</v>
      </c>
      <c r="Z29" s="27">
        <v>2.68</v>
      </c>
      <c r="AA29" s="27">
        <v>2.68</v>
      </c>
      <c r="AB29" s="27"/>
      <c r="AC29" s="27"/>
      <c r="AD29" s="27"/>
      <c r="AE29" s="27"/>
      <c r="AF29" s="27"/>
      <c r="AG29" s="67" t="s">
        <v>328</v>
      </c>
      <c r="AH29" s="67" t="s">
        <v>329</v>
      </c>
      <c r="AI29" s="27"/>
      <c r="AJ29" s="27"/>
      <c r="AK29" s="27"/>
      <c r="AL29" s="27"/>
    </row>
    <row r="30" spans="1:38">
      <c r="A30" s="47" t="s">
        <v>35</v>
      </c>
      <c r="B30" s="27">
        <v>1032</v>
      </c>
      <c r="C30" s="27">
        <v>1022.1</v>
      </c>
      <c r="D30" s="27">
        <v>1012.2</v>
      </c>
      <c r="E30" s="27">
        <v>1002.3</v>
      </c>
      <c r="F30" s="27">
        <v>992.4</v>
      </c>
      <c r="G30" s="27">
        <v>982.5</v>
      </c>
      <c r="H30" s="27">
        <v>972.6</v>
      </c>
      <c r="I30" s="27">
        <v>962.7</v>
      </c>
      <c r="J30" s="27">
        <v>952.8</v>
      </c>
      <c r="K30" s="27">
        <v>942.9</v>
      </c>
      <c r="L30" s="27">
        <v>933</v>
      </c>
      <c r="M30" s="27">
        <v>921.2</v>
      </c>
      <c r="N30" s="27">
        <v>909.4</v>
      </c>
      <c r="O30" s="27">
        <v>897.6</v>
      </c>
      <c r="P30" s="27">
        <v>885.8</v>
      </c>
      <c r="Q30" s="27">
        <v>874</v>
      </c>
      <c r="R30" s="27">
        <v>862.6</v>
      </c>
      <c r="S30" s="27">
        <v>851.2</v>
      </c>
      <c r="T30" s="27">
        <v>839.8</v>
      </c>
      <c r="U30" s="27">
        <v>828.4</v>
      </c>
      <c r="V30" s="27">
        <v>817</v>
      </c>
      <c r="W30" s="27">
        <v>817</v>
      </c>
      <c r="X30" s="27">
        <v>817</v>
      </c>
      <c r="Y30" s="27">
        <v>817</v>
      </c>
      <c r="Z30" s="27">
        <v>817</v>
      </c>
      <c r="AA30" s="27">
        <v>817</v>
      </c>
      <c r="AB30" s="27"/>
      <c r="AC30" s="27"/>
      <c r="AD30" s="27"/>
      <c r="AE30" s="27"/>
      <c r="AF30" s="27"/>
      <c r="AG30" s="67" t="s">
        <v>328</v>
      </c>
      <c r="AH30" s="67" t="s">
        <v>329</v>
      </c>
      <c r="AI30" s="27"/>
      <c r="AJ30" s="27"/>
      <c r="AK30" s="27"/>
      <c r="AL30" s="27"/>
    </row>
    <row r="31" spans="1:38">
      <c r="A31" s="47" t="s">
        <v>36</v>
      </c>
      <c r="B31" s="27">
        <v>6.6</v>
      </c>
      <c r="C31" s="27">
        <v>11.77</v>
      </c>
      <c r="D31" s="27">
        <v>16.940000000000001</v>
      </c>
      <c r="E31" s="27">
        <v>22.11</v>
      </c>
      <c r="F31" s="27">
        <v>27.28</v>
      </c>
      <c r="G31" s="27">
        <v>32.450000000000003</v>
      </c>
      <c r="H31" s="27">
        <v>37.619999999999997</v>
      </c>
      <c r="I31" s="27">
        <v>42.79</v>
      </c>
      <c r="J31" s="27">
        <v>47.96</v>
      </c>
      <c r="K31" s="27">
        <v>53.13</v>
      </c>
      <c r="L31" s="27">
        <v>58.3</v>
      </c>
      <c r="M31" s="27">
        <v>64.22</v>
      </c>
      <c r="N31" s="27">
        <v>70.14</v>
      </c>
      <c r="O31" s="27">
        <v>76.06</v>
      </c>
      <c r="P31" s="27">
        <v>81.98</v>
      </c>
      <c r="Q31" s="27">
        <v>87.9</v>
      </c>
      <c r="R31" s="27">
        <v>102.98</v>
      </c>
      <c r="S31" s="27">
        <v>118.06</v>
      </c>
      <c r="T31" s="27">
        <v>133.13999999999999</v>
      </c>
      <c r="U31" s="27">
        <v>148.22</v>
      </c>
      <c r="V31" s="27">
        <v>163.30000000000001</v>
      </c>
      <c r="W31" s="27">
        <v>178.41</v>
      </c>
      <c r="X31" s="27">
        <v>193.53</v>
      </c>
      <c r="Y31" s="27">
        <v>208.64</v>
      </c>
      <c r="Z31" s="27">
        <v>223.76</v>
      </c>
      <c r="AA31" s="27">
        <v>238.87</v>
      </c>
      <c r="AB31" s="27"/>
      <c r="AC31" s="27"/>
      <c r="AD31" s="27"/>
      <c r="AE31" s="27"/>
      <c r="AF31" s="27"/>
      <c r="AG31" s="67" t="s">
        <v>328</v>
      </c>
      <c r="AH31" s="67" t="s">
        <v>329</v>
      </c>
      <c r="AI31" s="27"/>
      <c r="AJ31" s="27"/>
      <c r="AK31" s="27"/>
      <c r="AL31" s="27"/>
    </row>
    <row r="32" spans="1:38">
      <c r="A32" s="47" t="s">
        <v>37</v>
      </c>
      <c r="B32" s="27">
        <v>186</v>
      </c>
      <c r="C32" s="27">
        <v>176</v>
      </c>
      <c r="D32" s="27">
        <v>166</v>
      </c>
      <c r="E32" s="27">
        <v>156</v>
      </c>
      <c r="F32" s="27">
        <v>146</v>
      </c>
      <c r="G32" s="27">
        <v>136</v>
      </c>
      <c r="H32" s="27">
        <v>126</v>
      </c>
      <c r="I32" s="27">
        <v>116</v>
      </c>
      <c r="J32" s="27">
        <v>106</v>
      </c>
      <c r="K32" s="27">
        <v>96</v>
      </c>
      <c r="L32" s="27">
        <v>86</v>
      </c>
      <c r="M32" s="27">
        <v>84.4</v>
      </c>
      <c r="N32" s="27">
        <v>82.8</v>
      </c>
      <c r="O32" s="27">
        <v>81.2</v>
      </c>
      <c r="P32" s="27">
        <v>79.599999999999994</v>
      </c>
      <c r="Q32" s="27">
        <v>78</v>
      </c>
      <c r="R32" s="27">
        <v>85</v>
      </c>
      <c r="S32" s="27">
        <v>92</v>
      </c>
      <c r="T32" s="27">
        <v>99</v>
      </c>
      <c r="U32" s="27">
        <v>106</v>
      </c>
      <c r="V32" s="27">
        <v>113</v>
      </c>
      <c r="W32" s="27">
        <v>114.4</v>
      </c>
      <c r="X32" s="27">
        <v>115.8</v>
      </c>
      <c r="Y32" s="27">
        <v>117.2</v>
      </c>
      <c r="Z32" s="27">
        <v>118.6</v>
      </c>
      <c r="AA32" s="27">
        <v>120</v>
      </c>
      <c r="AB32" s="27"/>
      <c r="AC32" s="27"/>
      <c r="AD32" s="27"/>
      <c r="AE32" s="27"/>
      <c r="AF32" s="27"/>
      <c r="AG32" s="67" t="s">
        <v>328</v>
      </c>
      <c r="AH32" s="67" t="s">
        <v>329</v>
      </c>
      <c r="AI32" s="27"/>
      <c r="AJ32" s="27"/>
      <c r="AK32" s="27"/>
      <c r="AL32" s="27"/>
    </row>
    <row r="33" spans="1:38">
      <c r="A33" s="47" t="s">
        <v>54</v>
      </c>
      <c r="B33" s="27" t="s">
        <v>308</v>
      </c>
      <c r="C33" s="27" t="s">
        <v>308</v>
      </c>
      <c r="D33" s="27" t="s">
        <v>308</v>
      </c>
      <c r="E33" s="27" t="s">
        <v>308</v>
      </c>
      <c r="F33" s="27" t="s">
        <v>308</v>
      </c>
      <c r="G33" s="27" t="s">
        <v>308</v>
      </c>
      <c r="H33" s="27" t="s">
        <v>308</v>
      </c>
      <c r="I33" s="27" t="s">
        <v>308</v>
      </c>
      <c r="J33" s="27" t="s">
        <v>308</v>
      </c>
      <c r="K33" s="27" t="s">
        <v>308</v>
      </c>
      <c r="L33" s="27" t="s">
        <v>308</v>
      </c>
      <c r="M33" s="27" t="s">
        <v>308</v>
      </c>
      <c r="N33" s="27" t="s">
        <v>308</v>
      </c>
      <c r="O33" s="27" t="s">
        <v>308</v>
      </c>
      <c r="P33" s="27" t="s">
        <v>308</v>
      </c>
      <c r="Q33" s="27" t="s">
        <v>308</v>
      </c>
      <c r="R33" s="27" t="s">
        <v>308</v>
      </c>
      <c r="S33" s="27" t="s">
        <v>308</v>
      </c>
      <c r="T33" s="27" t="s">
        <v>308</v>
      </c>
      <c r="U33" s="27" t="s">
        <v>308</v>
      </c>
      <c r="V33" s="27" t="s">
        <v>308</v>
      </c>
      <c r="W33" s="27" t="s">
        <v>308</v>
      </c>
      <c r="X33" s="27" t="s">
        <v>308</v>
      </c>
      <c r="Y33" s="27" t="s">
        <v>308</v>
      </c>
      <c r="Z33" s="27" t="s">
        <v>308</v>
      </c>
      <c r="AA33" s="27" t="s">
        <v>308</v>
      </c>
      <c r="AB33" s="27"/>
      <c r="AC33" s="27"/>
      <c r="AD33" s="27"/>
      <c r="AE33" s="27"/>
      <c r="AF33" s="27"/>
      <c r="AG33" s="67" t="s">
        <v>328</v>
      </c>
      <c r="AH33" s="67" t="s">
        <v>329</v>
      </c>
      <c r="AI33" s="27"/>
      <c r="AJ33" s="27"/>
      <c r="AK33" s="27"/>
      <c r="AL33" s="27"/>
    </row>
    <row r="34" spans="1:38">
      <c r="A34" s="47" t="s">
        <v>38</v>
      </c>
      <c r="B34" s="27">
        <v>57.75</v>
      </c>
      <c r="C34" s="27">
        <v>60.18</v>
      </c>
      <c r="D34" s="27">
        <v>62.62</v>
      </c>
      <c r="E34" s="27">
        <v>65.05</v>
      </c>
      <c r="F34" s="27">
        <v>67.489999999999995</v>
      </c>
      <c r="G34" s="27">
        <v>69.92</v>
      </c>
      <c r="H34" s="27">
        <v>72.349999999999994</v>
      </c>
      <c r="I34" s="27">
        <v>74.790000000000006</v>
      </c>
      <c r="J34" s="27">
        <v>77.22</v>
      </c>
      <c r="K34" s="27">
        <v>79.66</v>
      </c>
      <c r="L34" s="27">
        <v>82.09</v>
      </c>
      <c r="M34" s="27">
        <v>82.39</v>
      </c>
      <c r="N34" s="27">
        <v>82.69</v>
      </c>
      <c r="O34" s="27">
        <v>82.99</v>
      </c>
      <c r="P34" s="27">
        <v>83.29</v>
      </c>
      <c r="Q34" s="27">
        <v>83.59</v>
      </c>
      <c r="R34" s="27">
        <v>83.89</v>
      </c>
      <c r="S34" s="27">
        <v>84.19</v>
      </c>
      <c r="T34" s="27">
        <v>84.49</v>
      </c>
      <c r="U34" s="27">
        <v>84.79</v>
      </c>
      <c r="V34" s="27">
        <v>85.09</v>
      </c>
      <c r="W34" s="27">
        <v>84.93</v>
      </c>
      <c r="X34" s="27">
        <v>84.77</v>
      </c>
      <c r="Y34" s="27">
        <v>84.6</v>
      </c>
      <c r="Z34" s="27">
        <v>84.44</v>
      </c>
      <c r="AA34" s="27">
        <v>84.28</v>
      </c>
      <c r="AB34" s="27"/>
      <c r="AC34" s="27"/>
      <c r="AD34" s="27"/>
      <c r="AE34" s="27"/>
      <c r="AF34" s="27"/>
      <c r="AG34" s="67" t="s">
        <v>328</v>
      </c>
      <c r="AH34" s="67" t="s">
        <v>329</v>
      </c>
      <c r="AI34" s="27"/>
      <c r="AJ34" s="27"/>
      <c r="AK34" s="27"/>
      <c r="AL34" s="27"/>
    </row>
    <row r="35" spans="1:38">
      <c r="A35" s="47" t="s">
        <v>39</v>
      </c>
      <c r="B35" s="27">
        <v>67</v>
      </c>
      <c r="C35" s="27">
        <v>68.2</v>
      </c>
      <c r="D35" s="27">
        <v>69.400000000000006</v>
      </c>
      <c r="E35" s="27">
        <v>70.599999999999994</v>
      </c>
      <c r="F35" s="27">
        <v>71.8</v>
      </c>
      <c r="G35" s="27">
        <v>73</v>
      </c>
      <c r="H35" s="27">
        <v>74.2</v>
      </c>
      <c r="I35" s="27">
        <v>75.400000000000006</v>
      </c>
      <c r="J35" s="27">
        <v>76.599999999999994</v>
      </c>
      <c r="K35" s="27">
        <v>77.8</v>
      </c>
      <c r="L35" s="27">
        <v>79</v>
      </c>
      <c r="M35" s="27">
        <v>78</v>
      </c>
      <c r="N35" s="27">
        <v>77</v>
      </c>
      <c r="O35" s="27">
        <v>76</v>
      </c>
      <c r="P35" s="27">
        <v>75</v>
      </c>
      <c r="Q35" s="27">
        <v>74</v>
      </c>
      <c r="R35" s="27">
        <v>73</v>
      </c>
      <c r="S35" s="27">
        <v>72</v>
      </c>
      <c r="T35" s="27">
        <v>71</v>
      </c>
      <c r="U35" s="27">
        <v>70</v>
      </c>
      <c r="V35" s="27">
        <v>69</v>
      </c>
      <c r="W35" s="27">
        <v>69</v>
      </c>
      <c r="X35" s="27">
        <v>69</v>
      </c>
      <c r="Y35" s="27">
        <v>69</v>
      </c>
      <c r="Z35" s="27">
        <v>69</v>
      </c>
      <c r="AA35" s="27">
        <v>69</v>
      </c>
      <c r="AB35" s="27"/>
      <c r="AC35" s="27"/>
      <c r="AD35" s="27"/>
      <c r="AE35" s="27"/>
      <c r="AF35" s="27"/>
      <c r="AG35" s="67" t="s">
        <v>328</v>
      </c>
      <c r="AH35" s="67" t="s">
        <v>329</v>
      </c>
      <c r="AI35" s="27"/>
      <c r="AJ35" s="27"/>
      <c r="AK35" s="27"/>
      <c r="AL35" s="27"/>
    </row>
    <row r="36" spans="1:38">
      <c r="A36" s="47" t="s">
        <v>40</v>
      </c>
      <c r="B36" s="27">
        <v>13.8</v>
      </c>
      <c r="C36" s="27">
        <v>13.8</v>
      </c>
      <c r="D36" s="27">
        <v>13.8</v>
      </c>
      <c r="E36" s="27">
        <v>13.8</v>
      </c>
      <c r="F36" s="27">
        <v>13.8</v>
      </c>
      <c r="G36" s="27">
        <v>13.8</v>
      </c>
      <c r="H36" s="27">
        <v>13.8</v>
      </c>
      <c r="I36" s="27">
        <v>13.8</v>
      </c>
      <c r="J36" s="27">
        <v>13.8</v>
      </c>
      <c r="K36" s="27">
        <v>13.8</v>
      </c>
      <c r="L36" s="27">
        <v>13.8</v>
      </c>
      <c r="M36" s="27">
        <v>13.8</v>
      </c>
      <c r="N36" s="27">
        <v>13.8</v>
      </c>
      <c r="O36" s="27">
        <v>13.8</v>
      </c>
      <c r="P36" s="27">
        <v>13.8</v>
      </c>
      <c r="Q36" s="27">
        <v>13.8</v>
      </c>
      <c r="R36" s="27">
        <v>14.98</v>
      </c>
      <c r="S36" s="27">
        <v>16.16</v>
      </c>
      <c r="T36" s="27">
        <v>17.34</v>
      </c>
      <c r="U36" s="27">
        <v>18.52</v>
      </c>
      <c r="V36" s="27">
        <v>19.7</v>
      </c>
      <c r="W36" s="27">
        <v>20.88</v>
      </c>
      <c r="X36" s="27">
        <v>22.06</v>
      </c>
      <c r="Y36" s="27">
        <v>23.24</v>
      </c>
      <c r="Z36" s="27">
        <v>24.42</v>
      </c>
      <c r="AA36" s="27">
        <v>25.6</v>
      </c>
      <c r="AB36" s="27"/>
      <c r="AC36" s="27"/>
      <c r="AD36" s="27"/>
      <c r="AE36" s="27"/>
      <c r="AF36" s="27"/>
      <c r="AG36" s="67" t="s">
        <v>328</v>
      </c>
      <c r="AH36" s="67" t="s">
        <v>329</v>
      </c>
      <c r="AI36" s="27"/>
      <c r="AJ36" s="27"/>
      <c r="AK36" s="27"/>
      <c r="AL36" s="27"/>
    </row>
    <row r="37" spans="1:38">
      <c r="A37" s="47" t="s">
        <v>41</v>
      </c>
      <c r="B37" s="27">
        <v>4578</v>
      </c>
      <c r="C37" s="27">
        <v>5054.7</v>
      </c>
      <c r="D37" s="27">
        <v>5531.4</v>
      </c>
      <c r="E37" s="27">
        <v>6008.1</v>
      </c>
      <c r="F37" s="27">
        <v>6484.8</v>
      </c>
      <c r="G37" s="27">
        <v>6961.5</v>
      </c>
      <c r="H37" s="27">
        <v>7438.2</v>
      </c>
      <c r="I37" s="27">
        <v>7914.9</v>
      </c>
      <c r="J37" s="27">
        <v>8391.6</v>
      </c>
      <c r="K37" s="27">
        <v>8868.2999999999993</v>
      </c>
      <c r="L37" s="27">
        <v>9345</v>
      </c>
      <c r="M37" s="27">
        <v>9818</v>
      </c>
      <c r="N37" s="27">
        <v>10291</v>
      </c>
      <c r="O37" s="27">
        <v>10764</v>
      </c>
      <c r="P37" s="27">
        <v>11237</v>
      </c>
      <c r="Q37" s="27">
        <v>11710</v>
      </c>
      <c r="R37" s="27">
        <v>12163</v>
      </c>
      <c r="S37" s="27">
        <v>12616</v>
      </c>
      <c r="T37" s="27">
        <v>13069</v>
      </c>
      <c r="U37" s="27">
        <v>13522</v>
      </c>
      <c r="V37" s="27">
        <v>13975</v>
      </c>
      <c r="W37" s="27">
        <v>14336.8</v>
      </c>
      <c r="X37" s="27">
        <v>14698.6</v>
      </c>
      <c r="Y37" s="27">
        <v>15060.4</v>
      </c>
      <c r="Z37" s="27">
        <v>15422.2</v>
      </c>
      <c r="AA37" s="27">
        <v>15784</v>
      </c>
      <c r="AB37" s="27"/>
      <c r="AC37" s="27"/>
      <c r="AD37" s="27"/>
      <c r="AE37" s="27"/>
      <c r="AF37" s="27"/>
      <c r="AG37" s="67" t="s">
        <v>330</v>
      </c>
      <c r="AH37" s="67" t="s">
        <v>331</v>
      </c>
      <c r="AI37" s="27"/>
      <c r="AJ37" s="27"/>
      <c r="AK37" s="27"/>
      <c r="AL37" s="27"/>
    </row>
    <row r="38" spans="1:38">
      <c r="A38" s="47" t="s">
        <v>42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/>
      <c r="AC38" s="27"/>
      <c r="AD38" s="27"/>
      <c r="AE38" s="27"/>
      <c r="AF38" s="27"/>
      <c r="AG38" s="67" t="s">
        <v>328</v>
      </c>
      <c r="AH38" s="67" t="s">
        <v>329</v>
      </c>
      <c r="AI38" s="27"/>
      <c r="AJ38" s="27"/>
      <c r="AK38" s="27"/>
      <c r="AL38" s="27"/>
    </row>
    <row r="39" spans="1:38">
      <c r="A39" s="47" t="s">
        <v>43</v>
      </c>
      <c r="B39" s="27">
        <v>2</v>
      </c>
      <c r="C39" s="27">
        <v>2</v>
      </c>
      <c r="D39" s="27">
        <v>2</v>
      </c>
      <c r="E39" s="27">
        <v>2</v>
      </c>
      <c r="F39" s="27">
        <v>2</v>
      </c>
      <c r="G39" s="27">
        <v>2</v>
      </c>
      <c r="H39" s="27">
        <v>2</v>
      </c>
      <c r="I39" s="27">
        <v>2</v>
      </c>
      <c r="J39" s="27">
        <v>2</v>
      </c>
      <c r="K39" s="27">
        <v>2</v>
      </c>
      <c r="L39" s="27">
        <v>2</v>
      </c>
      <c r="M39" s="27">
        <v>2</v>
      </c>
      <c r="N39" s="27">
        <v>2</v>
      </c>
      <c r="O39" s="27">
        <v>2</v>
      </c>
      <c r="P39" s="27">
        <v>2</v>
      </c>
      <c r="Q39" s="27">
        <v>2</v>
      </c>
      <c r="R39" s="27">
        <v>2</v>
      </c>
      <c r="S39" s="27">
        <v>2</v>
      </c>
      <c r="T39" s="27">
        <v>2</v>
      </c>
      <c r="U39" s="27">
        <v>2</v>
      </c>
      <c r="V39" s="27">
        <v>2</v>
      </c>
      <c r="W39" s="27">
        <v>2</v>
      </c>
      <c r="X39" s="27">
        <v>2</v>
      </c>
      <c r="Y39" s="27">
        <v>2</v>
      </c>
      <c r="Z39" s="27">
        <v>2</v>
      </c>
      <c r="AA39" s="27">
        <v>2</v>
      </c>
      <c r="AB39" s="27"/>
      <c r="AC39" s="27"/>
      <c r="AD39" s="27"/>
      <c r="AE39" s="27"/>
      <c r="AF39" s="27"/>
      <c r="AG39" s="67" t="s">
        <v>328</v>
      </c>
      <c r="AH39" s="67" t="s">
        <v>329</v>
      </c>
      <c r="AI39" s="27"/>
      <c r="AJ39" s="27"/>
      <c r="AK39" s="27"/>
      <c r="AL39" s="27"/>
    </row>
    <row r="40" spans="1:38">
      <c r="A40" s="47" t="s">
        <v>44</v>
      </c>
      <c r="B40" s="27">
        <v>11</v>
      </c>
      <c r="C40" s="27">
        <v>11.3</v>
      </c>
      <c r="D40" s="27">
        <v>11.6</v>
      </c>
      <c r="E40" s="27">
        <v>11.9</v>
      </c>
      <c r="F40" s="27">
        <v>12.2</v>
      </c>
      <c r="G40" s="27">
        <v>12.5</v>
      </c>
      <c r="H40" s="27">
        <v>12.8</v>
      </c>
      <c r="I40" s="27">
        <v>13.1</v>
      </c>
      <c r="J40" s="27">
        <v>13.4</v>
      </c>
      <c r="K40" s="27">
        <v>13.7</v>
      </c>
      <c r="L40" s="27">
        <v>14</v>
      </c>
      <c r="M40" s="27">
        <v>14.2</v>
      </c>
      <c r="N40" s="27">
        <v>14.4</v>
      </c>
      <c r="O40" s="27">
        <v>14.6</v>
      </c>
      <c r="P40" s="27">
        <v>14.8</v>
      </c>
      <c r="Q40" s="27">
        <v>15</v>
      </c>
      <c r="R40" s="27">
        <v>15.4</v>
      </c>
      <c r="S40" s="27">
        <v>15.8</v>
      </c>
      <c r="T40" s="27">
        <v>16.2</v>
      </c>
      <c r="U40" s="27">
        <v>16.600000000000001</v>
      </c>
      <c r="V40" s="27">
        <v>17</v>
      </c>
      <c r="W40" s="27">
        <v>17.260000000000002</v>
      </c>
      <c r="X40" s="27">
        <v>17.52</v>
      </c>
      <c r="Y40" s="27">
        <v>17.78</v>
      </c>
      <c r="Z40" s="27">
        <v>18.04</v>
      </c>
      <c r="AA40" s="27">
        <v>18.3</v>
      </c>
      <c r="AB40" s="27"/>
      <c r="AC40" s="27"/>
      <c r="AD40" s="27"/>
      <c r="AE40" s="27"/>
      <c r="AF40" s="27"/>
      <c r="AG40" s="67" t="s">
        <v>328</v>
      </c>
      <c r="AH40" s="67" t="s">
        <v>329</v>
      </c>
      <c r="AI40" s="27"/>
      <c r="AJ40" s="27"/>
      <c r="AK40" s="27"/>
      <c r="AL40" s="27"/>
    </row>
    <row r="41" spans="1:38">
      <c r="A41" s="47" t="s">
        <v>45</v>
      </c>
      <c r="B41" s="27">
        <v>1707</v>
      </c>
      <c r="C41" s="27">
        <v>1729.9</v>
      </c>
      <c r="D41" s="27">
        <v>1752.8</v>
      </c>
      <c r="E41" s="27">
        <v>1775.7</v>
      </c>
      <c r="F41" s="27">
        <v>1798.6</v>
      </c>
      <c r="G41" s="27">
        <v>1821.5</v>
      </c>
      <c r="H41" s="27">
        <v>1844.4</v>
      </c>
      <c r="I41" s="27">
        <v>1867.3</v>
      </c>
      <c r="J41" s="27">
        <v>1890.2</v>
      </c>
      <c r="K41" s="27">
        <v>1913.1</v>
      </c>
      <c r="L41" s="27">
        <v>1936</v>
      </c>
      <c r="M41" s="27">
        <v>1961.4</v>
      </c>
      <c r="N41" s="27">
        <v>1986.8</v>
      </c>
      <c r="O41" s="27">
        <v>2012.2</v>
      </c>
      <c r="P41" s="27">
        <v>2037.6</v>
      </c>
      <c r="Q41" s="27">
        <v>2063</v>
      </c>
      <c r="R41" s="27">
        <v>2127.1999999999998</v>
      </c>
      <c r="S41" s="27">
        <v>2191.4</v>
      </c>
      <c r="T41" s="27">
        <v>2255.6</v>
      </c>
      <c r="U41" s="27">
        <v>2319.8000000000002</v>
      </c>
      <c r="V41" s="27">
        <v>2384</v>
      </c>
      <c r="W41" s="27">
        <v>2516</v>
      </c>
      <c r="X41" s="27">
        <v>2648</v>
      </c>
      <c r="Y41" s="27">
        <v>2780</v>
      </c>
      <c r="Z41" s="27">
        <v>2912</v>
      </c>
      <c r="AA41" s="27">
        <v>3044</v>
      </c>
      <c r="AB41" s="27"/>
      <c r="AC41" s="27"/>
      <c r="AD41" s="27"/>
      <c r="AE41" s="27"/>
      <c r="AF41" s="27"/>
      <c r="AG41" s="67" t="s">
        <v>330</v>
      </c>
      <c r="AH41" s="67" t="s">
        <v>331</v>
      </c>
      <c r="AI41" s="27"/>
      <c r="AJ41" s="27"/>
      <c r="AK41" s="27"/>
      <c r="AL41" s="27"/>
    </row>
    <row r="42" spans="1:38">
      <c r="A42" s="47" t="s">
        <v>46</v>
      </c>
      <c r="B42" s="27">
        <v>41950.3</v>
      </c>
      <c r="C42" s="27">
        <v>43194.62</v>
      </c>
      <c r="D42" s="27">
        <v>44438.94</v>
      </c>
      <c r="E42" s="27">
        <v>45683.26</v>
      </c>
      <c r="F42" s="27">
        <v>46927.58</v>
      </c>
      <c r="G42" s="27">
        <v>48171.9</v>
      </c>
      <c r="H42" s="27">
        <v>49416.22</v>
      </c>
      <c r="I42" s="27">
        <v>50660.54</v>
      </c>
      <c r="J42" s="27">
        <v>51904.86</v>
      </c>
      <c r="K42" s="27">
        <v>53149.18</v>
      </c>
      <c r="L42" s="27">
        <v>54393.5</v>
      </c>
      <c r="M42" s="27">
        <v>56958.66</v>
      </c>
      <c r="N42" s="27">
        <v>59523.82</v>
      </c>
      <c r="O42" s="27">
        <v>62088.98</v>
      </c>
      <c r="P42" s="27">
        <v>64654.14</v>
      </c>
      <c r="Q42" s="27">
        <v>67219.3</v>
      </c>
      <c r="R42" s="27">
        <v>68388.740000000005</v>
      </c>
      <c r="S42" s="27">
        <v>69558.179999999993</v>
      </c>
      <c r="T42" s="27">
        <v>70727.62</v>
      </c>
      <c r="U42" s="27">
        <v>71897.06</v>
      </c>
      <c r="V42" s="27">
        <v>73066.5</v>
      </c>
      <c r="W42" s="27">
        <v>74249.64</v>
      </c>
      <c r="X42" s="27">
        <v>75432.78</v>
      </c>
      <c r="Y42" s="27">
        <v>76615.92</v>
      </c>
      <c r="Z42" s="27">
        <v>77799.06</v>
      </c>
      <c r="AA42" s="27">
        <v>78982.2</v>
      </c>
      <c r="AB42" s="27"/>
      <c r="AC42" s="27"/>
      <c r="AD42" s="27"/>
      <c r="AE42" s="27"/>
      <c r="AF42" s="27"/>
      <c r="AG42" s="67" t="s">
        <v>328</v>
      </c>
      <c r="AH42" s="67" t="s">
        <v>329</v>
      </c>
      <c r="AI42" s="27"/>
      <c r="AJ42" s="27"/>
      <c r="AK42" s="27"/>
      <c r="AL42" s="27"/>
    </row>
    <row r="43" spans="1:38">
      <c r="A43" s="47" t="s">
        <v>49</v>
      </c>
      <c r="B43" s="27">
        <v>10.32</v>
      </c>
      <c r="C43" s="27">
        <v>11.61</v>
      </c>
      <c r="D43" s="27">
        <v>12.9</v>
      </c>
      <c r="E43" s="27">
        <v>14.2</v>
      </c>
      <c r="F43" s="27">
        <v>15.49</v>
      </c>
      <c r="G43" s="27">
        <v>16.78</v>
      </c>
      <c r="H43" s="27">
        <v>18.07</v>
      </c>
      <c r="I43" s="27">
        <v>19.36</v>
      </c>
      <c r="J43" s="27">
        <v>20.66</v>
      </c>
      <c r="K43" s="27">
        <v>21.95</v>
      </c>
      <c r="L43" s="27">
        <v>23.24</v>
      </c>
      <c r="M43" s="27">
        <v>32.72</v>
      </c>
      <c r="N43" s="27">
        <v>42.2</v>
      </c>
      <c r="O43" s="27">
        <v>51.69</v>
      </c>
      <c r="P43" s="27">
        <v>61.17</v>
      </c>
      <c r="Q43" s="27">
        <v>70.650000000000006</v>
      </c>
      <c r="R43" s="27">
        <v>65.849999999999994</v>
      </c>
      <c r="S43" s="27">
        <v>61.05</v>
      </c>
      <c r="T43" s="27">
        <v>56.25</v>
      </c>
      <c r="U43" s="27">
        <v>51.45</v>
      </c>
      <c r="V43" s="27">
        <v>46.65</v>
      </c>
      <c r="W43" s="27">
        <v>51.5</v>
      </c>
      <c r="X43" s="27">
        <v>56.35</v>
      </c>
      <c r="Y43" s="27">
        <v>61.2</v>
      </c>
      <c r="Z43" s="27">
        <v>66.05</v>
      </c>
      <c r="AA43" s="27">
        <v>70.900000000000006</v>
      </c>
      <c r="AB43" s="27"/>
      <c r="AC43" s="27"/>
      <c r="AD43" s="27"/>
      <c r="AE43" s="27"/>
      <c r="AF43" s="27"/>
      <c r="AG43" s="67" t="s">
        <v>328</v>
      </c>
      <c r="AH43" s="67" t="s">
        <v>329</v>
      </c>
      <c r="AI43" s="27"/>
      <c r="AJ43" s="27"/>
      <c r="AK43" s="27"/>
      <c r="AL43" s="27"/>
    </row>
    <row r="44" spans="1:38">
      <c r="A44" s="47" t="s">
        <v>50</v>
      </c>
      <c r="B44" s="27">
        <v>2</v>
      </c>
      <c r="C44" s="27">
        <v>2</v>
      </c>
      <c r="D44" s="27">
        <v>2</v>
      </c>
      <c r="E44" s="27">
        <v>2</v>
      </c>
      <c r="F44" s="27">
        <v>2</v>
      </c>
      <c r="G44" s="27">
        <v>2</v>
      </c>
      <c r="H44" s="27">
        <v>2</v>
      </c>
      <c r="I44" s="27">
        <v>2</v>
      </c>
      <c r="J44" s="27">
        <v>2</v>
      </c>
      <c r="K44" s="27">
        <v>2</v>
      </c>
      <c r="L44" s="27">
        <v>2</v>
      </c>
      <c r="M44" s="27">
        <v>1.8</v>
      </c>
      <c r="N44" s="27">
        <v>1.6</v>
      </c>
      <c r="O44" s="27">
        <v>1.4</v>
      </c>
      <c r="P44" s="27">
        <v>1.2</v>
      </c>
      <c r="Q44" s="27">
        <v>1</v>
      </c>
      <c r="R44" s="27">
        <v>1</v>
      </c>
      <c r="S44" s="27">
        <v>1</v>
      </c>
      <c r="T44" s="27">
        <v>1</v>
      </c>
      <c r="U44" s="27">
        <v>1</v>
      </c>
      <c r="V44" s="27">
        <v>1</v>
      </c>
      <c r="W44" s="27">
        <v>1.4</v>
      </c>
      <c r="X44" s="27">
        <v>1.8</v>
      </c>
      <c r="Y44" s="27">
        <v>2.2000000000000002</v>
      </c>
      <c r="Z44" s="27">
        <v>2.6</v>
      </c>
      <c r="AA44" s="27">
        <v>3</v>
      </c>
      <c r="AB44" s="27"/>
      <c r="AC44" s="27"/>
      <c r="AD44" s="27"/>
      <c r="AE44" s="27"/>
      <c r="AF44" s="27"/>
      <c r="AG44" s="67" t="s">
        <v>328</v>
      </c>
      <c r="AH44" s="67" t="s">
        <v>329</v>
      </c>
      <c r="AI44" s="27"/>
      <c r="AJ44" s="27"/>
      <c r="AK44" s="27"/>
      <c r="AL44" s="27"/>
    </row>
    <row r="45" spans="1:38">
      <c r="A45" s="47" t="s">
        <v>51</v>
      </c>
      <c r="B45" s="27">
        <v>51</v>
      </c>
      <c r="C45" s="27">
        <v>51</v>
      </c>
      <c r="D45" s="27">
        <v>51</v>
      </c>
      <c r="E45" s="27">
        <v>51</v>
      </c>
      <c r="F45" s="27">
        <v>51</v>
      </c>
      <c r="G45" s="27">
        <v>51</v>
      </c>
      <c r="H45" s="27">
        <v>51</v>
      </c>
      <c r="I45" s="27">
        <v>51</v>
      </c>
      <c r="J45" s="27">
        <v>51</v>
      </c>
      <c r="K45" s="27">
        <v>51</v>
      </c>
      <c r="L45" s="27">
        <v>51</v>
      </c>
      <c r="M45" s="27">
        <v>51</v>
      </c>
      <c r="N45" s="27">
        <v>51</v>
      </c>
      <c r="O45" s="27">
        <v>51</v>
      </c>
      <c r="P45" s="27">
        <v>51</v>
      </c>
      <c r="Q45" s="27">
        <v>51</v>
      </c>
      <c r="R45" s="27">
        <v>55.8</v>
      </c>
      <c r="S45" s="27">
        <v>60.6</v>
      </c>
      <c r="T45" s="27">
        <v>65.400000000000006</v>
      </c>
      <c r="U45" s="27">
        <v>70.2</v>
      </c>
      <c r="V45" s="27">
        <v>75</v>
      </c>
      <c r="W45" s="27">
        <v>74.2</v>
      </c>
      <c r="X45" s="27">
        <v>73.400000000000006</v>
      </c>
      <c r="Y45" s="27">
        <v>72.599999999999994</v>
      </c>
      <c r="Z45" s="27">
        <v>71.8</v>
      </c>
      <c r="AA45" s="27">
        <v>71</v>
      </c>
      <c r="AB45" s="27"/>
      <c r="AC45" s="27"/>
      <c r="AD45" s="27"/>
      <c r="AE45" s="27"/>
      <c r="AF45" s="27"/>
      <c r="AG45" s="67" t="s">
        <v>328</v>
      </c>
      <c r="AH45" s="67" t="s">
        <v>329</v>
      </c>
      <c r="AI45" s="27"/>
      <c r="AJ45" s="27"/>
      <c r="AK45" s="27"/>
      <c r="AL45" s="27"/>
    </row>
    <row r="46" spans="1:38">
      <c r="A46" s="47" t="s">
        <v>52</v>
      </c>
      <c r="B46" s="27">
        <v>0.5</v>
      </c>
      <c r="C46" s="27">
        <v>0.56000000000000005</v>
      </c>
      <c r="D46" s="27">
        <v>0.62</v>
      </c>
      <c r="E46" s="27">
        <v>0.68</v>
      </c>
      <c r="F46" s="27">
        <v>0.74</v>
      </c>
      <c r="G46" s="27">
        <v>0.8</v>
      </c>
      <c r="H46" s="27">
        <v>0.86</v>
      </c>
      <c r="I46" s="27">
        <v>0.92</v>
      </c>
      <c r="J46" s="27">
        <v>0.98</v>
      </c>
      <c r="K46" s="27">
        <v>1.04</v>
      </c>
      <c r="L46" s="27">
        <v>1.1000000000000001</v>
      </c>
      <c r="M46" s="27">
        <v>1.1000000000000001</v>
      </c>
      <c r="N46" s="27">
        <v>1.1000000000000001</v>
      </c>
      <c r="O46" s="27">
        <v>1.1000000000000001</v>
      </c>
      <c r="P46" s="27">
        <v>1.1000000000000001</v>
      </c>
      <c r="Q46" s="27">
        <v>1.1000000000000001</v>
      </c>
      <c r="R46" s="27">
        <v>1.1000000000000001</v>
      </c>
      <c r="S46" s="27">
        <v>1.1000000000000001</v>
      </c>
      <c r="T46" s="27">
        <v>1.1000000000000001</v>
      </c>
      <c r="U46" s="27">
        <v>1.1000000000000001</v>
      </c>
      <c r="V46" s="27">
        <v>1.1000000000000001</v>
      </c>
      <c r="W46" s="27">
        <v>1.1000000000000001</v>
      </c>
      <c r="X46" s="27">
        <v>1.1000000000000001</v>
      </c>
      <c r="Y46" s="27">
        <v>1.1000000000000001</v>
      </c>
      <c r="Z46" s="27">
        <v>1.1000000000000001</v>
      </c>
      <c r="AA46" s="27">
        <v>1.1000000000000001</v>
      </c>
      <c r="AB46" s="27"/>
      <c r="AC46" s="27"/>
      <c r="AD46" s="27"/>
      <c r="AE46" s="27"/>
      <c r="AF46" s="27"/>
      <c r="AG46" s="67" t="s">
        <v>328</v>
      </c>
      <c r="AH46" s="67" t="s">
        <v>329</v>
      </c>
      <c r="AI46" s="27"/>
      <c r="AJ46" s="27"/>
      <c r="AK46" s="27"/>
      <c r="AL46" s="27"/>
    </row>
    <row r="47" spans="1:38">
      <c r="A47" s="47" t="s">
        <v>53</v>
      </c>
      <c r="B47" s="27">
        <v>294.64</v>
      </c>
      <c r="C47" s="27">
        <v>285.45</v>
      </c>
      <c r="D47" s="27">
        <v>276.26</v>
      </c>
      <c r="E47" s="27">
        <v>267.07</v>
      </c>
      <c r="F47" s="27">
        <v>257.88</v>
      </c>
      <c r="G47" s="27">
        <v>248.69</v>
      </c>
      <c r="H47" s="27">
        <v>239.51</v>
      </c>
      <c r="I47" s="27">
        <v>230.32</v>
      </c>
      <c r="J47" s="27">
        <v>221.13</v>
      </c>
      <c r="K47" s="27">
        <v>211.94</v>
      </c>
      <c r="L47" s="27">
        <v>202.75</v>
      </c>
      <c r="M47" s="27">
        <v>204.19</v>
      </c>
      <c r="N47" s="27">
        <v>205.64</v>
      </c>
      <c r="O47" s="27">
        <v>207.08</v>
      </c>
      <c r="P47" s="27">
        <v>208.53</v>
      </c>
      <c r="Q47" s="27">
        <v>209.97</v>
      </c>
      <c r="R47" s="27">
        <v>211.42</v>
      </c>
      <c r="S47" s="27">
        <v>212.86</v>
      </c>
      <c r="T47" s="27">
        <v>214.31</v>
      </c>
      <c r="U47" s="27">
        <v>215.75</v>
      </c>
      <c r="V47" s="27">
        <v>217.2</v>
      </c>
      <c r="W47" s="27">
        <v>177.28</v>
      </c>
      <c r="X47" s="27">
        <v>137.36000000000001</v>
      </c>
      <c r="Y47" s="27">
        <v>97.44</v>
      </c>
      <c r="Z47" s="27">
        <v>57.52</v>
      </c>
      <c r="AA47" s="27">
        <v>17.600000000000001</v>
      </c>
      <c r="AB47" s="27"/>
      <c r="AC47" s="27"/>
      <c r="AD47" s="27"/>
      <c r="AE47" s="27"/>
      <c r="AF47" s="27"/>
      <c r="AG47" s="67" t="s">
        <v>328</v>
      </c>
      <c r="AH47" s="67" t="s">
        <v>329</v>
      </c>
      <c r="AI47" s="27"/>
      <c r="AJ47" s="27"/>
      <c r="AK47" s="27"/>
      <c r="AL47" s="27"/>
    </row>
    <row r="48" spans="1:38">
      <c r="A48" s="47" t="s">
        <v>55</v>
      </c>
      <c r="B48" s="27">
        <v>0</v>
      </c>
      <c r="C48" s="27">
        <v>0</v>
      </c>
      <c r="D48" s="27">
        <v>89.8</v>
      </c>
      <c r="E48" s="27">
        <v>88.7</v>
      </c>
      <c r="F48" s="27">
        <v>87.6</v>
      </c>
      <c r="G48" s="27">
        <v>86.5</v>
      </c>
      <c r="H48" s="27">
        <v>85.4</v>
      </c>
      <c r="I48" s="27">
        <v>84.3</v>
      </c>
      <c r="J48" s="27">
        <v>83.2</v>
      </c>
      <c r="K48" s="27">
        <v>82.1</v>
      </c>
      <c r="L48" s="27">
        <v>81</v>
      </c>
      <c r="M48" s="27">
        <v>80</v>
      </c>
      <c r="N48" s="27">
        <v>79</v>
      </c>
      <c r="O48" s="27">
        <v>78</v>
      </c>
      <c r="P48" s="27">
        <v>77</v>
      </c>
      <c r="Q48" s="27">
        <v>76</v>
      </c>
      <c r="R48" s="27">
        <v>74.8</v>
      </c>
      <c r="S48" s="27">
        <v>73.599999999999994</v>
      </c>
      <c r="T48" s="27">
        <v>72.400000000000006</v>
      </c>
      <c r="U48" s="27">
        <v>71.2</v>
      </c>
      <c r="V48" s="27">
        <v>70</v>
      </c>
      <c r="W48" s="27">
        <v>71</v>
      </c>
      <c r="X48" s="27">
        <v>72</v>
      </c>
      <c r="Y48" s="27">
        <v>73</v>
      </c>
      <c r="Z48" s="27">
        <v>74</v>
      </c>
      <c r="AA48" s="27">
        <v>75</v>
      </c>
      <c r="AB48" s="27"/>
      <c r="AC48" s="27"/>
      <c r="AD48" s="27"/>
      <c r="AE48" s="27"/>
      <c r="AF48" s="27"/>
      <c r="AG48" s="67" t="s">
        <v>328</v>
      </c>
      <c r="AH48" s="67" t="s">
        <v>329</v>
      </c>
      <c r="AI48" s="27"/>
      <c r="AJ48" s="27"/>
      <c r="AK48" s="27"/>
      <c r="AL48" s="27"/>
    </row>
    <row r="49" spans="1:38">
      <c r="A49" s="47" t="s">
        <v>56</v>
      </c>
      <c r="B49" s="27">
        <v>347</v>
      </c>
      <c r="C49" s="27">
        <v>346.5</v>
      </c>
      <c r="D49" s="27">
        <v>346</v>
      </c>
      <c r="E49" s="27">
        <v>345.5</v>
      </c>
      <c r="F49" s="27">
        <v>345</v>
      </c>
      <c r="G49" s="27">
        <v>344.5</v>
      </c>
      <c r="H49" s="27">
        <v>344</v>
      </c>
      <c r="I49" s="27">
        <v>343.5</v>
      </c>
      <c r="J49" s="27">
        <v>343</v>
      </c>
      <c r="K49" s="27">
        <v>342.5</v>
      </c>
      <c r="L49" s="27">
        <v>342</v>
      </c>
      <c r="M49" s="27">
        <v>351.2</v>
      </c>
      <c r="N49" s="27">
        <v>360.4</v>
      </c>
      <c r="O49" s="27">
        <v>369.6</v>
      </c>
      <c r="P49" s="27">
        <v>378.8</v>
      </c>
      <c r="Q49" s="27">
        <v>388</v>
      </c>
      <c r="R49" s="27">
        <v>409.6</v>
      </c>
      <c r="S49" s="27">
        <v>431.2</v>
      </c>
      <c r="T49" s="27">
        <v>452.8</v>
      </c>
      <c r="U49" s="27">
        <v>474.4</v>
      </c>
      <c r="V49" s="27">
        <v>496</v>
      </c>
      <c r="W49" s="27">
        <v>508</v>
      </c>
      <c r="X49" s="27">
        <v>520</v>
      </c>
      <c r="Y49" s="27">
        <v>532</v>
      </c>
      <c r="Z49" s="27">
        <v>544</v>
      </c>
      <c r="AA49" s="27">
        <v>556</v>
      </c>
      <c r="AB49" s="27"/>
      <c r="AC49" s="27"/>
      <c r="AD49" s="27"/>
      <c r="AE49" s="27"/>
      <c r="AF49" s="27"/>
      <c r="AG49" s="67" t="s">
        <v>328</v>
      </c>
      <c r="AH49" s="67" t="s">
        <v>329</v>
      </c>
      <c r="AI49" s="27"/>
      <c r="AJ49" s="27"/>
      <c r="AK49" s="27"/>
      <c r="AL49" s="27"/>
    </row>
    <row r="50" spans="1:38">
      <c r="A50" s="47" t="s">
        <v>58</v>
      </c>
      <c r="B50" s="27">
        <v>24.34</v>
      </c>
      <c r="C50" s="27">
        <v>24.67</v>
      </c>
      <c r="D50" s="27">
        <v>24.99</v>
      </c>
      <c r="E50" s="27">
        <v>25.31</v>
      </c>
      <c r="F50" s="27">
        <v>25.63</v>
      </c>
      <c r="G50" s="27">
        <v>25.95</v>
      </c>
      <c r="H50" s="27">
        <v>26.27</v>
      </c>
      <c r="I50" s="27">
        <v>26.59</v>
      </c>
      <c r="J50" s="27">
        <v>26.92</v>
      </c>
      <c r="K50" s="27">
        <v>27.24</v>
      </c>
      <c r="L50" s="27">
        <v>27.56</v>
      </c>
      <c r="M50" s="27">
        <v>27.93</v>
      </c>
      <c r="N50" s="27">
        <v>28.31</v>
      </c>
      <c r="O50" s="27">
        <v>28.68</v>
      </c>
      <c r="P50" s="27">
        <v>29.06</v>
      </c>
      <c r="Q50" s="27">
        <v>29.43</v>
      </c>
      <c r="R50" s="27">
        <v>29.63</v>
      </c>
      <c r="S50" s="27">
        <v>29.83</v>
      </c>
      <c r="T50" s="27">
        <v>30.03</v>
      </c>
      <c r="U50" s="27">
        <v>30.23</v>
      </c>
      <c r="V50" s="27">
        <v>30.42</v>
      </c>
      <c r="W50" s="27">
        <v>30.49</v>
      </c>
      <c r="X50" s="27">
        <v>30.55</v>
      </c>
      <c r="Y50" s="27">
        <v>30.62</v>
      </c>
      <c r="Z50" s="27">
        <v>30.68</v>
      </c>
      <c r="AA50" s="27">
        <v>30.75</v>
      </c>
      <c r="AB50" s="27"/>
      <c r="AC50" s="27"/>
      <c r="AD50" s="27"/>
      <c r="AE50" s="27"/>
      <c r="AF50" s="27"/>
      <c r="AG50" s="67" t="s">
        <v>328</v>
      </c>
      <c r="AH50" s="67" t="s">
        <v>329</v>
      </c>
      <c r="AI50" s="27"/>
      <c r="AJ50" s="27"/>
      <c r="AK50" s="27"/>
      <c r="AL50" s="27"/>
    </row>
    <row r="51" spans="1:38">
      <c r="A51" s="47" t="s">
        <v>59</v>
      </c>
      <c r="B51" s="27">
        <v>3585.4</v>
      </c>
      <c r="C51" s="27">
        <v>3585.2</v>
      </c>
      <c r="D51" s="27">
        <v>3585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/>
      <c r="AC51" s="27"/>
      <c r="AD51" s="27"/>
      <c r="AE51" s="27"/>
      <c r="AF51" s="27"/>
      <c r="AG51" s="67" t="s">
        <v>330</v>
      </c>
      <c r="AH51" s="67" t="s">
        <v>331</v>
      </c>
      <c r="AI51" s="27"/>
      <c r="AJ51" s="27"/>
      <c r="AK51" s="27"/>
      <c r="AL51" s="27"/>
    </row>
    <row r="52" spans="1:38">
      <c r="A52" s="47" t="s">
        <v>60</v>
      </c>
      <c r="B52" s="27">
        <v>1130</v>
      </c>
      <c r="C52" s="27">
        <v>1112.5</v>
      </c>
      <c r="D52" s="27">
        <v>1095</v>
      </c>
      <c r="E52" s="27">
        <v>1077.5</v>
      </c>
      <c r="F52" s="27">
        <v>1060</v>
      </c>
      <c r="G52" s="27">
        <v>1042.5</v>
      </c>
      <c r="H52" s="27">
        <v>1025</v>
      </c>
      <c r="I52" s="27">
        <v>1007.5</v>
      </c>
      <c r="J52" s="27">
        <v>990</v>
      </c>
      <c r="K52" s="27">
        <v>972.5</v>
      </c>
      <c r="L52" s="27">
        <v>955</v>
      </c>
      <c r="M52" s="27">
        <v>937.6</v>
      </c>
      <c r="N52" s="27">
        <v>920.2</v>
      </c>
      <c r="O52" s="27">
        <v>902.8</v>
      </c>
      <c r="P52" s="27">
        <v>885.4</v>
      </c>
      <c r="Q52" s="27">
        <v>868</v>
      </c>
      <c r="R52" s="27">
        <v>850.6</v>
      </c>
      <c r="S52" s="27">
        <v>833.2</v>
      </c>
      <c r="T52" s="27">
        <v>815.8</v>
      </c>
      <c r="U52" s="27">
        <v>798.4</v>
      </c>
      <c r="V52" s="27">
        <v>781</v>
      </c>
      <c r="W52" s="27">
        <v>765.6</v>
      </c>
      <c r="X52" s="27">
        <v>750.2</v>
      </c>
      <c r="Y52" s="27">
        <v>734.8</v>
      </c>
      <c r="Z52" s="27">
        <v>719.4</v>
      </c>
      <c r="AA52" s="27">
        <v>704</v>
      </c>
      <c r="AB52" s="27"/>
      <c r="AC52" s="27"/>
      <c r="AD52" s="27"/>
      <c r="AE52" s="27"/>
      <c r="AF52" s="27"/>
      <c r="AG52" s="67" t="s">
        <v>328</v>
      </c>
      <c r="AH52" s="67" t="s">
        <v>329</v>
      </c>
      <c r="AI52" s="27"/>
      <c r="AJ52" s="27"/>
      <c r="AK52" s="27"/>
      <c r="AL52" s="27"/>
    </row>
    <row r="53" spans="1:38">
      <c r="A53" s="47" t="s">
        <v>61</v>
      </c>
      <c r="B53" s="27">
        <v>55.7</v>
      </c>
      <c r="C53" s="27">
        <v>55.8</v>
      </c>
      <c r="D53" s="27">
        <v>55.9</v>
      </c>
      <c r="E53" s="27">
        <v>56</v>
      </c>
      <c r="F53" s="27">
        <v>56.1</v>
      </c>
      <c r="G53" s="27">
        <v>56.2</v>
      </c>
      <c r="H53" s="27">
        <v>56.3</v>
      </c>
      <c r="I53" s="27">
        <v>56.4</v>
      </c>
      <c r="J53" s="27">
        <v>56.5</v>
      </c>
      <c r="K53" s="27">
        <v>56.6</v>
      </c>
      <c r="L53" s="27">
        <v>56.7</v>
      </c>
      <c r="M53" s="27">
        <v>56.8</v>
      </c>
      <c r="N53" s="27">
        <v>56.9</v>
      </c>
      <c r="O53" s="27">
        <v>57</v>
      </c>
      <c r="P53" s="27">
        <v>57.1</v>
      </c>
      <c r="Q53" s="27">
        <v>57.2</v>
      </c>
      <c r="R53" s="27">
        <v>57.52</v>
      </c>
      <c r="S53" s="27">
        <v>57.83</v>
      </c>
      <c r="T53" s="27">
        <v>58.15</v>
      </c>
      <c r="U53" s="27">
        <v>58.46</v>
      </c>
      <c r="V53" s="27">
        <v>58.78</v>
      </c>
      <c r="W53" s="27">
        <v>59.1</v>
      </c>
      <c r="X53" s="27">
        <v>59.41</v>
      </c>
      <c r="Y53" s="27">
        <v>59.73</v>
      </c>
      <c r="Z53" s="27">
        <v>60.04</v>
      </c>
      <c r="AA53" s="27">
        <v>60.36</v>
      </c>
      <c r="AB53" s="27"/>
      <c r="AC53" s="27"/>
      <c r="AD53" s="27"/>
      <c r="AE53" s="27"/>
      <c r="AF53" s="27"/>
      <c r="AG53" s="67" t="s">
        <v>328</v>
      </c>
      <c r="AH53" s="67" t="s">
        <v>329</v>
      </c>
      <c r="AI53" s="27"/>
      <c r="AJ53" s="27"/>
      <c r="AK53" s="27"/>
      <c r="AL53" s="27"/>
    </row>
    <row r="54" spans="1:38">
      <c r="A54" s="47" t="s">
        <v>62</v>
      </c>
      <c r="B54" s="27">
        <v>412</v>
      </c>
      <c r="C54" s="27">
        <v>415.1</v>
      </c>
      <c r="D54" s="27">
        <v>418.2</v>
      </c>
      <c r="E54" s="27">
        <v>421.3</v>
      </c>
      <c r="F54" s="27">
        <v>424.4</v>
      </c>
      <c r="G54" s="27">
        <v>427.5</v>
      </c>
      <c r="H54" s="27">
        <v>430.6</v>
      </c>
      <c r="I54" s="27">
        <v>433.7</v>
      </c>
      <c r="J54" s="27">
        <v>436.8</v>
      </c>
      <c r="K54" s="27">
        <v>439.9</v>
      </c>
      <c r="L54" s="27">
        <v>443</v>
      </c>
      <c r="M54" s="27">
        <v>438.8</v>
      </c>
      <c r="N54" s="27">
        <v>434.6</v>
      </c>
      <c r="O54" s="27">
        <v>430.4</v>
      </c>
      <c r="P54" s="27">
        <v>426.2</v>
      </c>
      <c r="Q54" s="27">
        <v>422</v>
      </c>
      <c r="R54" s="27">
        <v>428.4</v>
      </c>
      <c r="S54" s="27">
        <v>434.8</v>
      </c>
      <c r="T54" s="27">
        <v>441.2</v>
      </c>
      <c r="U54" s="27">
        <v>447.6</v>
      </c>
      <c r="V54" s="27">
        <v>454</v>
      </c>
      <c r="W54" s="27">
        <v>456</v>
      </c>
      <c r="X54" s="27">
        <v>458</v>
      </c>
      <c r="Y54" s="27">
        <v>460</v>
      </c>
      <c r="Z54" s="27">
        <v>462</v>
      </c>
      <c r="AA54" s="27">
        <v>464</v>
      </c>
      <c r="AB54" s="27"/>
      <c r="AC54" s="27"/>
      <c r="AD54" s="27"/>
      <c r="AE54" s="27"/>
      <c r="AF54" s="27"/>
      <c r="AG54" s="67" t="s">
        <v>330</v>
      </c>
      <c r="AH54" s="67" t="s">
        <v>331</v>
      </c>
      <c r="AI54" s="27"/>
      <c r="AJ54" s="27"/>
      <c r="AK54" s="27"/>
      <c r="AL54" s="27"/>
    </row>
    <row r="55" spans="1:38">
      <c r="A55" s="47" t="s">
        <v>63</v>
      </c>
      <c r="B55" s="27">
        <v>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/>
      <c r="AC55" s="27"/>
      <c r="AD55" s="27"/>
      <c r="AE55" s="27"/>
      <c r="AF55" s="27"/>
      <c r="AG55" s="67" t="s">
        <v>328</v>
      </c>
      <c r="AH55" s="67" t="s">
        <v>329</v>
      </c>
      <c r="AI55" s="27"/>
      <c r="AJ55" s="27"/>
      <c r="AK55" s="27"/>
      <c r="AL55" s="27"/>
    </row>
    <row r="56" spans="1:38">
      <c r="A56" s="47" t="s">
        <v>64</v>
      </c>
      <c r="B56" s="27">
        <v>0</v>
      </c>
      <c r="C56" s="27">
        <v>0.01</v>
      </c>
      <c r="D56" s="27">
        <v>0.02</v>
      </c>
      <c r="E56" s="27">
        <v>0.03</v>
      </c>
      <c r="F56" s="27">
        <v>0.04</v>
      </c>
      <c r="G56" s="27">
        <v>0.05</v>
      </c>
      <c r="H56" s="27">
        <v>0.06</v>
      </c>
      <c r="I56" s="27">
        <v>7.0000000000000007E-2</v>
      </c>
      <c r="J56" s="27">
        <v>0.08</v>
      </c>
      <c r="K56" s="27">
        <v>0.09</v>
      </c>
      <c r="L56" s="27">
        <v>0.1</v>
      </c>
      <c r="M56" s="27">
        <v>0.1</v>
      </c>
      <c r="N56" s="27">
        <v>0.1</v>
      </c>
      <c r="O56" s="27">
        <v>0.1</v>
      </c>
      <c r="P56" s="27">
        <v>0.1</v>
      </c>
      <c r="Q56" s="27">
        <v>0.1</v>
      </c>
      <c r="R56" s="27">
        <v>0.1</v>
      </c>
      <c r="S56" s="27">
        <v>0.1</v>
      </c>
      <c r="T56" s="27">
        <v>0.1</v>
      </c>
      <c r="U56" s="27">
        <v>0.1</v>
      </c>
      <c r="V56" s="27">
        <v>0.1</v>
      </c>
      <c r="W56" s="27">
        <v>0.1</v>
      </c>
      <c r="X56" s="27">
        <v>0.1</v>
      </c>
      <c r="Y56" s="27">
        <v>0.1</v>
      </c>
      <c r="Z56" s="27">
        <v>0.1</v>
      </c>
      <c r="AA56" s="27">
        <v>0.1</v>
      </c>
      <c r="AB56" s="27"/>
      <c r="AC56" s="27"/>
      <c r="AD56" s="27"/>
      <c r="AE56" s="27"/>
      <c r="AF56" s="27"/>
      <c r="AG56" s="67" t="s">
        <v>328</v>
      </c>
      <c r="AH56" s="67" t="s">
        <v>329</v>
      </c>
      <c r="AI56" s="27"/>
      <c r="AJ56" s="27"/>
      <c r="AK56" s="27"/>
      <c r="AL56" s="27"/>
    </row>
    <row r="57" spans="1:38">
      <c r="A57" s="47" t="s">
        <v>65</v>
      </c>
      <c r="B57" s="27">
        <v>18</v>
      </c>
      <c r="C57" s="27">
        <v>18.260000000000002</v>
      </c>
      <c r="D57" s="27">
        <v>18.52</v>
      </c>
      <c r="E57" s="27">
        <v>18.78</v>
      </c>
      <c r="F57" s="27">
        <v>19.04</v>
      </c>
      <c r="G57" s="27">
        <v>19.3</v>
      </c>
      <c r="H57" s="27">
        <v>19.559999999999999</v>
      </c>
      <c r="I57" s="27">
        <v>19.82</v>
      </c>
      <c r="J57" s="27">
        <v>20.079999999999998</v>
      </c>
      <c r="K57" s="27">
        <v>20.34</v>
      </c>
      <c r="L57" s="27">
        <v>20.6</v>
      </c>
      <c r="M57" s="27">
        <v>24.28</v>
      </c>
      <c r="N57" s="27">
        <v>27.96</v>
      </c>
      <c r="O57" s="27">
        <v>31.64</v>
      </c>
      <c r="P57" s="27">
        <v>35.32</v>
      </c>
      <c r="Q57" s="27">
        <v>39</v>
      </c>
      <c r="R57" s="27">
        <v>47.38</v>
      </c>
      <c r="S57" s="27">
        <v>55.76</v>
      </c>
      <c r="T57" s="27">
        <v>64.14</v>
      </c>
      <c r="U57" s="27">
        <v>72.52</v>
      </c>
      <c r="V57" s="27">
        <v>80.900000000000006</v>
      </c>
      <c r="W57" s="27">
        <v>88.52</v>
      </c>
      <c r="X57" s="27">
        <v>96.14</v>
      </c>
      <c r="Y57" s="27">
        <v>103.76</v>
      </c>
      <c r="Z57" s="27">
        <v>111.38</v>
      </c>
      <c r="AA57" s="27">
        <v>119</v>
      </c>
      <c r="AB57" s="27"/>
      <c r="AC57" s="27"/>
      <c r="AD57" s="27"/>
      <c r="AE57" s="27"/>
      <c r="AF57" s="27"/>
      <c r="AG57" s="67" t="s">
        <v>328</v>
      </c>
      <c r="AH57" s="67" t="s">
        <v>329</v>
      </c>
      <c r="AI57" s="27"/>
      <c r="AJ57" s="27"/>
      <c r="AK57" s="27"/>
      <c r="AL57" s="27"/>
    </row>
    <row r="58" spans="1:38">
      <c r="A58" s="47" t="s">
        <v>66</v>
      </c>
      <c r="B58" s="27">
        <v>44.44</v>
      </c>
      <c r="C58" s="27">
        <v>47.01</v>
      </c>
      <c r="D58" s="27">
        <v>49.58</v>
      </c>
      <c r="E58" s="27">
        <v>52.16</v>
      </c>
      <c r="F58" s="27">
        <v>54.73</v>
      </c>
      <c r="G58" s="27">
        <v>57.3</v>
      </c>
      <c r="H58" s="27">
        <v>59.87</v>
      </c>
      <c r="I58" s="27">
        <v>62.44</v>
      </c>
      <c r="J58" s="27">
        <v>65.010000000000005</v>
      </c>
      <c r="K58" s="27">
        <v>67.58</v>
      </c>
      <c r="L58" s="27">
        <v>70.150000000000006</v>
      </c>
      <c r="M58" s="27">
        <v>69.16</v>
      </c>
      <c r="N58" s="27">
        <v>68.16</v>
      </c>
      <c r="O58" s="27">
        <v>67.17</v>
      </c>
      <c r="P58" s="27">
        <v>66.17</v>
      </c>
      <c r="Q58" s="27">
        <v>65.180000000000007</v>
      </c>
      <c r="R58" s="27">
        <v>64.19</v>
      </c>
      <c r="S58" s="27">
        <v>63.19</v>
      </c>
      <c r="T58" s="27">
        <v>62.2</v>
      </c>
      <c r="U58" s="27">
        <v>61.2</v>
      </c>
      <c r="V58" s="27">
        <v>60.21</v>
      </c>
      <c r="W58" s="27">
        <v>59.21</v>
      </c>
      <c r="X58" s="27">
        <v>58.22</v>
      </c>
      <c r="Y58" s="27">
        <v>57.23</v>
      </c>
      <c r="Z58" s="27">
        <v>56.23</v>
      </c>
      <c r="AA58" s="27">
        <v>55.24</v>
      </c>
      <c r="AB58" s="27"/>
      <c r="AC58" s="27"/>
      <c r="AD58" s="27"/>
      <c r="AE58" s="27"/>
      <c r="AF58" s="27"/>
      <c r="AG58" s="67" t="s">
        <v>328</v>
      </c>
      <c r="AH58" s="67" t="s">
        <v>329</v>
      </c>
      <c r="AI58" s="27"/>
      <c r="AJ58" s="27"/>
      <c r="AK58" s="27"/>
      <c r="AL58" s="27"/>
    </row>
    <row r="59" spans="1:38">
      <c r="A59" s="47" t="s">
        <v>67</v>
      </c>
      <c r="B59" s="27">
        <v>44</v>
      </c>
      <c r="C59" s="27">
        <v>45.5</v>
      </c>
      <c r="D59" s="27">
        <v>47</v>
      </c>
      <c r="E59" s="27">
        <v>48.5</v>
      </c>
      <c r="F59" s="27">
        <v>50</v>
      </c>
      <c r="G59" s="27">
        <v>51.5</v>
      </c>
      <c r="H59" s="27">
        <v>53</v>
      </c>
      <c r="I59" s="27">
        <v>54.5</v>
      </c>
      <c r="J59" s="27">
        <v>56</v>
      </c>
      <c r="K59" s="27">
        <v>57.5</v>
      </c>
      <c r="L59" s="27">
        <v>59</v>
      </c>
      <c r="M59" s="27">
        <v>60.6</v>
      </c>
      <c r="N59" s="27">
        <v>62.2</v>
      </c>
      <c r="O59" s="27">
        <v>63.8</v>
      </c>
      <c r="P59" s="27">
        <v>65.400000000000006</v>
      </c>
      <c r="Q59" s="27">
        <v>67</v>
      </c>
      <c r="R59" s="27">
        <v>67.599999999999994</v>
      </c>
      <c r="S59" s="27">
        <v>68.2</v>
      </c>
      <c r="T59" s="27">
        <v>68.8</v>
      </c>
      <c r="U59" s="27">
        <v>69.400000000000006</v>
      </c>
      <c r="V59" s="27">
        <v>70</v>
      </c>
      <c r="W59" s="27">
        <v>70.599999999999994</v>
      </c>
      <c r="X59" s="27">
        <v>71.2</v>
      </c>
      <c r="Y59" s="27">
        <v>71.8</v>
      </c>
      <c r="Z59" s="27">
        <v>72.400000000000006</v>
      </c>
      <c r="AA59" s="27">
        <v>73</v>
      </c>
      <c r="AB59" s="27"/>
      <c r="AC59" s="27"/>
      <c r="AD59" s="27"/>
      <c r="AE59" s="27"/>
      <c r="AF59" s="27"/>
      <c r="AG59" s="67" t="s">
        <v>328</v>
      </c>
      <c r="AH59" s="67" t="s">
        <v>329</v>
      </c>
      <c r="AI59" s="27"/>
      <c r="AJ59" s="27"/>
      <c r="AK59" s="27"/>
      <c r="AL59" s="27"/>
    </row>
    <row r="60" spans="1:38">
      <c r="A60" s="47" t="s">
        <v>68</v>
      </c>
      <c r="B60" s="27">
        <v>9.9</v>
      </c>
      <c r="C60" s="27">
        <v>10.16</v>
      </c>
      <c r="D60" s="27">
        <v>10.42</v>
      </c>
      <c r="E60" s="27">
        <v>10.68</v>
      </c>
      <c r="F60" s="27">
        <v>10.94</v>
      </c>
      <c r="G60" s="27">
        <v>11.2</v>
      </c>
      <c r="H60" s="27">
        <v>11.46</v>
      </c>
      <c r="I60" s="27">
        <v>11.72</v>
      </c>
      <c r="J60" s="27">
        <v>11.98</v>
      </c>
      <c r="K60" s="27">
        <v>12.24</v>
      </c>
      <c r="L60" s="27">
        <v>12.5</v>
      </c>
      <c r="M60" s="27">
        <v>12.76</v>
      </c>
      <c r="N60" s="27">
        <v>13.02</v>
      </c>
      <c r="O60" s="27">
        <v>13.28</v>
      </c>
      <c r="P60" s="27">
        <v>13.54</v>
      </c>
      <c r="Q60" s="27">
        <v>13.8</v>
      </c>
      <c r="R60" s="27">
        <v>14.04</v>
      </c>
      <c r="S60" s="27">
        <v>14.28</v>
      </c>
      <c r="T60" s="27">
        <v>14.52</v>
      </c>
      <c r="U60" s="27">
        <v>14.76</v>
      </c>
      <c r="V60" s="27">
        <v>15</v>
      </c>
      <c r="W60" s="27">
        <v>15.24</v>
      </c>
      <c r="X60" s="27">
        <v>15.48</v>
      </c>
      <c r="Y60" s="27">
        <v>15.72</v>
      </c>
      <c r="Z60" s="27">
        <v>15.96</v>
      </c>
      <c r="AA60" s="27">
        <v>16.2</v>
      </c>
      <c r="AB60" s="27"/>
      <c r="AC60" s="27"/>
      <c r="AD60" s="27"/>
      <c r="AE60" s="27"/>
      <c r="AF60" s="27"/>
      <c r="AG60" s="67" t="s">
        <v>328</v>
      </c>
      <c r="AH60" s="67" t="s">
        <v>329</v>
      </c>
      <c r="AI60" s="27"/>
      <c r="AJ60" s="27"/>
      <c r="AK60" s="27"/>
      <c r="AL60" s="27"/>
    </row>
    <row r="61" spans="1:38">
      <c r="A61" s="47" t="s">
        <v>69</v>
      </c>
      <c r="B61" s="27">
        <v>0</v>
      </c>
      <c r="C61" s="27">
        <v>0.01</v>
      </c>
      <c r="D61" s="27">
        <v>0.03</v>
      </c>
      <c r="E61" s="27">
        <v>0.04</v>
      </c>
      <c r="F61" s="27">
        <v>0.05</v>
      </c>
      <c r="G61" s="27">
        <v>0.06</v>
      </c>
      <c r="H61" s="27">
        <v>7.0000000000000007E-2</v>
      </c>
      <c r="I61" s="27">
        <v>0.09</v>
      </c>
      <c r="J61" s="27">
        <v>0.1</v>
      </c>
      <c r="K61" s="27">
        <v>0.11</v>
      </c>
      <c r="L61" s="27">
        <v>0.13</v>
      </c>
      <c r="M61" s="27">
        <v>0.13</v>
      </c>
      <c r="N61" s="27">
        <v>0.13</v>
      </c>
      <c r="O61" s="27">
        <v>0.13</v>
      </c>
      <c r="P61" s="27">
        <v>0.13</v>
      </c>
      <c r="Q61" s="27">
        <v>0.13</v>
      </c>
      <c r="R61" s="27">
        <v>0.13</v>
      </c>
      <c r="S61" s="27">
        <v>0.13</v>
      </c>
      <c r="T61" s="27">
        <v>0.13</v>
      </c>
      <c r="U61" s="27">
        <v>0.13</v>
      </c>
      <c r="V61" s="27">
        <v>0.13</v>
      </c>
      <c r="W61" s="27">
        <v>0.13</v>
      </c>
      <c r="X61" s="27">
        <v>0.13</v>
      </c>
      <c r="Y61" s="27">
        <v>0.13</v>
      </c>
      <c r="Z61" s="27">
        <v>0.13</v>
      </c>
      <c r="AA61" s="27">
        <v>0.13</v>
      </c>
      <c r="AB61" s="27"/>
      <c r="AC61" s="27"/>
      <c r="AD61" s="27"/>
      <c r="AE61" s="27"/>
      <c r="AF61" s="27"/>
      <c r="AG61" s="67" t="s">
        <v>328</v>
      </c>
      <c r="AH61" s="67" t="s">
        <v>329</v>
      </c>
      <c r="AI61" s="27"/>
      <c r="AJ61" s="27"/>
      <c r="AK61" s="27"/>
      <c r="AL61" s="27"/>
    </row>
    <row r="62" spans="1:38">
      <c r="A62" s="47" t="s">
        <v>70</v>
      </c>
      <c r="B62" s="27">
        <v>0</v>
      </c>
      <c r="C62" s="27">
        <v>0</v>
      </c>
      <c r="D62" s="27">
        <v>0</v>
      </c>
      <c r="E62" s="27">
        <v>13.33</v>
      </c>
      <c r="F62" s="27">
        <v>14.44</v>
      </c>
      <c r="G62" s="27">
        <v>15.55</v>
      </c>
      <c r="H62" s="27">
        <v>16.66</v>
      </c>
      <c r="I62" s="27">
        <v>17.77</v>
      </c>
      <c r="J62" s="27">
        <v>18.88</v>
      </c>
      <c r="K62" s="27">
        <v>19.989999999999998</v>
      </c>
      <c r="L62" s="27">
        <v>21.1</v>
      </c>
      <c r="M62" s="27">
        <v>22.44</v>
      </c>
      <c r="N62" s="27">
        <v>23.78</v>
      </c>
      <c r="O62" s="27">
        <v>25.12</v>
      </c>
      <c r="P62" s="27">
        <v>26.46</v>
      </c>
      <c r="Q62" s="27">
        <v>27.8</v>
      </c>
      <c r="R62" s="27">
        <v>28.96</v>
      </c>
      <c r="S62" s="27">
        <v>30.12</v>
      </c>
      <c r="T62" s="27">
        <v>31.28</v>
      </c>
      <c r="U62" s="27">
        <v>32.44</v>
      </c>
      <c r="V62" s="27">
        <v>33.6</v>
      </c>
      <c r="W62" s="27">
        <v>34.76</v>
      </c>
      <c r="X62" s="27">
        <v>35.92</v>
      </c>
      <c r="Y62" s="27">
        <v>37.08</v>
      </c>
      <c r="Z62" s="27">
        <v>38.24</v>
      </c>
      <c r="AA62" s="27">
        <v>39.4</v>
      </c>
      <c r="AB62" s="27"/>
      <c r="AC62" s="27"/>
      <c r="AD62" s="27"/>
      <c r="AE62" s="27"/>
      <c r="AF62" s="27"/>
      <c r="AG62" s="67" t="s">
        <v>328</v>
      </c>
      <c r="AH62" s="67" t="s">
        <v>329</v>
      </c>
      <c r="AI62" s="27"/>
      <c r="AJ62" s="27"/>
      <c r="AK62" s="27"/>
      <c r="AL62" s="27"/>
    </row>
    <row r="63" spans="1:38">
      <c r="A63" s="47" t="s">
        <v>71</v>
      </c>
      <c r="B63" s="27">
        <v>0</v>
      </c>
      <c r="C63" s="27">
        <v>0</v>
      </c>
      <c r="D63" s="27">
        <v>172.6</v>
      </c>
      <c r="E63" s="27">
        <v>172.9</v>
      </c>
      <c r="F63" s="27">
        <v>173.2</v>
      </c>
      <c r="G63" s="27">
        <v>173.5</v>
      </c>
      <c r="H63" s="27">
        <v>173.8</v>
      </c>
      <c r="I63" s="27">
        <v>174.1</v>
      </c>
      <c r="J63" s="27">
        <v>174.4</v>
      </c>
      <c r="K63" s="27">
        <v>174.7</v>
      </c>
      <c r="L63" s="27">
        <v>175</v>
      </c>
      <c r="M63" s="27">
        <v>175.2</v>
      </c>
      <c r="N63" s="27">
        <v>175.4</v>
      </c>
      <c r="O63" s="27">
        <v>175.6</v>
      </c>
      <c r="P63" s="27">
        <v>175.8</v>
      </c>
      <c r="Q63" s="27">
        <v>176</v>
      </c>
      <c r="R63" s="27">
        <v>175.6</v>
      </c>
      <c r="S63" s="27">
        <v>175.2</v>
      </c>
      <c r="T63" s="27">
        <v>174.8</v>
      </c>
      <c r="U63" s="27">
        <v>174.4</v>
      </c>
      <c r="V63" s="27">
        <v>174</v>
      </c>
      <c r="W63" s="27">
        <v>174</v>
      </c>
      <c r="X63" s="27">
        <v>174</v>
      </c>
      <c r="Y63" s="27">
        <v>174</v>
      </c>
      <c r="Z63" s="27">
        <v>174</v>
      </c>
      <c r="AA63" s="27">
        <v>174</v>
      </c>
      <c r="AB63" s="27"/>
      <c r="AC63" s="27"/>
      <c r="AD63" s="27"/>
      <c r="AE63" s="27"/>
      <c r="AF63" s="27"/>
      <c r="AG63" s="67" t="s">
        <v>330</v>
      </c>
      <c r="AH63" s="67" t="s">
        <v>331</v>
      </c>
      <c r="AI63" s="27"/>
      <c r="AJ63" s="27"/>
      <c r="AK63" s="27"/>
      <c r="AL63" s="27"/>
    </row>
    <row r="64" spans="1:38">
      <c r="A64" s="47" t="s">
        <v>72</v>
      </c>
      <c r="B64" s="27">
        <v>0</v>
      </c>
      <c r="C64" s="27">
        <v>0</v>
      </c>
      <c r="D64" s="27">
        <v>0</v>
      </c>
      <c r="E64" s="27">
        <v>491</v>
      </c>
      <c r="F64" s="27">
        <v>491</v>
      </c>
      <c r="G64" s="27">
        <v>491</v>
      </c>
      <c r="H64" s="27">
        <v>491</v>
      </c>
      <c r="I64" s="27">
        <v>491</v>
      </c>
      <c r="J64" s="27">
        <v>491</v>
      </c>
      <c r="K64" s="27">
        <v>491</v>
      </c>
      <c r="L64" s="27">
        <v>491</v>
      </c>
      <c r="M64" s="27">
        <v>491</v>
      </c>
      <c r="N64" s="27">
        <v>491</v>
      </c>
      <c r="O64" s="27">
        <v>491</v>
      </c>
      <c r="P64" s="27">
        <v>491</v>
      </c>
      <c r="Q64" s="27">
        <v>491</v>
      </c>
      <c r="R64" s="27">
        <v>495</v>
      </c>
      <c r="S64" s="27">
        <v>499</v>
      </c>
      <c r="T64" s="27">
        <v>503</v>
      </c>
      <c r="U64" s="27">
        <v>507</v>
      </c>
      <c r="V64" s="27">
        <v>511</v>
      </c>
      <c r="W64" s="27">
        <v>603.20000000000005</v>
      </c>
      <c r="X64" s="27">
        <v>695.4</v>
      </c>
      <c r="Y64" s="27">
        <v>787.6</v>
      </c>
      <c r="Z64" s="27">
        <v>879.8</v>
      </c>
      <c r="AA64" s="27">
        <v>972</v>
      </c>
      <c r="AB64" s="27"/>
      <c r="AC64" s="27"/>
      <c r="AD64" s="27"/>
      <c r="AE64" s="27"/>
      <c r="AF64" s="27"/>
      <c r="AG64" s="67" t="s">
        <v>328</v>
      </c>
      <c r="AH64" s="67" t="s">
        <v>329</v>
      </c>
      <c r="AI64" s="27"/>
      <c r="AJ64" s="27"/>
      <c r="AK64" s="27"/>
      <c r="AL64" s="27"/>
    </row>
    <row r="65" spans="1:38">
      <c r="A65" s="47" t="s">
        <v>73</v>
      </c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/>
      <c r="AC65" s="27"/>
      <c r="AD65" s="27"/>
      <c r="AE65" s="27"/>
      <c r="AF65" s="27"/>
      <c r="AG65" s="67" t="s">
        <v>328</v>
      </c>
      <c r="AH65" s="67" t="s">
        <v>329</v>
      </c>
      <c r="AI65" s="27"/>
      <c r="AJ65" s="27"/>
      <c r="AK65" s="27"/>
      <c r="AL65" s="27"/>
    </row>
    <row r="66" spans="1:38">
      <c r="A66" s="47" t="s">
        <v>74</v>
      </c>
      <c r="B66" s="27">
        <v>0.08</v>
      </c>
      <c r="C66" s="27">
        <v>0.08</v>
      </c>
      <c r="D66" s="27">
        <v>0.08</v>
      </c>
      <c r="E66" s="27">
        <v>0.08</v>
      </c>
      <c r="F66" s="27">
        <v>0.08</v>
      </c>
      <c r="G66" s="27">
        <v>0.08</v>
      </c>
      <c r="H66" s="27">
        <v>0.08</v>
      </c>
      <c r="I66" s="27">
        <v>0.08</v>
      </c>
      <c r="J66" s="27">
        <v>0.08</v>
      </c>
      <c r="K66" s="27">
        <v>0.08</v>
      </c>
      <c r="L66" s="27">
        <v>0.08</v>
      </c>
      <c r="M66" s="27">
        <v>0.08</v>
      </c>
      <c r="N66" s="27">
        <v>0.08</v>
      </c>
      <c r="O66" s="27">
        <v>0.08</v>
      </c>
      <c r="P66" s="27">
        <v>0.08</v>
      </c>
      <c r="Q66" s="27">
        <v>0.08</v>
      </c>
      <c r="R66" s="27">
        <v>0.08</v>
      </c>
      <c r="S66" s="27">
        <v>0.08</v>
      </c>
      <c r="T66" s="27">
        <v>0.08</v>
      </c>
      <c r="U66" s="27">
        <v>0.08</v>
      </c>
      <c r="V66" s="27">
        <v>0.08</v>
      </c>
      <c r="W66" s="27">
        <v>0.08</v>
      </c>
      <c r="X66" s="27">
        <v>0.08</v>
      </c>
      <c r="Y66" s="27">
        <v>0.08</v>
      </c>
      <c r="Z66" s="27">
        <v>0.08</v>
      </c>
      <c r="AA66" s="27">
        <v>0.08</v>
      </c>
      <c r="AB66" s="27"/>
      <c r="AC66" s="27"/>
      <c r="AD66" s="27"/>
      <c r="AE66" s="27"/>
      <c r="AF66" s="27"/>
      <c r="AG66" s="67" t="s">
        <v>328</v>
      </c>
      <c r="AH66" s="67" t="s">
        <v>329</v>
      </c>
      <c r="AI66" s="27"/>
      <c r="AJ66" s="27"/>
      <c r="AK66" s="27"/>
      <c r="AL66" s="27"/>
    </row>
    <row r="67" spans="1:38">
      <c r="A67" s="47" t="s">
        <v>75</v>
      </c>
      <c r="B67" s="27">
        <v>92.16</v>
      </c>
      <c r="C67" s="27">
        <v>95.98</v>
      </c>
      <c r="D67" s="27">
        <v>99.8</v>
      </c>
      <c r="E67" s="27">
        <v>103.62</v>
      </c>
      <c r="F67" s="27">
        <v>107.44</v>
      </c>
      <c r="G67" s="27">
        <v>111.26</v>
      </c>
      <c r="H67" s="27">
        <v>115.08</v>
      </c>
      <c r="I67" s="27">
        <v>118.9</v>
      </c>
      <c r="J67" s="27">
        <v>122.72</v>
      </c>
      <c r="K67" s="27">
        <v>126.55</v>
      </c>
      <c r="L67" s="27">
        <v>130.37</v>
      </c>
      <c r="M67" s="27">
        <v>134.97999999999999</v>
      </c>
      <c r="N67" s="27">
        <v>139.59</v>
      </c>
      <c r="O67" s="27">
        <v>144.21</v>
      </c>
      <c r="P67" s="27">
        <v>148.82</v>
      </c>
      <c r="Q67" s="27">
        <v>153.44</v>
      </c>
      <c r="R67" s="27">
        <v>150.86000000000001</v>
      </c>
      <c r="S67" s="27">
        <v>148.29</v>
      </c>
      <c r="T67" s="27">
        <v>145.71</v>
      </c>
      <c r="U67" s="27">
        <v>143.13999999999999</v>
      </c>
      <c r="V67" s="27">
        <v>140.56</v>
      </c>
      <c r="W67" s="27">
        <v>143.29</v>
      </c>
      <c r="X67" s="27">
        <v>146.01</v>
      </c>
      <c r="Y67" s="27">
        <v>148.72999999999999</v>
      </c>
      <c r="Z67" s="27">
        <v>151.44999999999999</v>
      </c>
      <c r="AA67" s="27">
        <v>154.18</v>
      </c>
      <c r="AB67" s="27"/>
      <c r="AC67" s="27"/>
      <c r="AD67" s="27"/>
      <c r="AE67" s="27"/>
      <c r="AF67" s="27"/>
      <c r="AG67" s="67" t="s">
        <v>328</v>
      </c>
      <c r="AH67" s="67" t="s">
        <v>329</v>
      </c>
      <c r="AI67" s="27"/>
      <c r="AJ67" s="27"/>
      <c r="AK67" s="27"/>
      <c r="AL67" s="27"/>
    </row>
    <row r="68" spans="1:38">
      <c r="A68" s="47" t="s">
        <v>76</v>
      </c>
      <c r="B68" s="27">
        <v>4390.03</v>
      </c>
      <c r="C68" s="27">
        <v>4446.3</v>
      </c>
      <c r="D68" s="27">
        <v>4502.5600000000004</v>
      </c>
      <c r="E68" s="27">
        <v>4558.83</v>
      </c>
      <c r="F68" s="27">
        <v>4615.09</v>
      </c>
      <c r="G68" s="27">
        <v>4671.3599999999997</v>
      </c>
      <c r="H68" s="27">
        <v>4727.62</v>
      </c>
      <c r="I68" s="27">
        <v>4783.88</v>
      </c>
      <c r="J68" s="27">
        <v>4840.1499999999996</v>
      </c>
      <c r="K68" s="27">
        <v>4896.41</v>
      </c>
      <c r="L68" s="27">
        <v>4952.68</v>
      </c>
      <c r="M68" s="27">
        <v>5142.32</v>
      </c>
      <c r="N68" s="27">
        <v>5331.95</v>
      </c>
      <c r="O68" s="27">
        <v>5521.59</v>
      </c>
      <c r="P68" s="27">
        <v>5711.23</v>
      </c>
      <c r="Q68" s="27">
        <v>5900.86</v>
      </c>
      <c r="R68" s="27">
        <v>6075.77</v>
      </c>
      <c r="S68" s="27">
        <v>6250.68</v>
      </c>
      <c r="T68" s="27">
        <v>6425.59</v>
      </c>
      <c r="U68" s="27">
        <v>6600.49</v>
      </c>
      <c r="V68" s="27">
        <v>6775.4</v>
      </c>
      <c r="W68" s="27">
        <v>6775.4</v>
      </c>
      <c r="X68" s="27">
        <v>6775.4</v>
      </c>
      <c r="Y68" s="27">
        <v>6775.4</v>
      </c>
      <c r="Z68" s="27">
        <v>6775.4</v>
      </c>
      <c r="AA68" s="27">
        <v>6775.4</v>
      </c>
      <c r="AB68" s="27"/>
      <c r="AC68" s="27"/>
      <c r="AD68" s="27"/>
      <c r="AE68" s="27"/>
      <c r="AF68" s="27"/>
      <c r="AG68" s="67" t="s">
        <v>330</v>
      </c>
      <c r="AH68" s="67" t="s">
        <v>331</v>
      </c>
      <c r="AI68" s="27"/>
      <c r="AJ68" s="27"/>
      <c r="AK68" s="27"/>
      <c r="AL68" s="27"/>
    </row>
    <row r="69" spans="1:38">
      <c r="A69" s="47" t="s">
        <v>77</v>
      </c>
      <c r="B69" s="27">
        <v>1528</v>
      </c>
      <c r="C69" s="27">
        <v>1533.8</v>
      </c>
      <c r="D69" s="27">
        <v>1539.6</v>
      </c>
      <c r="E69" s="27">
        <v>1545.4</v>
      </c>
      <c r="F69" s="27">
        <v>1551.2</v>
      </c>
      <c r="G69" s="27">
        <v>1557</v>
      </c>
      <c r="H69" s="27">
        <v>1562.8</v>
      </c>
      <c r="I69" s="27">
        <v>1568.6</v>
      </c>
      <c r="J69" s="27">
        <v>1574.4</v>
      </c>
      <c r="K69" s="27">
        <v>1580.2</v>
      </c>
      <c r="L69" s="27">
        <v>1586</v>
      </c>
      <c r="M69" s="27">
        <v>1709.8</v>
      </c>
      <c r="N69" s="27">
        <v>1833.6</v>
      </c>
      <c r="O69" s="27">
        <v>1957.4</v>
      </c>
      <c r="P69" s="27">
        <v>2081.1999999999998</v>
      </c>
      <c r="Q69" s="27">
        <v>2205</v>
      </c>
      <c r="R69" s="27">
        <v>2181.1999999999998</v>
      </c>
      <c r="S69" s="27">
        <v>2157.4</v>
      </c>
      <c r="T69" s="27">
        <v>2133.6</v>
      </c>
      <c r="U69" s="27">
        <v>2109.8000000000002</v>
      </c>
      <c r="V69" s="27">
        <v>2086</v>
      </c>
      <c r="W69" s="27">
        <v>2062.1999999999998</v>
      </c>
      <c r="X69" s="27">
        <v>2038.4</v>
      </c>
      <c r="Y69" s="27">
        <v>2014.6</v>
      </c>
      <c r="Z69" s="27">
        <v>1990.8</v>
      </c>
      <c r="AA69" s="27">
        <v>1967</v>
      </c>
      <c r="AB69" s="27"/>
      <c r="AC69" s="27"/>
      <c r="AD69" s="27"/>
      <c r="AE69" s="27"/>
      <c r="AF69" s="27"/>
      <c r="AG69" s="67" t="s">
        <v>330</v>
      </c>
      <c r="AH69" s="67" t="s">
        <v>331</v>
      </c>
      <c r="AI69" s="27"/>
      <c r="AJ69" s="27"/>
      <c r="AK69" s="27"/>
      <c r="AL69" s="27"/>
    </row>
    <row r="70" spans="1:38">
      <c r="A70" s="47" t="s">
        <v>78</v>
      </c>
      <c r="B70" s="27">
        <v>0.7</v>
      </c>
      <c r="C70" s="27">
        <v>0.7</v>
      </c>
      <c r="D70" s="27">
        <v>0.7</v>
      </c>
      <c r="E70" s="27">
        <v>0.7</v>
      </c>
      <c r="F70" s="27">
        <v>0.7</v>
      </c>
      <c r="G70" s="27">
        <v>0.7</v>
      </c>
      <c r="H70" s="27">
        <v>0.7</v>
      </c>
      <c r="I70" s="27">
        <v>0.7</v>
      </c>
      <c r="J70" s="27">
        <v>0.7</v>
      </c>
      <c r="K70" s="27">
        <v>0.7</v>
      </c>
      <c r="L70" s="27">
        <v>0.7</v>
      </c>
      <c r="M70" s="27">
        <v>0.7</v>
      </c>
      <c r="N70" s="27">
        <v>0.7</v>
      </c>
      <c r="O70" s="27">
        <v>0.7</v>
      </c>
      <c r="P70" s="27">
        <v>0.7</v>
      </c>
      <c r="Q70" s="27">
        <v>0.7</v>
      </c>
      <c r="R70" s="27">
        <v>0.7</v>
      </c>
      <c r="S70" s="27">
        <v>0.7</v>
      </c>
      <c r="T70" s="27">
        <v>0.7</v>
      </c>
      <c r="U70" s="27">
        <v>0.7</v>
      </c>
      <c r="V70" s="27">
        <v>0.7</v>
      </c>
      <c r="W70" s="27">
        <v>0.7</v>
      </c>
      <c r="X70" s="27">
        <v>0.7</v>
      </c>
      <c r="Y70" s="27">
        <v>0.7</v>
      </c>
      <c r="Z70" s="27">
        <v>0.7</v>
      </c>
      <c r="AA70" s="27">
        <v>0.7</v>
      </c>
      <c r="AB70" s="27"/>
      <c r="AC70" s="27"/>
      <c r="AD70" s="27"/>
      <c r="AE70" s="27"/>
      <c r="AF70" s="27"/>
      <c r="AG70" s="67" t="s">
        <v>328</v>
      </c>
      <c r="AH70" s="67" t="s">
        <v>329</v>
      </c>
      <c r="AI70" s="27"/>
      <c r="AJ70" s="27"/>
      <c r="AK70" s="27"/>
      <c r="AL70" s="27"/>
    </row>
    <row r="71" spans="1:38">
      <c r="A71" s="47" t="s">
        <v>79</v>
      </c>
      <c r="B71" s="27">
        <v>9</v>
      </c>
      <c r="C71" s="27">
        <v>9</v>
      </c>
      <c r="D71" s="27">
        <v>9</v>
      </c>
      <c r="E71" s="27">
        <v>9</v>
      </c>
      <c r="F71" s="27">
        <v>9</v>
      </c>
      <c r="G71" s="27">
        <v>9</v>
      </c>
      <c r="H71" s="27">
        <v>9</v>
      </c>
      <c r="I71" s="27">
        <v>9</v>
      </c>
      <c r="J71" s="27">
        <v>9</v>
      </c>
      <c r="K71" s="27">
        <v>9</v>
      </c>
      <c r="L71" s="27">
        <v>9</v>
      </c>
      <c r="M71" s="27">
        <v>9</v>
      </c>
      <c r="N71" s="27">
        <v>9</v>
      </c>
      <c r="O71" s="27">
        <v>9</v>
      </c>
      <c r="P71" s="27">
        <v>9</v>
      </c>
      <c r="Q71" s="27">
        <v>9</v>
      </c>
      <c r="R71" s="27">
        <v>9.1999999999999993</v>
      </c>
      <c r="S71" s="27">
        <v>9.4</v>
      </c>
      <c r="T71" s="27">
        <v>9.6</v>
      </c>
      <c r="U71" s="27">
        <v>9.8000000000000007</v>
      </c>
      <c r="V71" s="27">
        <v>10</v>
      </c>
      <c r="W71" s="27">
        <v>10</v>
      </c>
      <c r="X71" s="27">
        <v>10</v>
      </c>
      <c r="Y71" s="27">
        <v>10</v>
      </c>
      <c r="Z71" s="27">
        <v>10</v>
      </c>
      <c r="AA71" s="27">
        <v>10</v>
      </c>
      <c r="AB71" s="27"/>
      <c r="AC71" s="27"/>
      <c r="AD71" s="27"/>
      <c r="AE71" s="27"/>
      <c r="AF71" s="27"/>
      <c r="AG71" s="67" t="s">
        <v>328</v>
      </c>
      <c r="AH71" s="67" t="s">
        <v>329</v>
      </c>
      <c r="AI71" s="27"/>
      <c r="AJ71" s="27"/>
      <c r="AK71" s="27"/>
      <c r="AL71" s="27"/>
    </row>
    <row r="72" spans="1:38">
      <c r="A72" s="47" t="s">
        <v>80</v>
      </c>
      <c r="B72" s="27">
        <v>30</v>
      </c>
      <c r="C72" s="27">
        <v>30</v>
      </c>
      <c r="D72" s="27">
        <v>30</v>
      </c>
      <c r="E72" s="27">
        <v>30</v>
      </c>
      <c r="F72" s="27">
        <v>30</v>
      </c>
      <c r="G72" s="27">
        <v>30</v>
      </c>
      <c r="H72" s="27">
        <v>30</v>
      </c>
      <c r="I72" s="27">
        <v>30</v>
      </c>
      <c r="J72" s="27">
        <v>30</v>
      </c>
      <c r="K72" s="27">
        <v>30</v>
      </c>
      <c r="L72" s="27">
        <v>30</v>
      </c>
      <c r="M72" s="27">
        <v>30</v>
      </c>
      <c r="N72" s="27">
        <v>30</v>
      </c>
      <c r="O72" s="27">
        <v>30</v>
      </c>
      <c r="P72" s="27">
        <v>30</v>
      </c>
      <c r="Q72" s="27">
        <v>30</v>
      </c>
      <c r="R72" s="27">
        <v>30</v>
      </c>
      <c r="S72" s="27">
        <v>30</v>
      </c>
      <c r="T72" s="27">
        <v>30</v>
      </c>
      <c r="U72" s="27">
        <v>30</v>
      </c>
      <c r="V72" s="27">
        <v>30</v>
      </c>
      <c r="W72" s="27">
        <v>30</v>
      </c>
      <c r="X72" s="27">
        <v>30</v>
      </c>
      <c r="Y72" s="27">
        <v>30</v>
      </c>
      <c r="Z72" s="27">
        <v>30</v>
      </c>
      <c r="AA72" s="27">
        <v>30</v>
      </c>
      <c r="AB72" s="27"/>
      <c r="AC72" s="27"/>
      <c r="AD72" s="27"/>
      <c r="AE72" s="27"/>
      <c r="AF72" s="27"/>
      <c r="AG72" s="67" t="s">
        <v>328</v>
      </c>
      <c r="AH72" s="67" t="s">
        <v>329</v>
      </c>
      <c r="AI72" s="27"/>
      <c r="AJ72" s="27"/>
      <c r="AK72" s="27"/>
      <c r="AL72" s="27"/>
    </row>
    <row r="73" spans="1:38">
      <c r="A73" s="47" t="s">
        <v>81</v>
      </c>
      <c r="B73" s="27">
        <v>1.3</v>
      </c>
      <c r="C73" s="27">
        <v>1.31</v>
      </c>
      <c r="D73" s="27">
        <v>1.32</v>
      </c>
      <c r="E73" s="27">
        <v>1.33</v>
      </c>
      <c r="F73" s="27">
        <v>1.34</v>
      </c>
      <c r="G73" s="27">
        <v>1.35</v>
      </c>
      <c r="H73" s="27">
        <v>1.36</v>
      </c>
      <c r="I73" s="27">
        <v>1.37</v>
      </c>
      <c r="J73" s="27">
        <v>1.38</v>
      </c>
      <c r="K73" s="27">
        <v>1.39</v>
      </c>
      <c r="L73" s="27">
        <v>1.4</v>
      </c>
      <c r="M73" s="27">
        <v>1.4</v>
      </c>
      <c r="N73" s="27">
        <v>1.4</v>
      </c>
      <c r="O73" s="27">
        <v>1.4</v>
      </c>
      <c r="P73" s="27">
        <v>1.4</v>
      </c>
      <c r="Q73" s="27">
        <v>1.4</v>
      </c>
      <c r="R73" s="27">
        <v>1.4</v>
      </c>
      <c r="S73" s="27">
        <v>1.4</v>
      </c>
      <c r="T73" s="27">
        <v>1.4</v>
      </c>
      <c r="U73" s="27">
        <v>1.4</v>
      </c>
      <c r="V73" s="27">
        <v>1.4</v>
      </c>
      <c r="W73" s="27">
        <v>1.4</v>
      </c>
      <c r="X73" s="27">
        <v>1.4</v>
      </c>
      <c r="Y73" s="27">
        <v>1.4</v>
      </c>
      <c r="Z73" s="27">
        <v>1.4</v>
      </c>
      <c r="AA73" s="27">
        <v>1.4</v>
      </c>
      <c r="AB73" s="27"/>
      <c r="AC73" s="27"/>
      <c r="AD73" s="27"/>
      <c r="AE73" s="27"/>
      <c r="AF73" s="27"/>
      <c r="AG73" s="67" t="s">
        <v>328</v>
      </c>
      <c r="AH73" s="67" t="s">
        <v>329</v>
      </c>
      <c r="AI73" s="27"/>
      <c r="AJ73" s="27"/>
      <c r="AK73" s="27"/>
      <c r="AL73" s="27"/>
    </row>
    <row r="74" spans="1:38">
      <c r="A74" s="47" t="s">
        <v>82</v>
      </c>
      <c r="B74" s="27">
        <v>0</v>
      </c>
      <c r="C74" s="27">
        <v>0</v>
      </c>
      <c r="D74" s="27">
        <v>55.2</v>
      </c>
      <c r="E74" s="27">
        <v>55.8</v>
      </c>
      <c r="F74" s="27">
        <v>56.4</v>
      </c>
      <c r="G74" s="27">
        <v>57</v>
      </c>
      <c r="H74" s="27">
        <v>57.6</v>
      </c>
      <c r="I74" s="27">
        <v>58.2</v>
      </c>
      <c r="J74" s="27">
        <v>58.8</v>
      </c>
      <c r="K74" s="27">
        <v>59.4</v>
      </c>
      <c r="L74" s="27">
        <v>60</v>
      </c>
      <c r="M74" s="27">
        <v>60.1</v>
      </c>
      <c r="N74" s="27">
        <v>60.2</v>
      </c>
      <c r="O74" s="27">
        <v>60.3</v>
      </c>
      <c r="P74" s="27">
        <v>60.4</v>
      </c>
      <c r="Q74" s="27">
        <v>60.5</v>
      </c>
      <c r="R74" s="27">
        <v>62.8</v>
      </c>
      <c r="S74" s="27">
        <v>65.099999999999994</v>
      </c>
      <c r="T74" s="27">
        <v>67.400000000000006</v>
      </c>
      <c r="U74" s="27">
        <v>69.7</v>
      </c>
      <c r="V74" s="27">
        <v>72</v>
      </c>
      <c r="W74" s="27">
        <v>72</v>
      </c>
      <c r="X74" s="27">
        <v>72</v>
      </c>
      <c r="Y74" s="27">
        <v>72</v>
      </c>
      <c r="Z74" s="27">
        <v>72</v>
      </c>
      <c r="AA74" s="27">
        <v>72</v>
      </c>
      <c r="AB74" s="27"/>
      <c r="AC74" s="27"/>
      <c r="AD74" s="27"/>
      <c r="AE74" s="27"/>
      <c r="AF74" s="27"/>
      <c r="AG74" s="67" t="s">
        <v>328</v>
      </c>
      <c r="AH74" s="67" t="s">
        <v>329</v>
      </c>
      <c r="AI74" s="27"/>
      <c r="AJ74" s="27"/>
      <c r="AK74" s="27"/>
      <c r="AL74" s="27"/>
    </row>
    <row r="75" spans="1:38">
      <c r="A75" s="47" t="s">
        <v>83</v>
      </c>
      <c r="B75" s="27">
        <v>5388</v>
      </c>
      <c r="C75" s="27">
        <v>5390.8</v>
      </c>
      <c r="D75" s="27">
        <v>5393.6</v>
      </c>
      <c r="E75" s="27">
        <v>5396.4</v>
      </c>
      <c r="F75" s="27">
        <v>5399.2</v>
      </c>
      <c r="G75" s="27">
        <v>5402</v>
      </c>
      <c r="H75" s="27">
        <v>5404.8</v>
      </c>
      <c r="I75" s="27">
        <v>5407.6</v>
      </c>
      <c r="J75" s="27">
        <v>5410.4</v>
      </c>
      <c r="K75" s="27">
        <v>5413.2</v>
      </c>
      <c r="L75" s="27">
        <v>5416</v>
      </c>
      <c r="M75" s="27">
        <v>5388.4</v>
      </c>
      <c r="N75" s="27">
        <v>5360.8</v>
      </c>
      <c r="O75" s="27">
        <v>5333.2</v>
      </c>
      <c r="P75" s="27">
        <v>5305.6</v>
      </c>
      <c r="Q75" s="27">
        <v>5278</v>
      </c>
      <c r="R75" s="27">
        <v>5280.4</v>
      </c>
      <c r="S75" s="27">
        <v>5282.8</v>
      </c>
      <c r="T75" s="27">
        <v>5285.2</v>
      </c>
      <c r="U75" s="27">
        <v>5287.6</v>
      </c>
      <c r="V75" s="27">
        <v>5290</v>
      </c>
      <c r="W75" s="27">
        <v>5291</v>
      </c>
      <c r="X75" s="27">
        <v>5292</v>
      </c>
      <c r="Y75" s="27">
        <v>5293</v>
      </c>
      <c r="Z75" s="27">
        <v>5294</v>
      </c>
      <c r="AA75" s="27">
        <v>5295</v>
      </c>
      <c r="AB75" s="27"/>
      <c r="AC75" s="27"/>
      <c r="AD75" s="27"/>
      <c r="AE75" s="27"/>
      <c r="AF75" s="27"/>
      <c r="AG75" s="67" t="s">
        <v>330</v>
      </c>
      <c r="AH75" s="67" t="s">
        <v>331</v>
      </c>
      <c r="AI75" s="27"/>
      <c r="AJ75" s="27"/>
      <c r="AK75" s="27"/>
      <c r="AL75" s="27"/>
    </row>
    <row r="76" spans="1:38">
      <c r="A76" s="47" t="s">
        <v>84</v>
      </c>
      <c r="B76" s="27">
        <v>50</v>
      </c>
      <c r="C76" s="27">
        <v>51</v>
      </c>
      <c r="D76" s="27">
        <v>52</v>
      </c>
      <c r="E76" s="27">
        <v>53</v>
      </c>
      <c r="F76" s="27">
        <v>54</v>
      </c>
      <c r="G76" s="27">
        <v>55</v>
      </c>
      <c r="H76" s="27">
        <v>56</v>
      </c>
      <c r="I76" s="27">
        <v>57</v>
      </c>
      <c r="J76" s="27">
        <v>58</v>
      </c>
      <c r="K76" s="27">
        <v>59</v>
      </c>
      <c r="L76" s="27">
        <v>60</v>
      </c>
      <c r="M76" s="27">
        <v>80</v>
      </c>
      <c r="N76" s="27">
        <v>100</v>
      </c>
      <c r="O76" s="27">
        <v>120</v>
      </c>
      <c r="P76" s="27">
        <v>140</v>
      </c>
      <c r="Q76" s="27">
        <v>160</v>
      </c>
      <c r="R76" s="27">
        <v>180</v>
      </c>
      <c r="S76" s="27">
        <v>200</v>
      </c>
      <c r="T76" s="27">
        <v>220</v>
      </c>
      <c r="U76" s="27">
        <v>240</v>
      </c>
      <c r="V76" s="27">
        <v>260</v>
      </c>
      <c r="W76" s="27">
        <v>273</v>
      </c>
      <c r="X76" s="27">
        <v>286</v>
      </c>
      <c r="Y76" s="27">
        <v>299</v>
      </c>
      <c r="Z76" s="27">
        <v>312</v>
      </c>
      <c r="AA76" s="27">
        <v>325</v>
      </c>
      <c r="AB76" s="27"/>
      <c r="AC76" s="27"/>
      <c r="AD76" s="27"/>
      <c r="AE76" s="27"/>
      <c r="AF76" s="27"/>
      <c r="AG76" s="67" t="s">
        <v>328</v>
      </c>
      <c r="AH76" s="67" t="s">
        <v>329</v>
      </c>
      <c r="AI76" s="27"/>
      <c r="AJ76" s="27"/>
      <c r="AK76" s="27"/>
      <c r="AL76" s="27"/>
    </row>
    <row r="77" spans="1:38">
      <c r="A77" s="47" t="s">
        <v>85</v>
      </c>
      <c r="B77" s="27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/>
      <c r="AC77" s="27"/>
      <c r="AD77" s="27"/>
      <c r="AE77" s="27"/>
      <c r="AF77" s="27"/>
      <c r="AG77" s="67" t="s">
        <v>328</v>
      </c>
      <c r="AH77" s="67" t="s">
        <v>329</v>
      </c>
      <c r="AI77" s="27"/>
      <c r="AJ77" s="27"/>
      <c r="AK77" s="27"/>
      <c r="AL77" s="27"/>
    </row>
    <row r="78" spans="1:38">
      <c r="A78" s="47" t="s">
        <v>86</v>
      </c>
      <c r="B78" s="27">
        <v>118</v>
      </c>
      <c r="C78" s="27">
        <v>119.1</v>
      </c>
      <c r="D78" s="27">
        <v>120.2</v>
      </c>
      <c r="E78" s="27">
        <v>121.3</v>
      </c>
      <c r="F78" s="27">
        <v>122.4</v>
      </c>
      <c r="G78" s="27">
        <v>123.5</v>
      </c>
      <c r="H78" s="27">
        <v>124.6</v>
      </c>
      <c r="I78" s="27">
        <v>125.7</v>
      </c>
      <c r="J78" s="27">
        <v>126.8</v>
      </c>
      <c r="K78" s="27">
        <v>127.9</v>
      </c>
      <c r="L78" s="27">
        <v>129</v>
      </c>
      <c r="M78" s="27">
        <v>130</v>
      </c>
      <c r="N78" s="27">
        <v>131</v>
      </c>
      <c r="O78" s="27">
        <v>132</v>
      </c>
      <c r="P78" s="27">
        <v>133</v>
      </c>
      <c r="Q78" s="27">
        <v>134</v>
      </c>
      <c r="R78" s="27">
        <v>135.19999999999999</v>
      </c>
      <c r="S78" s="27">
        <v>136.4</v>
      </c>
      <c r="T78" s="27">
        <v>137.6</v>
      </c>
      <c r="U78" s="27">
        <v>138.80000000000001</v>
      </c>
      <c r="V78" s="27">
        <v>140</v>
      </c>
      <c r="W78" s="27">
        <v>140</v>
      </c>
      <c r="X78" s="27">
        <v>140</v>
      </c>
      <c r="Y78" s="27">
        <v>140</v>
      </c>
      <c r="Z78" s="27">
        <v>140</v>
      </c>
      <c r="AA78" s="27">
        <v>140</v>
      </c>
      <c r="AB78" s="27"/>
      <c r="AC78" s="27"/>
      <c r="AD78" s="27"/>
      <c r="AE78" s="27"/>
      <c r="AF78" s="27"/>
      <c r="AG78" s="67" t="s">
        <v>330</v>
      </c>
      <c r="AH78" s="67" t="s">
        <v>331</v>
      </c>
      <c r="AI78" s="27"/>
      <c r="AJ78" s="27"/>
      <c r="AK78" s="27"/>
      <c r="AL78" s="27"/>
    </row>
    <row r="79" spans="1:38">
      <c r="A79" s="47" t="s">
        <v>87</v>
      </c>
      <c r="B79" s="27">
        <v>0.22</v>
      </c>
      <c r="C79" s="27">
        <v>0.22</v>
      </c>
      <c r="D79" s="27">
        <v>0.22</v>
      </c>
      <c r="E79" s="27">
        <v>0.22</v>
      </c>
      <c r="F79" s="27">
        <v>0.22</v>
      </c>
      <c r="G79" s="27">
        <v>0.22</v>
      </c>
      <c r="H79" s="27">
        <v>0.22</v>
      </c>
      <c r="I79" s="27">
        <v>0.22</v>
      </c>
      <c r="J79" s="27">
        <v>0.22</v>
      </c>
      <c r="K79" s="27">
        <v>0.22</v>
      </c>
      <c r="L79" s="27">
        <v>0.22</v>
      </c>
      <c r="M79" s="27">
        <v>0.22</v>
      </c>
      <c r="N79" s="27">
        <v>0.22</v>
      </c>
      <c r="O79" s="27">
        <v>0.22</v>
      </c>
      <c r="P79" s="27">
        <v>0.22</v>
      </c>
      <c r="Q79" s="27">
        <v>0.22</v>
      </c>
      <c r="R79" s="27">
        <v>0.22</v>
      </c>
      <c r="S79" s="27">
        <v>0.22</v>
      </c>
      <c r="T79" s="27">
        <v>0.22</v>
      </c>
      <c r="U79" s="27">
        <v>0.22</v>
      </c>
      <c r="V79" s="27">
        <v>0.22</v>
      </c>
      <c r="W79" s="27">
        <v>0.22</v>
      </c>
      <c r="X79" s="27">
        <v>0.22</v>
      </c>
      <c r="Y79" s="27">
        <v>0.22</v>
      </c>
      <c r="Z79" s="27">
        <v>0.22</v>
      </c>
      <c r="AA79" s="27">
        <v>0.22</v>
      </c>
      <c r="AB79" s="27"/>
      <c r="AC79" s="27"/>
      <c r="AD79" s="27"/>
      <c r="AE79" s="27"/>
      <c r="AF79" s="27"/>
      <c r="AG79" s="67" t="s">
        <v>328</v>
      </c>
      <c r="AH79" s="67" t="s">
        <v>329</v>
      </c>
      <c r="AI79" s="27"/>
      <c r="AJ79" s="27"/>
      <c r="AK79" s="27"/>
      <c r="AL79" s="27"/>
    </row>
    <row r="80" spans="1:38">
      <c r="A80" s="47" t="s">
        <v>88</v>
      </c>
      <c r="B80" s="27">
        <v>0.21</v>
      </c>
      <c r="C80" s="27">
        <v>0.21</v>
      </c>
      <c r="D80" s="27">
        <v>0.21</v>
      </c>
      <c r="E80" s="27">
        <v>0.21</v>
      </c>
      <c r="F80" s="27">
        <v>0.21</v>
      </c>
      <c r="G80" s="27">
        <v>0.21</v>
      </c>
      <c r="H80" s="27">
        <v>0.21</v>
      </c>
      <c r="I80" s="27">
        <v>0.21</v>
      </c>
      <c r="J80" s="27">
        <v>0.21</v>
      </c>
      <c r="K80" s="27">
        <v>0.21</v>
      </c>
      <c r="L80" s="27">
        <v>0.21</v>
      </c>
      <c r="M80" s="27">
        <v>0.21</v>
      </c>
      <c r="N80" s="27">
        <v>0.21</v>
      </c>
      <c r="O80" s="27">
        <v>0.21</v>
      </c>
      <c r="P80" s="27">
        <v>0.21</v>
      </c>
      <c r="Q80" s="27">
        <v>0.21</v>
      </c>
      <c r="R80" s="27">
        <v>0.21</v>
      </c>
      <c r="S80" s="27">
        <v>0.21</v>
      </c>
      <c r="T80" s="27">
        <v>0.21</v>
      </c>
      <c r="U80" s="27">
        <v>0.21</v>
      </c>
      <c r="V80" s="27">
        <v>0.21</v>
      </c>
      <c r="W80" s="27">
        <v>0.21</v>
      </c>
      <c r="X80" s="27">
        <v>0.21</v>
      </c>
      <c r="Y80" s="27">
        <v>0.21</v>
      </c>
      <c r="Z80" s="27">
        <v>0.21</v>
      </c>
      <c r="AA80" s="27">
        <v>0.21</v>
      </c>
      <c r="AB80" s="27"/>
      <c r="AC80" s="27"/>
      <c r="AD80" s="27"/>
      <c r="AE80" s="27"/>
      <c r="AF80" s="27"/>
      <c r="AG80" s="67" t="s">
        <v>328</v>
      </c>
      <c r="AH80" s="67" t="s">
        <v>329</v>
      </c>
      <c r="AI80" s="27"/>
      <c r="AJ80" s="27"/>
      <c r="AK80" s="27"/>
      <c r="AL80" s="27"/>
    </row>
    <row r="81" spans="1:38">
      <c r="A81" s="47" t="s">
        <v>89</v>
      </c>
      <c r="B81" s="27">
        <v>4.2</v>
      </c>
      <c r="C81" s="27">
        <v>4.2</v>
      </c>
      <c r="D81" s="27">
        <v>4.2</v>
      </c>
      <c r="E81" s="27">
        <v>4.2</v>
      </c>
      <c r="F81" s="27">
        <v>4.2</v>
      </c>
      <c r="G81" s="27">
        <v>4.2</v>
      </c>
      <c r="H81" s="27">
        <v>4.2</v>
      </c>
      <c r="I81" s="27">
        <v>4.2</v>
      </c>
      <c r="J81" s="27">
        <v>4.2</v>
      </c>
      <c r="K81" s="27">
        <v>4.2</v>
      </c>
      <c r="L81" s="27">
        <v>4.2</v>
      </c>
      <c r="M81" s="27">
        <v>4.2</v>
      </c>
      <c r="N81" s="27">
        <v>4.2</v>
      </c>
      <c r="O81" s="27">
        <v>4.2</v>
      </c>
      <c r="P81" s="27">
        <v>4.2</v>
      </c>
      <c r="Q81" s="27">
        <v>4.2</v>
      </c>
      <c r="R81" s="27">
        <v>4.2</v>
      </c>
      <c r="S81" s="27">
        <v>4.2</v>
      </c>
      <c r="T81" s="27">
        <v>4.2</v>
      </c>
      <c r="U81" s="27">
        <v>4.2</v>
      </c>
      <c r="V81" s="27">
        <v>4.2</v>
      </c>
      <c r="W81" s="27">
        <v>4.2</v>
      </c>
      <c r="X81" s="27">
        <v>4.2</v>
      </c>
      <c r="Y81" s="27">
        <v>4.2</v>
      </c>
      <c r="Z81" s="27">
        <v>4.2</v>
      </c>
      <c r="AA81" s="27">
        <v>4.2</v>
      </c>
      <c r="AB81" s="27"/>
      <c r="AC81" s="27"/>
      <c r="AD81" s="27"/>
      <c r="AE81" s="27"/>
      <c r="AF81" s="27"/>
      <c r="AG81" s="67" t="s">
        <v>328</v>
      </c>
      <c r="AH81" s="67" t="s">
        <v>329</v>
      </c>
      <c r="AI81" s="27"/>
      <c r="AJ81" s="27"/>
      <c r="AK81" s="27"/>
      <c r="AL81" s="27"/>
    </row>
    <row r="82" spans="1:38">
      <c r="A82" s="47" t="s">
        <v>90</v>
      </c>
      <c r="B82" s="27">
        <v>51</v>
      </c>
      <c r="C82" s="27">
        <v>55.2</v>
      </c>
      <c r="D82" s="27">
        <v>59.4</v>
      </c>
      <c r="E82" s="27">
        <v>63.6</v>
      </c>
      <c r="F82" s="27">
        <v>67.8</v>
      </c>
      <c r="G82" s="27">
        <v>72</v>
      </c>
      <c r="H82" s="27">
        <v>76.2</v>
      </c>
      <c r="I82" s="27">
        <v>80.400000000000006</v>
      </c>
      <c r="J82" s="27">
        <v>84.6</v>
      </c>
      <c r="K82" s="27">
        <v>88.8</v>
      </c>
      <c r="L82" s="27">
        <v>93</v>
      </c>
      <c r="M82" s="27">
        <v>94.6</v>
      </c>
      <c r="N82" s="27">
        <v>96.2</v>
      </c>
      <c r="O82" s="27">
        <v>97.8</v>
      </c>
      <c r="P82" s="27">
        <v>99.4</v>
      </c>
      <c r="Q82" s="27">
        <v>101</v>
      </c>
      <c r="R82" s="27">
        <v>107.2</v>
      </c>
      <c r="S82" s="27">
        <v>113.4</v>
      </c>
      <c r="T82" s="27">
        <v>119.6</v>
      </c>
      <c r="U82" s="27">
        <v>125.8</v>
      </c>
      <c r="V82" s="27">
        <v>132</v>
      </c>
      <c r="W82" s="27">
        <v>142.6</v>
      </c>
      <c r="X82" s="27">
        <v>153.19999999999999</v>
      </c>
      <c r="Y82" s="27">
        <v>163.80000000000001</v>
      </c>
      <c r="Z82" s="27">
        <v>174.4</v>
      </c>
      <c r="AA82" s="27">
        <v>185</v>
      </c>
      <c r="AB82" s="27"/>
      <c r="AC82" s="27"/>
      <c r="AD82" s="27"/>
      <c r="AE82" s="27"/>
      <c r="AF82" s="27"/>
      <c r="AG82" s="67" t="s">
        <v>328</v>
      </c>
      <c r="AH82" s="67" t="s">
        <v>329</v>
      </c>
      <c r="AI82" s="27"/>
      <c r="AJ82" s="27"/>
      <c r="AK82" s="27"/>
      <c r="AL82" s="27"/>
    </row>
    <row r="83" spans="1:38">
      <c r="A83" s="47" t="s">
        <v>91</v>
      </c>
      <c r="B83" s="27">
        <v>60</v>
      </c>
      <c r="C83" s="27">
        <v>61.2</v>
      </c>
      <c r="D83" s="27">
        <v>62.4</v>
      </c>
      <c r="E83" s="27">
        <v>63.6</v>
      </c>
      <c r="F83" s="27">
        <v>64.8</v>
      </c>
      <c r="G83" s="27">
        <v>66</v>
      </c>
      <c r="H83" s="27">
        <v>67.2</v>
      </c>
      <c r="I83" s="27">
        <v>68.400000000000006</v>
      </c>
      <c r="J83" s="27">
        <v>69.599999999999994</v>
      </c>
      <c r="K83" s="27">
        <v>70.8</v>
      </c>
      <c r="L83" s="27">
        <v>72</v>
      </c>
      <c r="M83" s="27">
        <v>74</v>
      </c>
      <c r="N83" s="27">
        <v>76</v>
      </c>
      <c r="O83" s="27">
        <v>78</v>
      </c>
      <c r="P83" s="27">
        <v>80</v>
      </c>
      <c r="Q83" s="27">
        <v>82</v>
      </c>
      <c r="R83" s="27">
        <v>84.2</v>
      </c>
      <c r="S83" s="27">
        <v>86.4</v>
      </c>
      <c r="T83" s="27">
        <v>88.6</v>
      </c>
      <c r="U83" s="27">
        <v>90.8</v>
      </c>
      <c r="V83" s="27">
        <v>93</v>
      </c>
      <c r="W83" s="27">
        <v>95.2</v>
      </c>
      <c r="X83" s="27">
        <v>97.4</v>
      </c>
      <c r="Y83" s="27">
        <v>99.6</v>
      </c>
      <c r="Z83" s="27">
        <v>101.8</v>
      </c>
      <c r="AA83" s="27">
        <v>104</v>
      </c>
      <c r="AB83" s="27"/>
      <c r="AC83" s="27"/>
      <c r="AD83" s="27"/>
      <c r="AE83" s="27"/>
      <c r="AF83" s="27"/>
      <c r="AG83" s="67" t="s">
        <v>328</v>
      </c>
      <c r="AH83" s="67" t="s">
        <v>329</v>
      </c>
      <c r="AI83" s="27"/>
      <c r="AJ83" s="27"/>
      <c r="AK83" s="27"/>
      <c r="AL83" s="27"/>
    </row>
    <row r="84" spans="1:38">
      <c r="A84" s="47" t="s">
        <v>92</v>
      </c>
      <c r="B84" s="27">
        <v>0.22</v>
      </c>
      <c r="C84" s="27">
        <v>0.23</v>
      </c>
      <c r="D84" s="27">
        <v>0.25</v>
      </c>
      <c r="E84" s="27">
        <v>0.26</v>
      </c>
      <c r="F84" s="27">
        <v>0.28000000000000003</v>
      </c>
      <c r="G84" s="27">
        <v>0.28999999999999998</v>
      </c>
      <c r="H84" s="27">
        <v>0.31</v>
      </c>
      <c r="I84" s="27">
        <v>0.32</v>
      </c>
      <c r="J84" s="27">
        <v>0.34</v>
      </c>
      <c r="K84" s="27">
        <v>0.35</v>
      </c>
      <c r="L84" s="27">
        <v>0.37</v>
      </c>
      <c r="M84" s="27">
        <v>0.4</v>
      </c>
      <c r="N84" s="27">
        <v>0.44</v>
      </c>
      <c r="O84" s="27">
        <v>0.47</v>
      </c>
      <c r="P84" s="27">
        <v>0.51</v>
      </c>
      <c r="Q84" s="27">
        <v>0.54</v>
      </c>
      <c r="R84" s="27">
        <v>0.56999999999999995</v>
      </c>
      <c r="S84" s="27">
        <v>0.61</v>
      </c>
      <c r="T84" s="27">
        <v>0.64</v>
      </c>
      <c r="U84" s="27">
        <v>0.68</v>
      </c>
      <c r="V84" s="27">
        <v>0.71</v>
      </c>
      <c r="W84" s="27">
        <v>0.74</v>
      </c>
      <c r="X84" s="27">
        <v>0.78</v>
      </c>
      <c r="Y84" s="27">
        <v>0.81</v>
      </c>
      <c r="Z84" s="27">
        <v>0.85</v>
      </c>
      <c r="AA84" s="27">
        <v>0.88</v>
      </c>
      <c r="AB84" s="27"/>
      <c r="AC84" s="27"/>
      <c r="AD84" s="27"/>
      <c r="AE84" s="27"/>
      <c r="AF84" s="27"/>
      <c r="AG84" s="67" t="s">
        <v>328</v>
      </c>
      <c r="AH84" s="67" t="s">
        <v>329</v>
      </c>
      <c r="AI84" s="27"/>
      <c r="AJ84" s="27"/>
      <c r="AK84" s="27"/>
      <c r="AL84" s="27"/>
    </row>
    <row r="85" spans="1:38">
      <c r="A85" s="47" t="s">
        <v>93</v>
      </c>
      <c r="B85" s="27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/>
      <c r="AC85" s="27"/>
      <c r="AD85" s="27"/>
      <c r="AE85" s="27"/>
      <c r="AF85" s="27"/>
      <c r="AG85" s="67" t="s">
        <v>328</v>
      </c>
      <c r="AH85" s="67" t="s">
        <v>329</v>
      </c>
      <c r="AI85" s="27"/>
      <c r="AJ85" s="27"/>
      <c r="AK85" s="27"/>
      <c r="AL85" s="27"/>
    </row>
    <row r="86" spans="1:38">
      <c r="A86" s="47" t="s">
        <v>94</v>
      </c>
      <c r="B86" s="27">
        <v>12</v>
      </c>
      <c r="C86" s="27">
        <v>12.8</v>
      </c>
      <c r="D86" s="27">
        <v>13.6</v>
      </c>
      <c r="E86" s="27">
        <v>14.4</v>
      </c>
      <c r="F86" s="27">
        <v>15.2</v>
      </c>
      <c r="G86" s="27">
        <v>16</v>
      </c>
      <c r="H86" s="27">
        <v>16.8</v>
      </c>
      <c r="I86" s="27">
        <v>17.600000000000001</v>
      </c>
      <c r="J86" s="27">
        <v>18.399999999999999</v>
      </c>
      <c r="K86" s="27">
        <v>19.2</v>
      </c>
      <c r="L86" s="27">
        <v>20</v>
      </c>
      <c r="M86" s="27">
        <v>20.8</v>
      </c>
      <c r="N86" s="27">
        <v>21.6</v>
      </c>
      <c r="O86" s="27">
        <v>22.4</v>
      </c>
      <c r="P86" s="27">
        <v>23.2</v>
      </c>
      <c r="Q86" s="27">
        <v>24</v>
      </c>
      <c r="R86" s="27">
        <v>24.8</v>
      </c>
      <c r="S86" s="27">
        <v>25.6</v>
      </c>
      <c r="T86" s="27">
        <v>26.4</v>
      </c>
      <c r="U86" s="27">
        <v>27.2</v>
      </c>
      <c r="V86" s="27">
        <v>28</v>
      </c>
      <c r="W86" s="27">
        <v>28.8</v>
      </c>
      <c r="X86" s="27">
        <v>29.6</v>
      </c>
      <c r="Y86" s="27">
        <v>30.4</v>
      </c>
      <c r="Z86" s="27">
        <v>31.2</v>
      </c>
      <c r="AA86" s="27">
        <v>32</v>
      </c>
      <c r="AB86" s="27"/>
      <c r="AC86" s="27"/>
      <c r="AD86" s="27"/>
      <c r="AE86" s="27"/>
      <c r="AF86" s="27"/>
      <c r="AG86" s="67" t="s">
        <v>328</v>
      </c>
      <c r="AH86" s="67" t="s">
        <v>329</v>
      </c>
      <c r="AI86" s="27"/>
      <c r="AJ86" s="27"/>
      <c r="AK86" s="27"/>
      <c r="AL86" s="27"/>
    </row>
    <row r="87" spans="1:38">
      <c r="A87" s="47" t="s">
        <v>95</v>
      </c>
      <c r="B87" s="27">
        <v>0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/>
      <c r="AC87" s="27"/>
      <c r="AD87" s="27"/>
      <c r="AE87" s="27"/>
      <c r="AF87" s="27"/>
      <c r="AG87" s="67" t="s">
        <v>328</v>
      </c>
      <c r="AH87" s="67" t="s">
        <v>329</v>
      </c>
      <c r="AI87" s="27"/>
      <c r="AJ87" s="27"/>
      <c r="AK87" s="27"/>
      <c r="AL87" s="27"/>
    </row>
    <row r="88" spans="1:38">
      <c r="A88" s="47" t="s">
        <v>96</v>
      </c>
      <c r="B88" s="27">
        <v>1453</v>
      </c>
      <c r="C88" s="27">
        <v>1459.6</v>
      </c>
      <c r="D88" s="27">
        <v>1466.2</v>
      </c>
      <c r="E88" s="27">
        <v>1472.8</v>
      </c>
      <c r="F88" s="27">
        <v>1479.4</v>
      </c>
      <c r="G88" s="27">
        <v>1486</v>
      </c>
      <c r="H88" s="27">
        <v>1492.6</v>
      </c>
      <c r="I88" s="27">
        <v>1499.2</v>
      </c>
      <c r="J88" s="27">
        <v>1505.8</v>
      </c>
      <c r="K88" s="27">
        <v>1512.4</v>
      </c>
      <c r="L88" s="27">
        <v>1519</v>
      </c>
      <c r="M88" s="27">
        <v>1528.4</v>
      </c>
      <c r="N88" s="27">
        <v>1537.8</v>
      </c>
      <c r="O88" s="27">
        <v>1547.2</v>
      </c>
      <c r="P88" s="27">
        <v>1556.6</v>
      </c>
      <c r="Q88" s="27">
        <v>1566</v>
      </c>
      <c r="R88" s="27">
        <v>1578.6</v>
      </c>
      <c r="S88" s="27">
        <v>1591.2</v>
      </c>
      <c r="T88" s="27">
        <v>1603.8</v>
      </c>
      <c r="U88" s="27">
        <v>1616.4</v>
      </c>
      <c r="V88" s="27">
        <v>1629</v>
      </c>
      <c r="W88" s="27">
        <v>1633.6</v>
      </c>
      <c r="X88" s="27">
        <v>1638.2</v>
      </c>
      <c r="Y88" s="27">
        <v>1642.8</v>
      </c>
      <c r="Z88" s="27">
        <v>1647.4</v>
      </c>
      <c r="AA88" s="27">
        <v>1652</v>
      </c>
      <c r="AB88" s="27"/>
      <c r="AC88" s="27"/>
      <c r="AD88" s="27"/>
      <c r="AE88" s="27"/>
      <c r="AF88" s="27"/>
      <c r="AG88" s="67" t="s">
        <v>330</v>
      </c>
      <c r="AH88" s="67" t="s">
        <v>331</v>
      </c>
      <c r="AI88" s="27"/>
      <c r="AJ88" s="27"/>
      <c r="AK88" s="27"/>
      <c r="AL88" s="27"/>
    </row>
    <row r="89" spans="1:38">
      <c r="A89" s="47" t="s">
        <v>97</v>
      </c>
      <c r="B89" s="27">
        <v>6.4</v>
      </c>
      <c r="C89" s="27">
        <v>7.62</v>
      </c>
      <c r="D89" s="27">
        <v>8.84</v>
      </c>
      <c r="E89" s="27">
        <v>10.06</v>
      </c>
      <c r="F89" s="27">
        <v>11.28</v>
      </c>
      <c r="G89" s="27">
        <v>12.5</v>
      </c>
      <c r="H89" s="27">
        <v>13.72</v>
      </c>
      <c r="I89" s="27">
        <v>14.94</v>
      </c>
      <c r="J89" s="27">
        <v>16.16</v>
      </c>
      <c r="K89" s="27">
        <v>17.38</v>
      </c>
      <c r="L89" s="27">
        <v>18.600000000000001</v>
      </c>
      <c r="M89" s="27">
        <v>20.079999999999998</v>
      </c>
      <c r="N89" s="27">
        <v>21.56</v>
      </c>
      <c r="O89" s="27">
        <v>23.04</v>
      </c>
      <c r="P89" s="27">
        <v>24.52</v>
      </c>
      <c r="Q89" s="27">
        <v>26</v>
      </c>
      <c r="R89" s="27">
        <v>27.2</v>
      </c>
      <c r="S89" s="27">
        <v>28.4</v>
      </c>
      <c r="T89" s="27">
        <v>29.6</v>
      </c>
      <c r="U89" s="27">
        <v>30.8</v>
      </c>
      <c r="V89" s="27">
        <v>32</v>
      </c>
      <c r="W89" s="27">
        <v>33.24</v>
      </c>
      <c r="X89" s="27">
        <v>34.479999999999997</v>
      </c>
      <c r="Y89" s="27">
        <v>35.72</v>
      </c>
      <c r="Z89" s="27">
        <v>36.96</v>
      </c>
      <c r="AA89" s="27">
        <v>38.200000000000003</v>
      </c>
      <c r="AB89" s="27"/>
      <c r="AC89" s="27"/>
      <c r="AD89" s="27"/>
      <c r="AE89" s="27"/>
      <c r="AF89" s="27"/>
      <c r="AG89" s="67" t="s">
        <v>330</v>
      </c>
      <c r="AH89" s="67" t="s">
        <v>331</v>
      </c>
      <c r="AI89" s="27"/>
      <c r="AJ89" s="27"/>
      <c r="AK89" s="27"/>
      <c r="AL89" s="27"/>
    </row>
    <row r="90" spans="1:38">
      <c r="A90" s="47" t="s">
        <v>98</v>
      </c>
      <c r="B90" s="27">
        <v>5716</v>
      </c>
      <c r="C90" s="27">
        <v>5861.1</v>
      </c>
      <c r="D90" s="27">
        <v>6006.2</v>
      </c>
      <c r="E90" s="27">
        <v>6151.3</v>
      </c>
      <c r="F90" s="27">
        <v>6296.4</v>
      </c>
      <c r="G90" s="27">
        <v>6441.5</v>
      </c>
      <c r="H90" s="27">
        <v>6586.6</v>
      </c>
      <c r="I90" s="27">
        <v>6731.7</v>
      </c>
      <c r="J90" s="27">
        <v>6876.8</v>
      </c>
      <c r="K90" s="27">
        <v>7021.9</v>
      </c>
      <c r="L90" s="27">
        <v>7167</v>
      </c>
      <c r="M90" s="27">
        <v>7630.8</v>
      </c>
      <c r="N90" s="27">
        <v>8094.6</v>
      </c>
      <c r="O90" s="27">
        <v>8558.4</v>
      </c>
      <c r="P90" s="27">
        <v>9022.2000000000007</v>
      </c>
      <c r="Q90" s="27">
        <v>9486</v>
      </c>
      <c r="R90" s="27">
        <v>9816.6</v>
      </c>
      <c r="S90" s="27">
        <v>10147.200000000001</v>
      </c>
      <c r="T90" s="27">
        <v>10477.799999999999</v>
      </c>
      <c r="U90" s="27">
        <v>10808.4</v>
      </c>
      <c r="V90" s="27">
        <v>11139</v>
      </c>
      <c r="W90" s="27">
        <v>11317.4</v>
      </c>
      <c r="X90" s="27">
        <v>11495.8</v>
      </c>
      <c r="Y90" s="27">
        <v>11674.2</v>
      </c>
      <c r="Z90" s="27">
        <v>11852.6</v>
      </c>
      <c r="AA90" s="27">
        <v>12031</v>
      </c>
      <c r="AB90" s="27"/>
      <c r="AC90" s="27"/>
      <c r="AD90" s="27"/>
      <c r="AE90" s="27"/>
      <c r="AF90" s="27"/>
      <c r="AG90" s="67" t="s">
        <v>328</v>
      </c>
      <c r="AH90" s="67" t="s">
        <v>329</v>
      </c>
      <c r="AI90" s="27"/>
      <c r="AJ90" s="27"/>
      <c r="AK90" s="27"/>
      <c r="AL90" s="27"/>
    </row>
    <row r="91" spans="1:38">
      <c r="A91" s="47" t="s">
        <v>99</v>
      </c>
      <c r="B91" s="27">
        <v>3322</v>
      </c>
      <c r="C91" s="27">
        <v>3322</v>
      </c>
      <c r="D91" s="27">
        <v>3322</v>
      </c>
      <c r="E91" s="27">
        <v>3322</v>
      </c>
      <c r="F91" s="27">
        <v>3322</v>
      </c>
      <c r="G91" s="27">
        <v>3322</v>
      </c>
      <c r="H91" s="27">
        <v>3322</v>
      </c>
      <c r="I91" s="27">
        <v>3322</v>
      </c>
      <c r="J91" s="27">
        <v>3322</v>
      </c>
      <c r="K91" s="27">
        <v>3322</v>
      </c>
      <c r="L91" s="27">
        <v>3322</v>
      </c>
      <c r="M91" s="27">
        <v>3589.4</v>
      </c>
      <c r="N91" s="27">
        <v>3856.8</v>
      </c>
      <c r="O91" s="27">
        <v>4124.2</v>
      </c>
      <c r="P91" s="27">
        <v>4391.6000000000004</v>
      </c>
      <c r="Q91" s="27">
        <v>4659</v>
      </c>
      <c r="R91" s="27">
        <v>4687.8</v>
      </c>
      <c r="S91" s="27">
        <v>4716.6000000000004</v>
      </c>
      <c r="T91" s="27">
        <v>4745.3999999999996</v>
      </c>
      <c r="U91" s="27">
        <v>4774.2</v>
      </c>
      <c r="V91" s="27">
        <v>4803</v>
      </c>
      <c r="W91" s="27">
        <v>4831.6000000000004</v>
      </c>
      <c r="X91" s="27">
        <v>4860.2</v>
      </c>
      <c r="Y91" s="27">
        <v>4888.8</v>
      </c>
      <c r="Z91" s="27">
        <v>4917.3999999999996</v>
      </c>
      <c r="AA91" s="27">
        <v>4946</v>
      </c>
      <c r="AB91" s="27"/>
      <c r="AC91" s="27"/>
      <c r="AD91" s="27"/>
      <c r="AE91" s="27"/>
      <c r="AF91" s="27"/>
      <c r="AG91" s="67" t="s">
        <v>328</v>
      </c>
      <c r="AH91" s="67" t="s">
        <v>329</v>
      </c>
      <c r="AI91" s="27"/>
      <c r="AJ91" s="27"/>
      <c r="AK91" s="27"/>
      <c r="AL91" s="27"/>
    </row>
    <row r="92" spans="1:38">
      <c r="A92" s="47" t="s">
        <v>100</v>
      </c>
      <c r="B92" s="27">
        <v>515.67999999999995</v>
      </c>
      <c r="C92" s="27">
        <v>515.67999999999995</v>
      </c>
      <c r="D92" s="27">
        <v>515.67999999999995</v>
      </c>
      <c r="E92" s="27">
        <v>515.67999999999995</v>
      </c>
      <c r="F92" s="27">
        <v>515.67999999999995</v>
      </c>
      <c r="G92" s="27">
        <v>515.67999999999995</v>
      </c>
      <c r="H92" s="27">
        <v>515.67999999999995</v>
      </c>
      <c r="I92" s="27">
        <v>515.67999999999995</v>
      </c>
      <c r="J92" s="27">
        <v>515.67999999999995</v>
      </c>
      <c r="K92" s="27">
        <v>515.67999999999995</v>
      </c>
      <c r="L92" s="27">
        <v>515.67999999999995</v>
      </c>
      <c r="M92" s="27">
        <v>600.74</v>
      </c>
      <c r="N92" s="27">
        <v>685.81</v>
      </c>
      <c r="O92" s="27">
        <v>770.87</v>
      </c>
      <c r="P92" s="27">
        <v>855.94</v>
      </c>
      <c r="Q92" s="27">
        <v>941</v>
      </c>
      <c r="R92" s="27">
        <v>941</v>
      </c>
      <c r="S92" s="27">
        <v>941</v>
      </c>
      <c r="T92" s="27">
        <v>941</v>
      </c>
      <c r="U92" s="27">
        <v>941</v>
      </c>
      <c r="V92" s="27">
        <v>941</v>
      </c>
      <c r="W92" s="27">
        <v>941</v>
      </c>
      <c r="X92" s="27">
        <v>941</v>
      </c>
      <c r="Y92" s="27">
        <v>941</v>
      </c>
      <c r="Z92" s="27">
        <v>941</v>
      </c>
      <c r="AA92" s="27">
        <v>941</v>
      </c>
      <c r="AB92" s="27"/>
      <c r="AC92" s="27"/>
      <c r="AD92" s="27"/>
      <c r="AE92" s="27"/>
      <c r="AF92" s="27"/>
      <c r="AG92" s="67" t="s">
        <v>328</v>
      </c>
      <c r="AH92" s="67" t="s">
        <v>329</v>
      </c>
      <c r="AI92" s="27"/>
      <c r="AJ92" s="27"/>
      <c r="AK92" s="27"/>
      <c r="AL92" s="27"/>
    </row>
    <row r="93" spans="1:38">
      <c r="A93" s="47" t="s">
        <v>101</v>
      </c>
      <c r="B93" s="27">
        <v>15</v>
      </c>
      <c r="C93" s="27">
        <v>15</v>
      </c>
      <c r="D93" s="27">
        <v>15</v>
      </c>
      <c r="E93" s="27">
        <v>15</v>
      </c>
      <c r="F93" s="27">
        <v>15</v>
      </c>
      <c r="G93" s="27">
        <v>15</v>
      </c>
      <c r="H93" s="27">
        <v>15</v>
      </c>
      <c r="I93" s="27">
        <v>15</v>
      </c>
      <c r="J93" s="27">
        <v>15</v>
      </c>
      <c r="K93" s="27">
        <v>15</v>
      </c>
      <c r="L93" s="27">
        <v>15</v>
      </c>
      <c r="M93" s="27">
        <v>15</v>
      </c>
      <c r="N93" s="27">
        <v>15</v>
      </c>
      <c r="O93" s="27">
        <v>15</v>
      </c>
      <c r="P93" s="27">
        <v>15</v>
      </c>
      <c r="Q93" s="27">
        <v>15</v>
      </c>
      <c r="R93" s="27">
        <v>15</v>
      </c>
      <c r="S93" s="27">
        <v>15</v>
      </c>
      <c r="T93" s="27">
        <v>15</v>
      </c>
      <c r="U93" s="27">
        <v>15</v>
      </c>
      <c r="V93" s="27">
        <v>15</v>
      </c>
      <c r="W93" s="27">
        <v>15</v>
      </c>
      <c r="X93" s="27">
        <v>15</v>
      </c>
      <c r="Y93" s="27">
        <v>15</v>
      </c>
      <c r="Z93" s="27">
        <v>15</v>
      </c>
      <c r="AA93" s="27">
        <v>15</v>
      </c>
      <c r="AB93" s="27"/>
      <c r="AC93" s="27"/>
      <c r="AD93" s="27"/>
      <c r="AE93" s="27"/>
      <c r="AF93" s="27"/>
      <c r="AG93" s="67" t="s">
        <v>328</v>
      </c>
      <c r="AH93" s="67" t="s">
        <v>329</v>
      </c>
      <c r="AI93" s="27"/>
      <c r="AJ93" s="27"/>
      <c r="AK93" s="27"/>
      <c r="AL93" s="27"/>
    </row>
    <row r="94" spans="1:38">
      <c r="A94" s="47" t="s">
        <v>102</v>
      </c>
      <c r="B94" s="27">
        <v>382.66</v>
      </c>
      <c r="C94" s="27">
        <v>399.65</v>
      </c>
      <c r="D94" s="27">
        <v>416.65</v>
      </c>
      <c r="E94" s="27">
        <v>433.64</v>
      </c>
      <c r="F94" s="27">
        <v>450.64</v>
      </c>
      <c r="G94" s="27">
        <v>467.63</v>
      </c>
      <c r="H94" s="27">
        <v>484.63</v>
      </c>
      <c r="I94" s="27">
        <v>501.62</v>
      </c>
      <c r="J94" s="27">
        <v>518.62</v>
      </c>
      <c r="K94" s="27">
        <v>535.61</v>
      </c>
      <c r="L94" s="27">
        <v>552.61</v>
      </c>
      <c r="M94" s="27">
        <v>564.58000000000004</v>
      </c>
      <c r="N94" s="27">
        <v>576.55999999999995</v>
      </c>
      <c r="O94" s="27">
        <v>588.54</v>
      </c>
      <c r="P94" s="27">
        <v>600.51</v>
      </c>
      <c r="Q94" s="27">
        <v>612.49</v>
      </c>
      <c r="R94" s="27">
        <v>620.84</v>
      </c>
      <c r="S94" s="27">
        <v>629.17999999999995</v>
      </c>
      <c r="T94" s="27">
        <v>637.53</v>
      </c>
      <c r="U94" s="27">
        <v>645.88</v>
      </c>
      <c r="V94" s="27">
        <v>654.23</v>
      </c>
      <c r="W94" s="27">
        <v>659.9</v>
      </c>
      <c r="X94" s="27">
        <v>665.58</v>
      </c>
      <c r="Y94" s="27">
        <v>671.26</v>
      </c>
      <c r="Z94" s="27">
        <v>676.93</v>
      </c>
      <c r="AA94" s="27">
        <v>682.61</v>
      </c>
      <c r="AB94" s="27"/>
      <c r="AC94" s="27"/>
      <c r="AD94" s="27"/>
      <c r="AE94" s="27"/>
      <c r="AF94" s="27"/>
      <c r="AG94" s="67" t="s">
        <v>330</v>
      </c>
      <c r="AH94" s="67" t="s">
        <v>331</v>
      </c>
      <c r="AI94" s="27"/>
      <c r="AJ94" s="27"/>
      <c r="AK94" s="27"/>
      <c r="AL94" s="27"/>
    </row>
    <row r="95" spans="1:38">
      <c r="A95" s="47" t="s">
        <v>103</v>
      </c>
      <c r="B95" s="27">
        <v>66</v>
      </c>
      <c r="C95" s="27">
        <v>68.2</v>
      </c>
      <c r="D95" s="27">
        <v>70.400000000000006</v>
      </c>
      <c r="E95" s="27">
        <v>72.599999999999994</v>
      </c>
      <c r="F95" s="27">
        <v>74.8</v>
      </c>
      <c r="G95" s="27">
        <v>77</v>
      </c>
      <c r="H95" s="27">
        <v>79.2</v>
      </c>
      <c r="I95" s="27">
        <v>81.400000000000006</v>
      </c>
      <c r="J95" s="27">
        <v>83.6</v>
      </c>
      <c r="K95" s="27">
        <v>85.8</v>
      </c>
      <c r="L95" s="27">
        <v>88</v>
      </c>
      <c r="M95" s="27">
        <v>88</v>
      </c>
      <c r="N95" s="27">
        <v>88</v>
      </c>
      <c r="O95" s="27">
        <v>88</v>
      </c>
      <c r="P95" s="27">
        <v>88</v>
      </c>
      <c r="Q95" s="27">
        <v>88</v>
      </c>
      <c r="R95" s="27">
        <v>88</v>
      </c>
      <c r="S95" s="27">
        <v>88</v>
      </c>
      <c r="T95" s="27">
        <v>88</v>
      </c>
      <c r="U95" s="27">
        <v>88</v>
      </c>
      <c r="V95" s="27">
        <v>88</v>
      </c>
      <c r="W95" s="27">
        <v>88.2</v>
      </c>
      <c r="X95" s="27">
        <v>88.4</v>
      </c>
      <c r="Y95" s="27">
        <v>88.6</v>
      </c>
      <c r="Z95" s="27">
        <v>88.8</v>
      </c>
      <c r="AA95" s="27">
        <v>89</v>
      </c>
      <c r="AB95" s="27"/>
      <c r="AC95" s="27"/>
      <c r="AD95" s="27"/>
      <c r="AE95" s="27"/>
      <c r="AF95" s="27"/>
      <c r="AG95" s="67" t="s">
        <v>330</v>
      </c>
      <c r="AH95" s="67" t="s">
        <v>331</v>
      </c>
      <c r="AI95" s="27"/>
      <c r="AJ95" s="27"/>
      <c r="AK95" s="27"/>
      <c r="AL95" s="27"/>
    </row>
    <row r="96" spans="1:38">
      <c r="A96" s="47" t="s">
        <v>104</v>
      </c>
      <c r="B96" s="27">
        <v>547</v>
      </c>
      <c r="C96" s="27">
        <v>550.70000000000005</v>
      </c>
      <c r="D96" s="27">
        <v>554.4</v>
      </c>
      <c r="E96" s="27">
        <v>558.1</v>
      </c>
      <c r="F96" s="27">
        <v>561.79999999999995</v>
      </c>
      <c r="G96" s="27">
        <v>565.5</v>
      </c>
      <c r="H96" s="27">
        <v>569.20000000000005</v>
      </c>
      <c r="I96" s="27">
        <v>572.9</v>
      </c>
      <c r="J96" s="27">
        <v>576.6</v>
      </c>
      <c r="K96" s="27">
        <v>580.29999999999995</v>
      </c>
      <c r="L96" s="27">
        <v>584</v>
      </c>
      <c r="M96" s="27">
        <v>587.6</v>
      </c>
      <c r="N96" s="27">
        <v>591.20000000000005</v>
      </c>
      <c r="O96" s="27">
        <v>594.79999999999995</v>
      </c>
      <c r="P96" s="27">
        <v>598.4</v>
      </c>
      <c r="Q96" s="27">
        <v>602</v>
      </c>
      <c r="R96" s="27">
        <v>605.79999999999995</v>
      </c>
      <c r="S96" s="27">
        <v>609.6</v>
      </c>
      <c r="T96" s="27">
        <v>613.4</v>
      </c>
      <c r="U96" s="27">
        <v>617.20000000000005</v>
      </c>
      <c r="V96" s="27">
        <v>621</v>
      </c>
      <c r="W96" s="27">
        <v>624.6</v>
      </c>
      <c r="X96" s="27">
        <v>628.20000000000005</v>
      </c>
      <c r="Y96" s="27">
        <v>631.79999999999995</v>
      </c>
      <c r="Z96" s="27">
        <v>635.4</v>
      </c>
      <c r="AA96" s="27">
        <v>639</v>
      </c>
      <c r="AB96" s="27"/>
      <c r="AC96" s="27"/>
      <c r="AD96" s="27"/>
      <c r="AE96" s="27"/>
      <c r="AF96" s="27"/>
      <c r="AG96" s="67" t="s">
        <v>330</v>
      </c>
      <c r="AH96" s="67" t="s">
        <v>331</v>
      </c>
      <c r="AI96" s="27"/>
      <c r="AJ96" s="27"/>
      <c r="AK96" s="27"/>
      <c r="AL96" s="27"/>
    </row>
    <row r="97" spans="1:38">
      <c r="A97" s="47" t="s">
        <v>105</v>
      </c>
      <c r="B97" s="27">
        <v>8.9</v>
      </c>
      <c r="C97" s="27">
        <v>8.83</v>
      </c>
      <c r="D97" s="27">
        <v>8.76</v>
      </c>
      <c r="E97" s="27">
        <v>8.69</v>
      </c>
      <c r="F97" s="27">
        <v>8.6199999999999992</v>
      </c>
      <c r="G97" s="27">
        <v>8.5500000000000007</v>
      </c>
      <c r="H97" s="27">
        <v>8.48</v>
      </c>
      <c r="I97" s="27">
        <v>8.41</v>
      </c>
      <c r="J97" s="27">
        <v>8.34</v>
      </c>
      <c r="K97" s="27">
        <v>8.27</v>
      </c>
      <c r="L97" s="27">
        <v>8.1999999999999993</v>
      </c>
      <c r="M97" s="27">
        <v>8.1999999999999993</v>
      </c>
      <c r="N97" s="27">
        <v>8.1999999999999993</v>
      </c>
      <c r="O97" s="27">
        <v>8.1999999999999993</v>
      </c>
      <c r="P97" s="27">
        <v>8.1999999999999993</v>
      </c>
      <c r="Q97" s="27">
        <v>8.1999999999999993</v>
      </c>
      <c r="R97" s="27">
        <v>8.02</v>
      </c>
      <c r="S97" s="27">
        <v>7.84</v>
      </c>
      <c r="T97" s="27">
        <v>7.66</v>
      </c>
      <c r="U97" s="27">
        <v>7.48</v>
      </c>
      <c r="V97" s="27">
        <v>7.3</v>
      </c>
      <c r="W97" s="27">
        <v>7.22</v>
      </c>
      <c r="X97" s="27">
        <v>7.14</v>
      </c>
      <c r="Y97" s="27">
        <v>7.06</v>
      </c>
      <c r="Z97" s="27">
        <v>6.98</v>
      </c>
      <c r="AA97" s="27">
        <v>6.9</v>
      </c>
      <c r="AB97" s="27"/>
      <c r="AC97" s="27"/>
      <c r="AD97" s="27"/>
      <c r="AE97" s="27"/>
      <c r="AF97" s="27"/>
      <c r="AG97" s="67" t="s">
        <v>328</v>
      </c>
      <c r="AH97" s="67" t="s">
        <v>329</v>
      </c>
      <c r="AI97" s="27"/>
      <c r="AJ97" s="27"/>
      <c r="AK97" s="27"/>
      <c r="AL97" s="27"/>
    </row>
    <row r="98" spans="1:38">
      <c r="A98" s="47" t="s">
        <v>106</v>
      </c>
      <c r="B98" s="27">
        <v>10287</v>
      </c>
      <c r="C98" s="27">
        <v>10291.4</v>
      </c>
      <c r="D98" s="27">
        <v>10295.799999999999</v>
      </c>
      <c r="E98" s="27">
        <v>10300.200000000001</v>
      </c>
      <c r="F98" s="27">
        <v>10304.6</v>
      </c>
      <c r="G98" s="27">
        <v>10309</v>
      </c>
      <c r="H98" s="27">
        <v>10313.4</v>
      </c>
      <c r="I98" s="27">
        <v>10317.799999999999</v>
      </c>
      <c r="J98" s="27">
        <v>10322.200000000001</v>
      </c>
      <c r="K98" s="27">
        <v>10326.6</v>
      </c>
      <c r="L98" s="27">
        <v>10331</v>
      </c>
      <c r="M98" s="27">
        <v>10329.6</v>
      </c>
      <c r="N98" s="27">
        <v>10328.200000000001</v>
      </c>
      <c r="O98" s="27">
        <v>10326.799999999999</v>
      </c>
      <c r="P98" s="27">
        <v>10325.4</v>
      </c>
      <c r="Q98" s="27">
        <v>10324</v>
      </c>
      <c r="R98" s="27">
        <v>10317.6</v>
      </c>
      <c r="S98" s="27">
        <v>10311.200000000001</v>
      </c>
      <c r="T98" s="27">
        <v>10304.799999999999</v>
      </c>
      <c r="U98" s="27">
        <v>10298.4</v>
      </c>
      <c r="V98" s="27">
        <v>10292</v>
      </c>
      <c r="W98" s="27">
        <v>10287.6</v>
      </c>
      <c r="X98" s="27">
        <v>10283.200000000001</v>
      </c>
      <c r="Y98" s="27">
        <v>10278.799999999999</v>
      </c>
      <c r="Z98" s="27">
        <v>10274.4</v>
      </c>
      <c r="AA98" s="27">
        <v>10270</v>
      </c>
      <c r="AB98" s="27"/>
      <c r="AC98" s="27"/>
      <c r="AD98" s="27"/>
      <c r="AE98" s="27"/>
      <c r="AF98" s="27"/>
      <c r="AG98" s="67" t="s">
        <v>330</v>
      </c>
      <c r="AH98" s="67" t="s">
        <v>331</v>
      </c>
      <c r="AI98" s="27"/>
      <c r="AJ98" s="27"/>
      <c r="AK98" s="27"/>
      <c r="AL98" s="27"/>
    </row>
    <row r="99" spans="1:38">
      <c r="A99" s="47" t="s">
        <v>107</v>
      </c>
      <c r="B99" s="27">
        <v>46.9</v>
      </c>
      <c r="C99" s="27">
        <v>46.9</v>
      </c>
      <c r="D99" s="27">
        <v>46.9</v>
      </c>
      <c r="E99" s="27">
        <v>46.9</v>
      </c>
      <c r="F99" s="27">
        <v>46.9</v>
      </c>
      <c r="G99" s="27">
        <v>46.9</v>
      </c>
      <c r="H99" s="27">
        <v>46.9</v>
      </c>
      <c r="I99" s="27">
        <v>46.9</v>
      </c>
      <c r="J99" s="27">
        <v>46.9</v>
      </c>
      <c r="K99" s="27">
        <v>46.9</v>
      </c>
      <c r="L99" s="27">
        <v>46.9</v>
      </c>
      <c r="M99" s="27">
        <v>46.9</v>
      </c>
      <c r="N99" s="27">
        <v>46.9</v>
      </c>
      <c r="O99" s="27">
        <v>46.9</v>
      </c>
      <c r="P99" s="27">
        <v>46.9</v>
      </c>
      <c r="Q99" s="27">
        <v>46.9</v>
      </c>
      <c r="R99" s="27">
        <v>46.9</v>
      </c>
      <c r="S99" s="27">
        <v>46.9</v>
      </c>
      <c r="T99" s="27">
        <v>46.9</v>
      </c>
      <c r="U99" s="27">
        <v>46.9</v>
      </c>
      <c r="V99" s="27">
        <v>46.9</v>
      </c>
      <c r="W99" s="27">
        <v>46.9</v>
      </c>
      <c r="X99" s="27">
        <v>46.9</v>
      </c>
      <c r="Y99" s="27">
        <v>46.9</v>
      </c>
      <c r="Z99" s="27">
        <v>46.9</v>
      </c>
      <c r="AA99" s="27">
        <v>46.9</v>
      </c>
      <c r="AB99" s="27"/>
      <c r="AC99" s="27"/>
      <c r="AD99" s="27"/>
      <c r="AE99" s="27"/>
      <c r="AF99" s="27"/>
      <c r="AG99" s="67" t="s">
        <v>328</v>
      </c>
      <c r="AH99" s="67" t="s">
        <v>329</v>
      </c>
      <c r="AI99" s="27"/>
      <c r="AJ99" s="27"/>
      <c r="AK99" s="27"/>
      <c r="AL99" s="27"/>
    </row>
    <row r="100" spans="1:38">
      <c r="A100" s="47" t="s">
        <v>108</v>
      </c>
      <c r="B100" s="27">
        <v>0</v>
      </c>
      <c r="C100" s="27">
        <v>0</v>
      </c>
      <c r="D100" s="27">
        <v>1038.4000000000001</v>
      </c>
      <c r="E100" s="27">
        <v>1040.5999999999999</v>
      </c>
      <c r="F100" s="27">
        <v>1042.8</v>
      </c>
      <c r="G100" s="27">
        <v>1045</v>
      </c>
      <c r="H100" s="27">
        <v>1047.2</v>
      </c>
      <c r="I100" s="27">
        <v>1049.4000000000001</v>
      </c>
      <c r="J100" s="27">
        <v>1051.5999999999999</v>
      </c>
      <c r="K100" s="27">
        <v>1053.8</v>
      </c>
      <c r="L100" s="27">
        <v>1056</v>
      </c>
      <c r="M100" s="27">
        <v>1026.5999999999999</v>
      </c>
      <c r="N100" s="27">
        <v>997.2</v>
      </c>
      <c r="O100" s="27">
        <v>967.8</v>
      </c>
      <c r="P100" s="27">
        <v>938.4</v>
      </c>
      <c r="Q100" s="27">
        <v>909</v>
      </c>
      <c r="R100" s="27">
        <v>907.4</v>
      </c>
      <c r="S100" s="27">
        <v>905.8</v>
      </c>
      <c r="T100" s="27">
        <v>904.2</v>
      </c>
      <c r="U100" s="27">
        <v>902.6</v>
      </c>
      <c r="V100" s="27">
        <v>901</v>
      </c>
      <c r="W100" s="27">
        <v>901</v>
      </c>
      <c r="X100" s="27">
        <v>901</v>
      </c>
      <c r="Y100" s="27">
        <v>901</v>
      </c>
      <c r="Z100" s="27">
        <v>901</v>
      </c>
      <c r="AA100" s="27">
        <v>901</v>
      </c>
      <c r="AB100" s="27"/>
      <c r="AC100" s="27"/>
      <c r="AD100" s="27"/>
      <c r="AE100" s="27"/>
      <c r="AF100" s="27"/>
      <c r="AG100" s="67" t="s">
        <v>328</v>
      </c>
      <c r="AH100" s="67" t="s">
        <v>329</v>
      </c>
      <c r="AI100" s="27"/>
      <c r="AJ100" s="27"/>
      <c r="AK100" s="27"/>
      <c r="AL100" s="27"/>
    </row>
    <row r="101" spans="1:38">
      <c r="A101" s="47" t="s">
        <v>109</v>
      </c>
      <c r="B101" s="27">
        <v>163</v>
      </c>
      <c r="C101" s="27">
        <v>158.69999999999999</v>
      </c>
      <c r="D101" s="27">
        <v>154.4</v>
      </c>
      <c r="E101" s="27">
        <v>150.1</v>
      </c>
      <c r="F101" s="27">
        <v>145.80000000000001</v>
      </c>
      <c r="G101" s="27">
        <v>141.5</v>
      </c>
      <c r="H101" s="27">
        <v>137.19999999999999</v>
      </c>
      <c r="I101" s="27">
        <v>132.9</v>
      </c>
      <c r="J101" s="27">
        <v>128.6</v>
      </c>
      <c r="K101" s="27">
        <v>124.3</v>
      </c>
      <c r="L101" s="27">
        <v>120</v>
      </c>
      <c r="M101" s="27">
        <v>129.19999999999999</v>
      </c>
      <c r="N101" s="27">
        <v>138.4</v>
      </c>
      <c r="O101" s="27">
        <v>147.6</v>
      </c>
      <c r="P101" s="27">
        <v>156.80000000000001</v>
      </c>
      <c r="Q101" s="27">
        <v>166</v>
      </c>
      <c r="R101" s="27">
        <v>171.4</v>
      </c>
      <c r="S101" s="27">
        <v>176.8</v>
      </c>
      <c r="T101" s="27">
        <v>182.2</v>
      </c>
      <c r="U101" s="27">
        <v>187.6</v>
      </c>
      <c r="V101" s="27">
        <v>193</v>
      </c>
      <c r="W101" s="27">
        <v>198.4</v>
      </c>
      <c r="X101" s="27">
        <v>203.8</v>
      </c>
      <c r="Y101" s="27">
        <v>209.2</v>
      </c>
      <c r="Z101" s="27">
        <v>214.6</v>
      </c>
      <c r="AA101" s="27">
        <v>220</v>
      </c>
      <c r="AB101" s="27"/>
      <c r="AC101" s="27"/>
      <c r="AD101" s="27"/>
      <c r="AE101" s="27"/>
      <c r="AF101" s="27"/>
      <c r="AG101" s="67" t="s">
        <v>328</v>
      </c>
      <c r="AH101" s="67" t="s">
        <v>329</v>
      </c>
      <c r="AI101" s="27"/>
      <c r="AJ101" s="27"/>
      <c r="AK101" s="27"/>
      <c r="AL101" s="27"/>
    </row>
    <row r="102" spans="1:38">
      <c r="A102" s="47" t="s">
        <v>110</v>
      </c>
      <c r="B102" s="27">
        <v>0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7">
        <v>0</v>
      </c>
      <c r="AB102" s="27"/>
      <c r="AC102" s="27"/>
      <c r="AD102" s="27"/>
      <c r="AE102" s="27"/>
      <c r="AF102" s="27"/>
      <c r="AG102" s="67" t="s">
        <v>328</v>
      </c>
      <c r="AH102" s="67" t="s">
        <v>329</v>
      </c>
      <c r="AI102" s="27"/>
      <c r="AJ102" s="27"/>
      <c r="AK102" s="27"/>
      <c r="AL102" s="27"/>
    </row>
    <row r="103" spans="1:38">
      <c r="A103" s="47" t="s">
        <v>111</v>
      </c>
      <c r="B103" s="27">
        <v>3.45</v>
      </c>
      <c r="C103" s="27">
        <v>3.59</v>
      </c>
      <c r="D103" s="27">
        <v>3.73</v>
      </c>
      <c r="E103" s="27">
        <v>3.87</v>
      </c>
      <c r="F103" s="27">
        <v>4.01</v>
      </c>
      <c r="G103" s="27">
        <v>4.1500000000000004</v>
      </c>
      <c r="H103" s="27">
        <v>4.29</v>
      </c>
      <c r="I103" s="27">
        <v>4.43</v>
      </c>
      <c r="J103" s="27">
        <v>4.57</v>
      </c>
      <c r="K103" s="27">
        <v>4.71</v>
      </c>
      <c r="L103" s="27">
        <v>4.8499999999999996</v>
      </c>
      <c r="M103" s="27">
        <v>4.99</v>
      </c>
      <c r="N103" s="27">
        <v>5.13</v>
      </c>
      <c r="O103" s="27">
        <v>5.27</v>
      </c>
      <c r="P103" s="27">
        <v>5.41</v>
      </c>
      <c r="Q103" s="27">
        <v>5.55</v>
      </c>
      <c r="R103" s="27">
        <v>5.69</v>
      </c>
      <c r="S103" s="27">
        <v>5.83</v>
      </c>
      <c r="T103" s="27">
        <v>5.97</v>
      </c>
      <c r="U103" s="27">
        <v>6.11</v>
      </c>
      <c r="V103" s="27">
        <v>6.25</v>
      </c>
      <c r="W103" s="27">
        <v>6.25</v>
      </c>
      <c r="X103" s="27">
        <v>6.25</v>
      </c>
      <c r="Y103" s="27">
        <v>6.25</v>
      </c>
      <c r="Z103" s="27">
        <v>6.25</v>
      </c>
      <c r="AA103" s="27">
        <v>6.25</v>
      </c>
      <c r="AB103" s="27"/>
      <c r="AC103" s="27"/>
      <c r="AD103" s="27"/>
      <c r="AE103" s="27"/>
      <c r="AF103" s="27"/>
      <c r="AG103" s="67" t="s">
        <v>328</v>
      </c>
      <c r="AH103" s="67" t="s">
        <v>329</v>
      </c>
      <c r="AI103" s="27"/>
      <c r="AJ103" s="27"/>
      <c r="AK103" s="27"/>
      <c r="AL103" s="27"/>
    </row>
    <row r="104" spans="1:38">
      <c r="A104" s="47" t="s">
        <v>112</v>
      </c>
      <c r="B104" s="27">
        <v>0</v>
      </c>
      <c r="C104" s="27">
        <v>0</v>
      </c>
      <c r="D104" s="27">
        <v>50.76</v>
      </c>
      <c r="E104" s="27">
        <v>51.34</v>
      </c>
      <c r="F104" s="27">
        <v>51.92</v>
      </c>
      <c r="G104" s="27">
        <v>52.5</v>
      </c>
      <c r="H104" s="27">
        <v>53.08</v>
      </c>
      <c r="I104" s="27">
        <v>53.66</v>
      </c>
      <c r="J104" s="27">
        <v>54.24</v>
      </c>
      <c r="K104" s="27">
        <v>54.82</v>
      </c>
      <c r="L104" s="27">
        <v>55.4</v>
      </c>
      <c r="M104" s="27">
        <v>57</v>
      </c>
      <c r="N104" s="27">
        <v>58.6</v>
      </c>
      <c r="O104" s="27">
        <v>60.2</v>
      </c>
      <c r="P104" s="27">
        <v>61.8</v>
      </c>
      <c r="Q104" s="27">
        <v>63.4</v>
      </c>
      <c r="R104" s="27">
        <v>60.12</v>
      </c>
      <c r="S104" s="27">
        <v>56.84</v>
      </c>
      <c r="T104" s="27">
        <v>53.56</v>
      </c>
      <c r="U104" s="27">
        <v>50.28</v>
      </c>
      <c r="V104" s="27">
        <v>47</v>
      </c>
      <c r="W104" s="27">
        <v>47</v>
      </c>
      <c r="X104" s="27">
        <v>47</v>
      </c>
      <c r="Y104" s="27">
        <v>47</v>
      </c>
      <c r="Z104" s="27">
        <v>47</v>
      </c>
      <c r="AA104" s="27">
        <v>47</v>
      </c>
      <c r="AB104" s="27"/>
      <c r="AC104" s="27"/>
      <c r="AD104" s="27"/>
      <c r="AE104" s="27"/>
      <c r="AF104" s="27"/>
      <c r="AG104" s="67" t="s">
        <v>328</v>
      </c>
      <c r="AH104" s="67" t="s">
        <v>329</v>
      </c>
      <c r="AI104" s="27"/>
      <c r="AJ104" s="27"/>
      <c r="AK104" s="27"/>
      <c r="AL104" s="27"/>
    </row>
    <row r="105" spans="1:38">
      <c r="A105" s="47" t="s">
        <v>113</v>
      </c>
      <c r="B105" s="27">
        <v>2.5</v>
      </c>
      <c r="C105" s="27">
        <v>4.13</v>
      </c>
      <c r="D105" s="27">
        <v>5.76</v>
      </c>
      <c r="E105" s="27">
        <v>7.38</v>
      </c>
      <c r="F105" s="27">
        <v>9.01</v>
      </c>
      <c r="G105" s="27">
        <v>10.64</v>
      </c>
      <c r="H105" s="27">
        <v>12.27</v>
      </c>
      <c r="I105" s="27">
        <v>13.9</v>
      </c>
      <c r="J105" s="27">
        <v>15.52</v>
      </c>
      <c r="K105" s="27">
        <v>17.149999999999999</v>
      </c>
      <c r="L105" s="27">
        <v>18.78</v>
      </c>
      <c r="M105" s="27">
        <v>20.41</v>
      </c>
      <c r="N105" s="27">
        <v>22.03</v>
      </c>
      <c r="O105" s="27">
        <v>23.66</v>
      </c>
      <c r="P105" s="27">
        <v>25.28</v>
      </c>
      <c r="Q105" s="27">
        <v>26.91</v>
      </c>
      <c r="R105" s="27">
        <v>35.53</v>
      </c>
      <c r="S105" s="27">
        <v>44.15</v>
      </c>
      <c r="T105" s="27">
        <v>52.77</v>
      </c>
      <c r="U105" s="27">
        <v>61.39</v>
      </c>
      <c r="V105" s="27">
        <v>70.010000000000005</v>
      </c>
      <c r="W105" s="27">
        <v>78.63</v>
      </c>
      <c r="X105" s="27">
        <v>87.25</v>
      </c>
      <c r="Y105" s="27">
        <v>95.87</v>
      </c>
      <c r="Z105" s="27">
        <v>104.49</v>
      </c>
      <c r="AA105" s="27">
        <v>113.11</v>
      </c>
      <c r="AB105" s="27"/>
      <c r="AC105" s="27"/>
      <c r="AD105" s="27"/>
      <c r="AE105" s="27"/>
      <c r="AF105" s="27"/>
      <c r="AG105" s="67" t="s">
        <v>328</v>
      </c>
      <c r="AH105" s="67" t="s">
        <v>329</v>
      </c>
      <c r="AI105" s="27"/>
      <c r="AJ105" s="27"/>
      <c r="AK105" s="27"/>
      <c r="AL105" s="27"/>
    </row>
    <row r="106" spans="1:38">
      <c r="A106" s="47" t="s">
        <v>114</v>
      </c>
      <c r="B106" s="27">
        <v>0</v>
      </c>
      <c r="C106" s="27">
        <v>0</v>
      </c>
      <c r="D106" s="27">
        <v>721</v>
      </c>
      <c r="E106" s="27">
        <v>719.5</v>
      </c>
      <c r="F106" s="27">
        <v>718</v>
      </c>
      <c r="G106" s="27">
        <v>716.5</v>
      </c>
      <c r="H106" s="27">
        <v>715</v>
      </c>
      <c r="I106" s="27">
        <v>713.5</v>
      </c>
      <c r="J106" s="27">
        <v>712</v>
      </c>
      <c r="K106" s="27">
        <v>710.5</v>
      </c>
      <c r="L106" s="27">
        <v>709</v>
      </c>
      <c r="M106" s="27">
        <v>705.4</v>
      </c>
      <c r="N106" s="27">
        <v>701.8</v>
      </c>
      <c r="O106" s="27">
        <v>698.2</v>
      </c>
      <c r="P106" s="27">
        <v>694.6</v>
      </c>
      <c r="Q106" s="27">
        <v>691</v>
      </c>
      <c r="R106" s="27">
        <v>678.4</v>
      </c>
      <c r="S106" s="27">
        <v>665.8</v>
      </c>
      <c r="T106" s="27">
        <v>653.20000000000005</v>
      </c>
      <c r="U106" s="27">
        <v>640.6</v>
      </c>
      <c r="V106" s="27">
        <v>628</v>
      </c>
      <c r="W106" s="27">
        <v>624.79999999999995</v>
      </c>
      <c r="X106" s="27">
        <v>621.6</v>
      </c>
      <c r="Y106" s="27">
        <v>618.4</v>
      </c>
      <c r="Z106" s="27">
        <v>615.20000000000005</v>
      </c>
      <c r="AA106" s="27">
        <v>612</v>
      </c>
      <c r="AB106" s="27"/>
      <c r="AC106" s="27"/>
      <c r="AD106" s="27"/>
      <c r="AE106" s="27"/>
      <c r="AF106" s="27"/>
      <c r="AG106" s="67" t="s">
        <v>330</v>
      </c>
      <c r="AH106" s="67" t="s">
        <v>331</v>
      </c>
      <c r="AI106" s="27"/>
      <c r="AJ106" s="27"/>
      <c r="AK106" s="27"/>
      <c r="AL106" s="27"/>
    </row>
    <row r="107" spans="1:38">
      <c r="A107" s="47" t="s">
        <v>115</v>
      </c>
      <c r="B107" s="27">
        <v>10.1</v>
      </c>
      <c r="C107" s="27">
        <v>10.1</v>
      </c>
      <c r="D107" s="27">
        <v>10.1</v>
      </c>
      <c r="E107" s="27">
        <v>10.1</v>
      </c>
      <c r="F107" s="27">
        <v>10.1</v>
      </c>
      <c r="G107" s="27">
        <v>10.1</v>
      </c>
      <c r="H107" s="27">
        <v>10.1</v>
      </c>
      <c r="I107" s="27">
        <v>10.1</v>
      </c>
      <c r="J107" s="27">
        <v>10.1</v>
      </c>
      <c r="K107" s="27">
        <v>10.1</v>
      </c>
      <c r="L107" s="27">
        <v>10.1</v>
      </c>
      <c r="M107" s="27">
        <v>10.1</v>
      </c>
      <c r="N107" s="27">
        <v>10.1</v>
      </c>
      <c r="O107" s="27">
        <v>10.1</v>
      </c>
      <c r="P107" s="27">
        <v>10.1</v>
      </c>
      <c r="Q107" s="27">
        <v>10.1</v>
      </c>
      <c r="R107" s="27">
        <v>10.18</v>
      </c>
      <c r="S107" s="27">
        <v>10.26</v>
      </c>
      <c r="T107" s="27">
        <v>10.34</v>
      </c>
      <c r="U107" s="27">
        <v>10.42</v>
      </c>
      <c r="V107" s="27">
        <v>10.5</v>
      </c>
      <c r="W107" s="27">
        <v>10.58</v>
      </c>
      <c r="X107" s="27">
        <v>10.66</v>
      </c>
      <c r="Y107" s="27">
        <v>10.74</v>
      </c>
      <c r="Z107" s="27">
        <v>10.82</v>
      </c>
      <c r="AA107" s="27">
        <v>10.9</v>
      </c>
      <c r="AB107" s="27"/>
      <c r="AC107" s="27"/>
      <c r="AD107" s="27"/>
      <c r="AE107" s="27"/>
      <c r="AF107" s="27"/>
      <c r="AG107" s="67" t="s">
        <v>328</v>
      </c>
      <c r="AH107" s="67" t="s">
        <v>329</v>
      </c>
      <c r="AI107" s="27"/>
      <c r="AJ107" s="27"/>
      <c r="AK107" s="27"/>
      <c r="AL107" s="27"/>
    </row>
    <row r="108" spans="1:38">
      <c r="A108" s="47" t="s">
        <v>116</v>
      </c>
      <c r="B108" s="27">
        <v>6</v>
      </c>
      <c r="C108" s="27">
        <v>6.22</v>
      </c>
      <c r="D108" s="27">
        <v>6.44</v>
      </c>
      <c r="E108" s="27">
        <v>6.66</v>
      </c>
      <c r="F108" s="27">
        <v>6.88</v>
      </c>
      <c r="G108" s="27">
        <v>7.1</v>
      </c>
      <c r="H108" s="27">
        <v>7.32</v>
      </c>
      <c r="I108" s="27">
        <v>7.54</v>
      </c>
      <c r="J108" s="27">
        <v>7.76</v>
      </c>
      <c r="K108" s="27">
        <v>7.98</v>
      </c>
      <c r="L108" s="27">
        <v>8.1999999999999993</v>
      </c>
      <c r="M108" s="27">
        <v>8.42</v>
      </c>
      <c r="N108" s="27">
        <v>8.64</v>
      </c>
      <c r="O108" s="27">
        <v>8.86</v>
      </c>
      <c r="P108" s="27">
        <v>9.08</v>
      </c>
      <c r="Q108" s="27">
        <v>9.3000000000000007</v>
      </c>
      <c r="R108" s="27">
        <v>9.52</v>
      </c>
      <c r="S108" s="27">
        <v>9.74</v>
      </c>
      <c r="T108" s="27">
        <v>9.9600000000000009</v>
      </c>
      <c r="U108" s="27">
        <v>10.18</v>
      </c>
      <c r="V108" s="27">
        <v>10.4</v>
      </c>
      <c r="W108" s="27">
        <v>11.74</v>
      </c>
      <c r="X108" s="27">
        <v>13.08</v>
      </c>
      <c r="Y108" s="27">
        <v>14.42</v>
      </c>
      <c r="Z108" s="27">
        <v>15.76</v>
      </c>
      <c r="AA108" s="27">
        <v>17.100000000000001</v>
      </c>
      <c r="AB108" s="27"/>
      <c r="AC108" s="27"/>
      <c r="AD108" s="27"/>
      <c r="AE108" s="27"/>
      <c r="AF108" s="27"/>
      <c r="AG108" s="67" t="s">
        <v>328</v>
      </c>
      <c r="AH108" s="67" t="s">
        <v>329</v>
      </c>
      <c r="AI108" s="27"/>
      <c r="AJ108" s="27"/>
      <c r="AK108" s="27"/>
      <c r="AL108" s="27"/>
    </row>
    <row r="109" spans="1:38">
      <c r="A109" s="47" t="s">
        <v>117</v>
      </c>
      <c r="B109" s="27">
        <v>8</v>
      </c>
      <c r="C109" s="27">
        <v>8</v>
      </c>
      <c r="D109" s="27">
        <v>8</v>
      </c>
      <c r="E109" s="27">
        <v>8</v>
      </c>
      <c r="F109" s="27">
        <v>8</v>
      </c>
      <c r="G109" s="27">
        <v>8</v>
      </c>
      <c r="H109" s="27">
        <v>8</v>
      </c>
      <c r="I109" s="27">
        <v>8</v>
      </c>
      <c r="J109" s="27">
        <v>8</v>
      </c>
      <c r="K109" s="27">
        <v>8</v>
      </c>
      <c r="L109" s="27">
        <v>8</v>
      </c>
      <c r="M109" s="27">
        <v>8</v>
      </c>
      <c r="N109" s="27">
        <v>8</v>
      </c>
      <c r="O109" s="27">
        <v>8</v>
      </c>
      <c r="P109" s="27">
        <v>8</v>
      </c>
      <c r="Q109" s="27">
        <v>8</v>
      </c>
      <c r="R109" s="27">
        <v>8</v>
      </c>
      <c r="S109" s="27">
        <v>8</v>
      </c>
      <c r="T109" s="27">
        <v>8</v>
      </c>
      <c r="U109" s="27">
        <v>8</v>
      </c>
      <c r="V109" s="27">
        <v>8</v>
      </c>
      <c r="W109" s="27">
        <v>8</v>
      </c>
      <c r="X109" s="27">
        <v>8</v>
      </c>
      <c r="Y109" s="27">
        <v>8</v>
      </c>
      <c r="Z109" s="27">
        <v>8</v>
      </c>
      <c r="AA109" s="27">
        <v>8</v>
      </c>
      <c r="AB109" s="27"/>
      <c r="AC109" s="27"/>
      <c r="AD109" s="27"/>
      <c r="AE109" s="27"/>
      <c r="AF109" s="27"/>
      <c r="AG109" s="67" t="s">
        <v>328</v>
      </c>
      <c r="AH109" s="67" t="s">
        <v>329</v>
      </c>
      <c r="AI109" s="27"/>
      <c r="AJ109" s="27"/>
      <c r="AK109" s="27"/>
      <c r="AL109" s="27"/>
    </row>
    <row r="110" spans="1:38">
      <c r="A110" s="47" t="s">
        <v>118</v>
      </c>
      <c r="B110" s="27">
        <v>217</v>
      </c>
      <c r="C110" s="27">
        <v>217</v>
      </c>
      <c r="D110" s="27">
        <v>217</v>
      </c>
      <c r="E110" s="27">
        <v>217</v>
      </c>
      <c r="F110" s="27">
        <v>217</v>
      </c>
      <c r="G110" s="27">
        <v>217</v>
      </c>
      <c r="H110" s="27">
        <v>217</v>
      </c>
      <c r="I110" s="27">
        <v>217</v>
      </c>
      <c r="J110" s="27">
        <v>217</v>
      </c>
      <c r="K110" s="27">
        <v>217</v>
      </c>
      <c r="L110" s="27">
        <v>217</v>
      </c>
      <c r="M110" s="27">
        <v>217</v>
      </c>
      <c r="N110" s="27">
        <v>217</v>
      </c>
      <c r="O110" s="27">
        <v>217</v>
      </c>
      <c r="P110" s="27">
        <v>217</v>
      </c>
      <c r="Q110" s="27">
        <v>217</v>
      </c>
      <c r="R110" s="27">
        <v>217</v>
      </c>
      <c r="S110" s="27">
        <v>217</v>
      </c>
      <c r="T110" s="27">
        <v>217</v>
      </c>
      <c r="U110" s="27">
        <v>217</v>
      </c>
      <c r="V110" s="27">
        <v>217</v>
      </c>
      <c r="W110" s="27">
        <v>217</v>
      </c>
      <c r="X110" s="27">
        <v>217</v>
      </c>
      <c r="Y110" s="27">
        <v>217</v>
      </c>
      <c r="Z110" s="27">
        <v>217</v>
      </c>
      <c r="AA110" s="27">
        <v>217</v>
      </c>
      <c r="AB110" s="27"/>
      <c r="AC110" s="27"/>
      <c r="AD110" s="27"/>
      <c r="AE110" s="27"/>
      <c r="AF110" s="27"/>
      <c r="AG110" s="67" t="s">
        <v>328</v>
      </c>
      <c r="AH110" s="67" t="s">
        <v>329</v>
      </c>
      <c r="AI110" s="27"/>
      <c r="AJ110" s="27"/>
      <c r="AK110" s="27"/>
      <c r="AL110" s="27"/>
    </row>
    <row r="111" spans="1:38">
      <c r="A111" s="47" t="s">
        <v>119</v>
      </c>
      <c r="B111" s="27">
        <v>0.2</v>
      </c>
      <c r="C111" s="27">
        <v>0.21</v>
      </c>
      <c r="D111" s="27">
        <v>0.22</v>
      </c>
      <c r="E111" s="27">
        <v>0.23</v>
      </c>
      <c r="F111" s="27">
        <v>0.24</v>
      </c>
      <c r="G111" s="27">
        <v>0.25</v>
      </c>
      <c r="H111" s="27">
        <v>0.26</v>
      </c>
      <c r="I111" s="27">
        <v>0.27</v>
      </c>
      <c r="J111" s="27">
        <v>0.28000000000000003</v>
      </c>
      <c r="K111" s="27">
        <v>0.28999999999999998</v>
      </c>
      <c r="L111" s="27">
        <v>0.3</v>
      </c>
      <c r="M111" s="27">
        <v>0.3</v>
      </c>
      <c r="N111" s="27">
        <v>0.3</v>
      </c>
      <c r="O111" s="27">
        <v>0.3</v>
      </c>
      <c r="P111" s="27">
        <v>0.3</v>
      </c>
      <c r="Q111" s="27">
        <v>0.3</v>
      </c>
      <c r="R111" s="27">
        <v>0.3</v>
      </c>
      <c r="S111" s="27">
        <v>0.3</v>
      </c>
      <c r="T111" s="27">
        <v>0.3</v>
      </c>
      <c r="U111" s="27">
        <v>0.3</v>
      </c>
      <c r="V111" s="27">
        <v>0.3</v>
      </c>
      <c r="W111" s="27">
        <v>0.3</v>
      </c>
      <c r="X111" s="27">
        <v>0.3</v>
      </c>
      <c r="Y111" s="27">
        <v>0.3</v>
      </c>
      <c r="Z111" s="27">
        <v>0.3</v>
      </c>
      <c r="AA111" s="27">
        <v>0.3</v>
      </c>
      <c r="AB111" s="27"/>
      <c r="AC111" s="27"/>
      <c r="AD111" s="27"/>
      <c r="AE111" s="27"/>
      <c r="AF111" s="27"/>
      <c r="AG111" s="67" t="s">
        <v>328</v>
      </c>
      <c r="AH111" s="67" t="s">
        <v>329</v>
      </c>
      <c r="AI111" s="27"/>
      <c r="AJ111" s="27"/>
      <c r="AK111" s="27"/>
      <c r="AL111" s="27"/>
    </row>
    <row r="112" spans="1:38">
      <c r="A112" s="47" t="s">
        <v>120</v>
      </c>
      <c r="B112" s="27">
        <v>0</v>
      </c>
      <c r="C112" s="27">
        <v>0</v>
      </c>
      <c r="D112" s="27">
        <v>421</v>
      </c>
      <c r="E112" s="27">
        <v>426</v>
      </c>
      <c r="F112" s="27">
        <v>431</v>
      </c>
      <c r="G112" s="27">
        <v>436</v>
      </c>
      <c r="H112" s="27">
        <v>441</v>
      </c>
      <c r="I112" s="27">
        <v>446</v>
      </c>
      <c r="J112" s="27">
        <v>451</v>
      </c>
      <c r="K112" s="27">
        <v>456</v>
      </c>
      <c r="L112" s="27">
        <v>461</v>
      </c>
      <c r="M112" s="27">
        <v>467</v>
      </c>
      <c r="N112" s="27">
        <v>473</v>
      </c>
      <c r="O112" s="27">
        <v>479</v>
      </c>
      <c r="P112" s="27">
        <v>485</v>
      </c>
      <c r="Q112" s="27">
        <v>491</v>
      </c>
      <c r="R112" s="27">
        <v>498.8</v>
      </c>
      <c r="S112" s="27">
        <v>506.6</v>
      </c>
      <c r="T112" s="27">
        <v>514.4</v>
      </c>
      <c r="U112" s="27">
        <v>522.20000000000005</v>
      </c>
      <c r="V112" s="27">
        <v>530</v>
      </c>
      <c r="W112" s="27">
        <v>538</v>
      </c>
      <c r="X112" s="27">
        <v>546</v>
      </c>
      <c r="Y112" s="27">
        <v>554</v>
      </c>
      <c r="Z112" s="27">
        <v>562</v>
      </c>
      <c r="AA112" s="27">
        <v>570</v>
      </c>
      <c r="AB112" s="27"/>
      <c r="AC112" s="27"/>
      <c r="AD112" s="27"/>
      <c r="AE112" s="27"/>
      <c r="AF112" s="27"/>
      <c r="AG112" s="67" t="s">
        <v>330</v>
      </c>
      <c r="AH112" s="67" t="s">
        <v>331</v>
      </c>
      <c r="AI112" s="27"/>
      <c r="AJ112" s="27"/>
      <c r="AK112" s="27"/>
      <c r="AL112" s="27"/>
    </row>
    <row r="113" spans="1:38">
      <c r="A113" s="47" t="s">
        <v>121</v>
      </c>
      <c r="B113" s="27">
        <v>0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28.3</v>
      </c>
      <c r="M113" s="27">
        <v>28.3</v>
      </c>
      <c r="N113" s="27">
        <v>28.3</v>
      </c>
      <c r="O113" s="27">
        <v>28.3</v>
      </c>
      <c r="P113" s="27">
        <v>28.3</v>
      </c>
      <c r="Q113" s="27">
        <v>28.3</v>
      </c>
      <c r="R113" s="27">
        <v>28.3</v>
      </c>
      <c r="S113" s="27">
        <v>28.3</v>
      </c>
      <c r="T113" s="27">
        <v>28.3</v>
      </c>
      <c r="U113" s="27">
        <v>28.3</v>
      </c>
      <c r="V113" s="27">
        <v>28.3</v>
      </c>
      <c r="W113" s="27">
        <v>28.3</v>
      </c>
      <c r="X113" s="27">
        <v>28.3</v>
      </c>
      <c r="Y113" s="27">
        <v>28.3</v>
      </c>
      <c r="Z113" s="27">
        <v>28.3</v>
      </c>
      <c r="AA113" s="27">
        <v>28.3</v>
      </c>
      <c r="AB113" s="27"/>
      <c r="AC113" s="27"/>
      <c r="AD113" s="27"/>
      <c r="AE113" s="27"/>
      <c r="AF113" s="27"/>
      <c r="AG113" s="67" t="s">
        <v>330</v>
      </c>
      <c r="AH113" s="67" t="s">
        <v>331</v>
      </c>
      <c r="AI113" s="27"/>
      <c r="AJ113" s="27"/>
      <c r="AK113" s="27"/>
      <c r="AL113" s="27"/>
    </row>
    <row r="114" spans="1:38">
      <c r="A114" s="47" t="s">
        <v>122</v>
      </c>
      <c r="B114" s="27">
        <v>231</v>
      </c>
      <c r="C114" s="27">
        <v>235.1</v>
      </c>
      <c r="D114" s="27">
        <v>239.2</v>
      </c>
      <c r="E114" s="27">
        <v>243.3</v>
      </c>
      <c r="F114" s="27">
        <v>247.4</v>
      </c>
      <c r="G114" s="27">
        <v>251.5</v>
      </c>
      <c r="H114" s="27">
        <v>255.6</v>
      </c>
      <c r="I114" s="27">
        <v>259.7</v>
      </c>
      <c r="J114" s="27">
        <v>263.8</v>
      </c>
      <c r="K114" s="27">
        <v>267.89999999999998</v>
      </c>
      <c r="L114" s="27">
        <v>272</v>
      </c>
      <c r="M114" s="27">
        <v>275.60000000000002</v>
      </c>
      <c r="N114" s="27">
        <v>279.2</v>
      </c>
      <c r="O114" s="27">
        <v>282.8</v>
      </c>
      <c r="P114" s="27">
        <v>286.39999999999998</v>
      </c>
      <c r="Q114" s="27">
        <v>290</v>
      </c>
      <c r="R114" s="27">
        <v>315</v>
      </c>
      <c r="S114" s="27">
        <v>340</v>
      </c>
      <c r="T114" s="27">
        <v>365</v>
      </c>
      <c r="U114" s="27">
        <v>390</v>
      </c>
      <c r="V114" s="27">
        <v>415</v>
      </c>
      <c r="W114" s="27">
        <v>394.4</v>
      </c>
      <c r="X114" s="27">
        <v>373.8</v>
      </c>
      <c r="Y114" s="27">
        <v>353.2</v>
      </c>
      <c r="Z114" s="27">
        <v>332.6</v>
      </c>
      <c r="AA114" s="27">
        <v>312</v>
      </c>
      <c r="AB114" s="27"/>
      <c r="AC114" s="27"/>
      <c r="AD114" s="27"/>
      <c r="AE114" s="27"/>
      <c r="AF114" s="27"/>
      <c r="AG114" s="67" t="s">
        <v>328</v>
      </c>
      <c r="AH114" s="67" t="s">
        <v>329</v>
      </c>
      <c r="AI114" s="27"/>
      <c r="AJ114" s="27"/>
      <c r="AK114" s="27"/>
      <c r="AL114" s="27"/>
    </row>
    <row r="115" spans="1:38">
      <c r="A115" s="47" t="s">
        <v>123</v>
      </c>
      <c r="B115" s="27">
        <v>132</v>
      </c>
      <c r="C115" s="27">
        <v>138.5</v>
      </c>
      <c r="D115" s="27">
        <v>145</v>
      </c>
      <c r="E115" s="27">
        <v>151.5</v>
      </c>
      <c r="F115" s="27">
        <v>158</v>
      </c>
      <c r="G115" s="27">
        <v>164.5</v>
      </c>
      <c r="H115" s="27">
        <v>171</v>
      </c>
      <c r="I115" s="27">
        <v>177.5</v>
      </c>
      <c r="J115" s="27">
        <v>184</v>
      </c>
      <c r="K115" s="27">
        <v>190.5</v>
      </c>
      <c r="L115" s="27">
        <v>197</v>
      </c>
      <c r="M115" s="27">
        <v>214.6</v>
      </c>
      <c r="N115" s="27">
        <v>232.2</v>
      </c>
      <c r="O115" s="27">
        <v>249.8</v>
      </c>
      <c r="P115" s="27">
        <v>267.39999999999998</v>
      </c>
      <c r="Q115" s="27">
        <v>285</v>
      </c>
      <c r="R115" s="27">
        <v>301</v>
      </c>
      <c r="S115" s="27">
        <v>317</v>
      </c>
      <c r="T115" s="27">
        <v>333</v>
      </c>
      <c r="U115" s="27">
        <v>349</v>
      </c>
      <c r="V115" s="27">
        <v>365</v>
      </c>
      <c r="W115" s="27">
        <v>375.8</v>
      </c>
      <c r="X115" s="27">
        <v>386.6</v>
      </c>
      <c r="Y115" s="27">
        <v>397.4</v>
      </c>
      <c r="Z115" s="27">
        <v>408.2</v>
      </c>
      <c r="AA115" s="27">
        <v>419</v>
      </c>
      <c r="AB115" s="27"/>
      <c r="AC115" s="27"/>
      <c r="AD115" s="27"/>
      <c r="AE115" s="27"/>
      <c r="AF115" s="27"/>
      <c r="AG115" s="67" t="s">
        <v>328</v>
      </c>
      <c r="AH115" s="67" t="s">
        <v>329</v>
      </c>
      <c r="AI115" s="27"/>
      <c r="AJ115" s="27"/>
      <c r="AK115" s="27"/>
      <c r="AL115" s="27"/>
    </row>
    <row r="116" spans="1:38">
      <c r="A116" s="47" t="s">
        <v>124</v>
      </c>
      <c r="B116" s="27">
        <v>1956</v>
      </c>
      <c r="C116" s="27">
        <v>1926.3</v>
      </c>
      <c r="D116" s="27">
        <v>1896.6</v>
      </c>
      <c r="E116" s="27">
        <v>1866.9</v>
      </c>
      <c r="F116" s="27">
        <v>1837.2</v>
      </c>
      <c r="G116" s="27">
        <v>1807.5</v>
      </c>
      <c r="H116" s="27">
        <v>1777.8</v>
      </c>
      <c r="I116" s="27">
        <v>1748.1</v>
      </c>
      <c r="J116" s="27">
        <v>1718.4</v>
      </c>
      <c r="K116" s="27">
        <v>1688.7</v>
      </c>
      <c r="L116" s="27">
        <v>1659</v>
      </c>
      <c r="M116" s="27">
        <v>1641.8</v>
      </c>
      <c r="N116" s="27">
        <v>1624.6</v>
      </c>
      <c r="O116" s="27">
        <v>1607.4</v>
      </c>
      <c r="P116" s="27">
        <v>1590.2</v>
      </c>
      <c r="Q116" s="27">
        <v>1573</v>
      </c>
      <c r="R116" s="27">
        <v>1583</v>
      </c>
      <c r="S116" s="27">
        <v>1593</v>
      </c>
      <c r="T116" s="27">
        <v>1603</v>
      </c>
      <c r="U116" s="27">
        <v>1613</v>
      </c>
      <c r="V116" s="27">
        <v>1623</v>
      </c>
      <c r="W116" s="27">
        <v>1691.6</v>
      </c>
      <c r="X116" s="27">
        <v>1760.2</v>
      </c>
      <c r="Y116" s="27">
        <v>1828.8</v>
      </c>
      <c r="Z116" s="27">
        <v>1897.4</v>
      </c>
      <c r="AA116" s="27">
        <v>1966</v>
      </c>
      <c r="AB116" s="27"/>
      <c r="AC116" s="27"/>
      <c r="AD116" s="27"/>
      <c r="AE116" s="27"/>
      <c r="AF116" s="27"/>
      <c r="AG116" s="67" t="s">
        <v>328</v>
      </c>
      <c r="AH116" s="67" t="s">
        <v>329</v>
      </c>
      <c r="AI116" s="27"/>
      <c r="AJ116" s="27"/>
      <c r="AK116" s="27"/>
      <c r="AL116" s="27"/>
    </row>
    <row r="117" spans="1:38">
      <c r="A117" s="47" t="s">
        <v>125</v>
      </c>
      <c r="B117" s="27">
        <v>0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/>
      <c r="AC117" s="27"/>
      <c r="AD117" s="27"/>
      <c r="AE117" s="27"/>
      <c r="AF117" s="27"/>
      <c r="AG117" s="67" t="s">
        <v>328</v>
      </c>
      <c r="AH117" s="67" t="s">
        <v>329</v>
      </c>
      <c r="AI117" s="27"/>
      <c r="AJ117" s="27"/>
      <c r="AK117" s="27"/>
      <c r="AL117" s="27"/>
    </row>
    <row r="118" spans="1:38">
      <c r="A118" s="47" t="s">
        <v>126</v>
      </c>
      <c r="B118" s="27">
        <v>5</v>
      </c>
      <c r="C118" s="27">
        <v>10</v>
      </c>
      <c r="D118" s="27">
        <v>15</v>
      </c>
      <c r="E118" s="27">
        <v>20</v>
      </c>
      <c r="F118" s="27">
        <v>25</v>
      </c>
      <c r="G118" s="27">
        <v>30</v>
      </c>
      <c r="H118" s="27">
        <v>35</v>
      </c>
      <c r="I118" s="27">
        <v>40</v>
      </c>
      <c r="J118" s="27">
        <v>45</v>
      </c>
      <c r="K118" s="27">
        <v>50</v>
      </c>
      <c r="L118" s="27">
        <v>55</v>
      </c>
      <c r="M118" s="27">
        <v>85</v>
      </c>
      <c r="N118" s="27">
        <v>115</v>
      </c>
      <c r="O118" s="27">
        <v>145</v>
      </c>
      <c r="P118" s="27">
        <v>175</v>
      </c>
      <c r="Q118" s="27">
        <v>205</v>
      </c>
      <c r="R118" s="27">
        <v>270</v>
      </c>
      <c r="S118" s="27">
        <v>335</v>
      </c>
      <c r="T118" s="27">
        <v>400</v>
      </c>
      <c r="U118" s="27">
        <v>465</v>
      </c>
      <c r="V118" s="27">
        <v>530</v>
      </c>
      <c r="W118" s="27">
        <v>451</v>
      </c>
      <c r="X118" s="27">
        <v>372</v>
      </c>
      <c r="Y118" s="27">
        <v>293</v>
      </c>
      <c r="Z118" s="27">
        <v>214</v>
      </c>
      <c r="AA118" s="27">
        <v>135</v>
      </c>
      <c r="AB118" s="27"/>
      <c r="AC118" s="27"/>
      <c r="AD118" s="27"/>
      <c r="AE118" s="27"/>
      <c r="AF118" s="27"/>
      <c r="AG118" s="67" t="s">
        <v>328</v>
      </c>
      <c r="AH118" s="67" t="s">
        <v>329</v>
      </c>
      <c r="AI118" s="27"/>
      <c r="AJ118" s="27"/>
      <c r="AK118" s="27"/>
      <c r="AL118" s="27"/>
    </row>
    <row r="119" spans="1:38">
      <c r="A119" s="47" t="s">
        <v>127</v>
      </c>
      <c r="B119" s="27">
        <v>0.35</v>
      </c>
      <c r="C119" s="27">
        <v>0.35</v>
      </c>
      <c r="D119" s="27">
        <v>0.35</v>
      </c>
      <c r="E119" s="27">
        <v>0.35</v>
      </c>
      <c r="F119" s="27">
        <v>0.35</v>
      </c>
      <c r="G119" s="27">
        <v>0.35</v>
      </c>
      <c r="H119" s="27">
        <v>0.35</v>
      </c>
      <c r="I119" s="27">
        <v>0.35</v>
      </c>
      <c r="J119" s="27">
        <v>0.35</v>
      </c>
      <c r="K119" s="27">
        <v>0.35</v>
      </c>
      <c r="L119" s="27">
        <v>0.35</v>
      </c>
      <c r="M119" s="27">
        <v>0.35</v>
      </c>
      <c r="N119" s="27">
        <v>0.35</v>
      </c>
      <c r="O119" s="27">
        <v>0.35</v>
      </c>
      <c r="P119" s="27">
        <v>0.35</v>
      </c>
      <c r="Q119" s="27">
        <v>0.35</v>
      </c>
      <c r="R119" s="27">
        <v>0.35</v>
      </c>
      <c r="S119" s="27">
        <v>0.35</v>
      </c>
      <c r="T119" s="27">
        <v>0.35</v>
      </c>
      <c r="U119" s="27">
        <v>0.35</v>
      </c>
      <c r="V119" s="27">
        <v>0.35</v>
      </c>
      <c r="W119" s="27">
        <v>0.35</v>
      </c>
      <c r="X119" s="27">
        <v>0.35</v>
      </c>
      <c r="Y119" s="27">
        <v>0.35</v>
      </c>
      <c r="Z119" s="27">
        <v>0.35</v>
      </c>
      <c r="AA119" s="27">
        <v>0.35</v>
      </c>
      <c r="AB119" s="27"/>
      <c r="AC119" s="27"/>
      <c r="AD119" s="27"/>
      <c r="AE119" s="27"/>
      <c r="AF119" s="27"/>
      <c r="AG119" s="67" t="s">
        <v>328</v>
      </c>
      <c r="AH119" s="67" t="s">
        <v>329</v>
      </c>
      <c r="AI119" s="27"/>
      <c r="AJ119" s="27"/>
      <c r="AK119" s="27"/>
      <c r="AL119" s="27"/>
    </row>
    <row r="120" spans="1:38">
      <c r="A120" s="47" t="s">
        <v>128</v>
      </c>
      <c r="B120" s="27">
        <v>0</v>
      </c>
      <c r="C120" s="27">
        <v>4.45</v>
      </c>
      <c r="D120" s="27">
        <v>4.45</v>
      </c>
      <c r="E120" s="27">
        <v>4.45</v>
      </c>
      <c r="F120" s="27">
        <v>4.45</v>
      </c>
      <c r="G120" s="27">
        <v>4.45</v>
      </c>
      <c r="H120" s="27">
        <v>4.45</v>
      </c>
      <c r="I120" s="27">
        <v>4.45</v>
      </c>
      <c r="J120" s="27">
        <v>4.45</v>
      </c>
      <c r="K120" s="27">
        <v>4.45</v>
      </c>
      <c r="L120" s="27">
        <v>4.45</v>
      </c>
      <c r="M120" s="27">
        <v>4.45</v>
      </c>
      <c r="N120" s="27">
        <v>4.45</v>
      </c>
      <c r="O120" s="27">
        <v>4.45</v>
      </c>
      <c r="P120" s="27">
        <v>4.45</v>
      </c>
      <c r="Q120" s="27">
        <v>4.45</v>
      </c>
      <c r="R120" s="27">
        <v>4.45</v>
      </c>
      <c r="S120" s="27">
        <v>4.45</v>
      </c>
      <c r="T120" s="27">
        <v>4.45</v>
      </c>
      <c r="U120" s="27">
        <v>4.45</v>
      </c>
      <c r="V120" s="27">
        <v>4.45</v>
      </c>
      <c r="W120" s="27">
        <v>4.45</v>
      </c>
      <c r="X120" s="27">
        <v>4.45</v>
      </c>
      <c r="Y120" s="27">
        <v>4.45</v>
      </c>
      <c r="Z120" s="27">
        <v>4.45</v>
      </c>
      <c r="AA120" s="27">
        <v>4.45</v>
      </c>
      <c r="AB120" s="27"/>
      <c r="AC120" s="27"/>
      <c r="AD120" s="27"/>
      <c r="AE120" s="27"/>
      <c r="AF120" s="27"/>
      <c r="AG120" s="67" t="s">
        <v>328</v>
      </c>
      <c r="AH120" s="67" t="s">
        <v>329</v>
      </c>
      <c r="AI120" s="27"/>
      <c r="AJ120" s="27"/>
      <c r="AK120" s="27"/>
      <c r="AL120" s="27"/>
    </row>
    <row r="121" spans="1:38">
      <c r="A121" s="47" t="s">
        <v>129</v>
      </c>
      <c r="B121" s="27">
        <v>2.4</v>
      </c>
      <c r="C121" s="27">
        <v>2.4</v>
      </c>
      <c r="D121" s="27">
        <v>2.4</v>
      </c>
      <c r="E121" s="27">
        <v>2.4</v>
      </c>
      <c r="F121" s="27">
        <v>2.4</v>
      </c>
      <c r="G121" s="27">
        <v>2.4</v>
      </c>
      <c r="H121" s="27">
        <v>2.4</v>
      </c>
      <c r="I121" s="27">
        <v>2.4</v>
      </c>
      <c r="J121" s="27">
        <v>2.4</v>
      </c>
      <c r="K121" s="27">
        <v>2.4</v>
      </c>
      <c r="L121" s="27">
        <v>2.4</v>
      </c>
      <c r="M121" s="27">
        <v>2.4</v>
      </c>
      <c r="N121" s="27">
        <v>2.4</v>
      </c>
      <c r="O121" s="27">
        <v>2.4</v>
      </c>
      <c r="P121" s="27">
        <v>2.4</v>
      </c>
      <c r="Q121" s="27">
        <v>2.4</v>
      </c>
      <c r="R121" s="27">
        <v>2.4</v>
      </c>
      <c r="S121" s="27">
        <v>2.4</v>
      </c>
      <c r="T121" s="27">
        <v>2.4</v>
      </c>
      <c r="U121" s="27">
        <v>2.4</v>
      </c>
      <c r="V121" s="27">
        <v>2.4</v>
      </c>
      <c r="W121" s="27">
        <v>2.4</v>
      </c>
      <c r="X121" s="27">
        <v>2.4</v>
      </c>
      <c r="Y121" s="27">
        <v>2.4</v>
      </c>
      <c r="Z121" s="27">
        <v>2.4</v>
      </c>
      <c r="AA121" s="27">
        <v>2.4</v>
      </c>
      <c r="AB121" s="27"/>
      <c r="AC121" s="27"/>
      <c r="AD121" s="27"/>
      <c r="AE121" s="27"/>
      <c r="AF121" s="27"/>
      <c r="AG121" s="67" t="s">
        <v>328</v>
      </c>
      <c r="AH121" s="67" t="s">
        <v>329</v>
      </c>
      <c r="AI121" s="27"/>
      <c r="AJ121" s="27"/>
      <c r="AK121" s="27"/>
      <c r="AL121" s="27"/>
    </row>
    <row r="122" spans="1:38">
      <c r="A122" s="47" t="s">
        <v>130</v>
      </c>
      <c r="B122" s="27">
        <v>5</v>
      </c>
      <c r="C122" s="27">
        <v>5.8</v>
      </c>
      <c r="D122" s="27">
        <v>6.6</v>
      </c>
      <c r="E122" s="27">
        <v>7.4</v>
      </c>
      <c r="F122" s="27">
        <v>8.1999999999999993</v>
      </c>
      <c r="G122" s="27">
        <v>9</v>
      </c>
      <c r="H122" s="27">
        <v>9.8000000000000007</v>
      </c>
      <c r="I122" s="27">
        <v>10.6</v>
      </c>
      <c r="J122" s="27">
        <v>11.4</v>
      </c>
      <c r="K122" s="27">
        <v>12.2</v>
      </c>
      <c r="L122" s="27">
        <v>13</v>
      </c>
      <c r="M122" s="27">
        <v>13.8</v>
      </c>
      <c r="N122" s="27">
        <v>14.6</v>
      </c>
      <c r="O122" s="27">
        <v>15.4</v>
      </c>
      <c r="P122" s="27">
        <v>16.2</v>
      </c>
      <c r="Q122" s="27">
        <v>17</v>
      </c>
      <c r="R122" s="27">
        <v>17.8</v>
      </c>
      <c r="S122" s="27">
        <v>18.600000000000001</v>
      </c>
      <c r="T122" s="27">
        <v>19.399999999999999</v>
      </c>
      <c r="U122" s="27">
        <v>20.2</v>
      </c>
      <c r="V122" s="27">
        <v>21</v>
      </c>
      <c r="W122" s="27">
        <v>22.25</v>
      </c>
      <c r="X122" s="27">
        <v>23.5</v>
      </c>
      <c r="Y122" s="27">
        <v>24.75</v>
      </c>
      <c r="Z122" s="27">
        <v>26</v>
      </c>
      <c r="AA122" s="27">
        <v>27.25</v>
      </c>
      <c r="AB122" s="27"/>
      <c r="AC122" s="27"/>
      <c r="AD122" s="27"/>
      <c r="AE122" s="27"/>
      <c r="AF122" s="27"/>
      <c r="AG122" s="67" t="s">
        <v>328</v>
      </c>
      <c r="AH122" s="67" t="s">
        <v>329</v>
      </c>
      <c r="AI122" s="27"/>
      <c r="AJ122" s="27"/>
      <c r="AK122" s="27"/>
      <c r="AL122" s="27"/>
    </row>
    <row r="123" spans="1:38">
      <c r="A123" s="47" t="s">
        <v>131</v>
      </c>
      <c r="B123" s="27">
        <v>17.3</v>
      </c>
      <c r="C123" s="27">
        <v>17.38</v>
      </c>
      <c r="D123" s="27">
        <v>17.46</v>
      </c>
      <c r="E123" s="27">
        <v>17.54</v>
      </c>
      <c r="F123" s="27">
        <v>17.62</v>
      </c>
      <c r="G123" s="27">
        <v>17.7</v>
      </c>
      <c r="H123" s="27">
        <v>17.78</v>
      </c>
      <c r="I123" s="27">
        <v>17.86</v>
      </c>
      <c r="J123" s="27">
        <v>17.940000000000001</v>
      </c>
      <c r="K123" s="27">
        <v>18.02</v>
      </c>
      <c r="L123" s="27">
        <v>18.100000000000001</v>
      </c>
      <c r="M123" s="27">
        <v>18.059999999999999</v>
      </c>
      <c r="N123" s="27">
        <v>18.02</v>
      </c>
      <c r="O123" s="27">
        <v>17.98</v>
      </c>
      <c r="P123" s="27">
        <v>17.940000000000001</v>
      </c>
      <c r="Q123" s="27">
        <v>17.899999999999999</v>
      </c>
      <c r="R123" s="27">
        <v>17.940000000000001</v>
      </c>
      <c r="S123" s="27">
        <v>17.98</v>
      </c>
      <c r="T123" s="27">
        <v>18.02</v>
      </c>
      <c r="U123" s="27">
        <v>18.059999999999999</v>
      </c>
      <c r="V123" s="27">
        <v>18.100000000000001</v>
      </c>
      <c r="W123" s="27">
        <v>18.14</v>
      </c>
      <c r="X123" s="27">
        <v>18.18</v>
      </c>
      <c r="Y123" s="27">
        <v>18.22</v>
      </c>
      <c r="Z123" s="27">
        <v>18.260000000000002</v>
      </c>
      <c r="AA123" s="27">
        <v>18.3</v>
      </c>
      <c r="AB123" s="27"/>
      <c r="AC123" s="27"/>
      <c r="AD123" s="27"/>
      <c r="AE123" s="27"/>
      <c r="AF123" s="27"/>
      <c r="AG123" s="67" t="s">
        <v>328</v>
      </c>
      <c r="AH123" s="67" t="s">
        <v>329</v>
      </c>
      <c r="AI123" s="27"/>
      <c r="AJ123" s="27"/>
      <c r="AK123" s="27"/>
      <c r="AL123" s="27"/>
    </row>
    <row r="124" spans="1:38">
      <c r="A124" s="47" t="s">
        <v>132</v>
      </c>
      <c r="B124" s="27">
        <v>0.26</v>
      </c>
      <c r="C124" s="27">
        <v>0.28000000000000003</v>
      </c>
      <c r="D124" s="27">
        <v>0.28999999999999998</v>
      </c>
      <c r="E124" s="27">
        <v>0.31</v>
      </c>
      <c r="F124" s="27">
        <v>0.32</v>
      </c>
      <c r="G124" s="27">
        <v>0.34</v>
      </c>
      <c r="H124" s="27">
        <v>0.36</v>
      </c>
      <c r="I124" s="27">
        <v>0.37</v>
      </c>
      <c r="J124" s="27">
        <v>0.39</v>
      </c>
      <c r="K124" s="27">
        <v>0.4</v>
      </c>
      <c r="L124" s="27">
        <v>0.42</v>
      </c>
      <c r="M124" s="27">
        <v>0.48</v>
      </c>
      <c r="N124" s="27">
        <v>0.53</v>
      </c>
      <c r="O124" s="27">
        <v>0.59</v>
      </c>
      <c r="P124" s="27">
        <v>0.65</v>
      </c>
      <c r="Q124" s="27">
        <v>0.71</v>
      </c>
      <c r="R124" s="27">
        <v>0.65</v>
      </c>
      <c r="S124" s="27">
        <v>0.6</v>
      </c>
      <c r="T124" s="27">
        <v>0.55000000000000004</v>
      </c>
      <c r="U124" s="27">
        <v>0.49</v>
      </c>
      <c r="V124" s="27">
        <v>0.44</v>
      </c>
      <c r="W124" s="27">
        <v>0.44</v>
      </c>
      <c r="X124" s="27">
        <v>0.44</v>
      </c>
      <c r="Y124" s="27">
        <v>0.44</v>
      </c>
      <c r="Z124" s="27">
        <v>0.44</v>
      </c>
      <c r="AA124" s="27">
        <v>0.44</v>
      </c>
      <c r="AB124" s="27"/>
      <c r="AC124" s="27"/>
      <c r="AD124" s="27"/>
      <c r="AE124" s="27"/>
      <c r="AF124" s="27"/>
      <c r="AG124" s="67" t="s">
        <v>328</v>
      </c>
      <c r="AH124" s="67" t="s">
        <v>329</v>
      </c>
      <c r="AI124" s="27"/>
      <c r="AJ124" s="27"/>
      <c r="AK124" s="27"/>
      <c r="AL124" s="27"/>
    </row>
    <row r="125" spans="1:38">
      <c r="A125" s="47" t="s">
        <v>133</v>
      </c>
      <c r="B125" s="27">
        <v>3</v>
      </c>
      <c r="C125" s="27">
        <v>6.2</v>
      </c>
      <c r="D125" s="27">
        <v>9.4</v>
      </c>
      <c r="E125" s="27">
        <v>12.6</v>
      </c>
      <c r="F125" s="27">
        <v>15.8</v>
      </c>
      <c r="G125" s="27">
        <v>19</v>
      </c>
      <c r="H125" s="27">
        <v>22.2</v>
      </c>
      <c r="I125" s="27">
        <v>25.4</v>
      </c>
      <c r="J125" s="27">
        <v>28.6</v>
      </c>
      <c r="K125" s="27">
        <v>31.8</v>
      </c>
      <c r="L125" s="27">
        <v>35</v>
      </c>
      <c r="M125" s="27">
        <v>36</v>
      </c>
      <c r="N125" s="27">
        <v>37</v>
      </c>
      <c r="O125" s="27">
        <v>38</v>
      </c>
      <c r="P125" s="27">
        <v>39</v>
      </c>
      <c r="Q125" s="27">
        <v>40</v>
      </c>
      <c r="R125" s="27">
        <v>43.8</v>
      </c>
      <c r="S125" s="27">
        <v>47.6</v>
      </c>
      <c r="T125" s="27">
        <v>51.4</v>
      </c>
      <c r="U125" s="27">
        <v>55.2</v>
      </c>
      <c r="V125" s="27">
        <v>59</v>
      </c>
      <c r="W125" s="27">
        <v>64.599999999999994</v>
      </c>
      <c r="X125" s="27">
        <v>70.2</v>
      </c>
      <c r="Y125" s="27">
        <v>75.8</v>
      </c>
      <c r="Z125" s="27">
        <v>81.400000000000006</v>
      </c>
      <c r="AA125" s="27">
        <v>87</v>
      </c>
      <c r="AB125" s="27"/>
      <c r="AC125" s="27"/>
      <c r="AD125" s="27"/>
      <c r="AE125" s="27"/>
      <c r="AF125" s="27"/>
      <c r="AG125" s="67" t="s">
        <v>330</v>
      </c>
      <c r="AH125" s="67" t="s">
        <v>331</v>
      </c>
      <c r="AI125" s="27"/>
      <c r="AJ125" s="27"/>
      <c r="AK125" s="27"/>
      <c r="AL125" s="27"/>
    </row>
    <row r="126" spans="1:38">
      <c r="A126" s="47" t="s">
        <v>134</v>
      </c>
      <c r="B126" s="27">
        <v>0</v>
      </c>
      <c r="C126" s="27">
        <v>19.95</v>
      </c>
      <c r="D126" s="27">
        <v>19.649999999999999</v>
      </c>
      <c r="E126" s="27">
        <v>19.350000000000001</v>
      </c>
      <c r="F126" s="27">
        <v>19.04</v>
      </c>
      <c r="G126" s="27">
        <v>18.739999999999998</v>
      </c>
      <c r="H126" s="27">
        <v>18.440000000000001</v>
      </c>
      <c r="I126" s="27">
        <v>18.14</v>
      </c>
      <c r="J126" s="27">
        <v>17.829999999999998</v>
      </c>
      <c r="K126" s="27">
        <v>17.53</v>
      </c>
      <c r="L126" s="27">
        <v>17.23</v>
      </c>
      <c r="M126" s="27">
        <v>16.93</v>
      </c>
      <c r="N126" s="27">
        <v>16.62</v>
      </c>
      <c r="O126" s="27">
        <v>16.32</v>
      </c>
      <c r="P126" s="27">
        <v>16.02</v>
      </c>
      <c r="Q126" s="27">
        <v>15.72</v>
      </c>
      <c r="R126" s="27">
        <v>15.41</v>
      </c>
      <c r="S126" s="27">
        <v>15.11</v>
      </c>
      <c r="T126" s="27">
        <v>14.81</v>
      </c>
      <c r="U126" s="27">
        <v>14.51</v>
      </c>
      <c r="V126" s="27">
        <v>14.21</v>
      </c>
      <c r="W126" s="27">
        <v>14.21</v>
      </c>
      <c r="X126" s="27">
        <v>14.21</v>
      </c>
      <c r="Y126" s="27">
        <v>14.21</v>
      </c>
      <c r="Z126" s="27">
        <v>14.21</v>
      </c>
      <c r="AA126" s="27">
        <v>14.21</v>
      </c>
      <c r="AB126" s="27"/>
      <c r="AC126" s="27"/>
      <c r="AD126" s="27"/>
      <c r="AE126" s="27"/>
      <c r="AF126" s="27"/>
      <c r="AG126" s="67" t="s">
        <v>328</v>
      </c>
      <c r="AH126" s="67" t="s">
        <v>329</v>
      </c>
      <c r="AI126" s="27"/>
      <c r="AJ126" s="27"/>
      <c r="AK126" s="27"/>
      <c r="AL126" s="27"/>
    </row>
    <row r="127" spans="1:38">
      <c r="A127" s="47" t="s">
        <v>135</v>
      </c>
      <c r="B127" s="27">
        <v>2</v>
      </c>
      <c r="C127" s="27">
        <v>2.09</v>
      </c>
      <c r="D127" s="27">
        <v>2.1800000000000002</v>
      </c>
      <c r="E127" s="27">
        <v>2.27</v>
      </c>
      <c r="F127" s="27">
        <v>2.36</v>
      </c>
      <c r="G127" s="27">
        <v>2.4500000000000002</v>
      </c>
      <c r="H127" s="27">
        <v>2.54</v>
      </c>
      <c r="I127" s="27">
        <v>2.63</v>
      </c>
      <c r="J127" s="27">
        <v>2.72</v>
      </c>
      <c r="K127" s="27">
        <v>2.81</v>
      </c>
      <c r="L127" s="27">
        <v>2.9</v>
      </c>
      <c r="M127" s="27">
        <v>2.86</v>
      </c>
      <c r="N127" s="27">
        <v>2.82</v>
      </c>
      <c r="O127" s="27">
        <v>2.78</v>
      </c>
      <c r="P127" s="27">
        <v>2.74</v>
      </c>
      <c r="Q127" s="27">
        <v>2.7</v>
      </c>
      <c r="R127" s="27">
        <v>2.3199999999999998</v>
      </c>
      <c r="S127" s="27">
        <v>1.93</v>
      </c>
      <c r="T127" s="27">
        <v>1.55</v>
      </c>
      <c r="U127" s="27">
        <v>1.1599999999999999</v>
      </c>
      <c r="V127" s="27">
        <v>0.78</v>
      </c>
      <c r="W127" s="27">
        <v>0.86</v>
      </c>
      <c r="X127" s="27">
        <v>0.95</v>
      </c>
      <c r="Y127" s="27">
        <v>1.03</v>
      </c>
      <c r="Z127" s="27">
        <v>1.1200000000000001</v>
      </c>
      <c r="AA127" s="27">
        <v>1.2</v>
      </c>
      <c r="AB127" s="27"/>
      <c r="AC127" s="27"/>
      <c r="AD127" s="27"/>
      <c r="AE127" s="27"/>
      <c r="AF127" s="27"/>
      <c r="AG127" s="67" t="s">
        <v>328</v>
      </c>
      <c r="AH127" s="67" t="s">
        <v>329</v>
      </c>
      <c r="AI127" s="27"/>
      <c r="AJ127" s="27"/>
      <c r="AK127" s="27"/>
      <c r="AL127" s="27"/>
    </row>
    <row r="128" spans="1:38">
      <c r="A128" s="47" t="s">
        <v>136</v>
      </c>
      <c r="B128" s="27">
        <v>0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8</v>
      </c>
      <c r="S128" s="27">
        <v>8</v>
      </c>
      <c r="T128" s="27">
        <v>8</v>
      </c>
      <c r="U128" s="27">
        <v>8</v>
      </c>
      <c r="V128" s="27">
        <v>8</v>
      </c>
      <c r="W128" s="27">
        <v>8</v>
      </c>
      <c r="X128" s="27">
        <v>8</v>
      </c>
      <c r="Y128" s="27">
        <v>8</v>
      </c>
      <c r="Z128" s="27">
        <v>8</v>
      </c>
      <c r="AA128" s="27">
        <v>8</v>
      </c>
      <c r="AB128" s="27"/>
      <c r="AC128" s="27"/>
      <c r="AD128" s="27"/>
      <c r="AE128" s="27"/>
      <c r="AF128" s="27"/>
      <c r="AG128" s="67" t="s">
        <v>328</v>
      </c>
      <c r="AH128" s="67" t="s">
        <v>329</v>
      </c>
      <c r="AI128" s="27"/>
      <c r="AJ128" s="27"/>
      <c r="AK128" s="27"/>
      <c r="AL128" s="27"/>
    </row>
    <row r="129" spans="1:38">
      <c r="A129" s="47" t="s">
        <v>137</v>
      </c>
      <c r="B129" s="27">
        <v>0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/>
      <c r="AC129" s="27"/>
      <c r="AD129" s="27"/>
      <c r="AE129" s="27"/>
      <c r="AF129" s="27"/>
      <c r="AG129" s="67" t="s">
        <v>328</v>
      </c>
      <c r="AH129" s="67" t="s">
        <v>329</v>
      </c>
      <c r="AI129" s="27"/>
      <c r="AJ129" s="27"/>
      <c r="AK129" s="27"/>
      <c r="AL129" s="27"/>
    </row>
    <row r="130" spans="1:38">
      <c r="A130" s="47" t="s">
        <v>138</v>
      </c>
      <c r="B130" s="27">
        <v>478</v>
      </c>
      <c r="C130" s="27">
        <v>482.5</v>
      </c>
      <c r="D130" s="27">
        <v>487</v>
      </c>
      <c r="E130" s="27">
        <v>491.5</v>
      </c>
      <c r="F130" s="27">
        <v>496</v>
      </c>
      <c r="G130" s="27">
        <v>500.5</v>
      </c>
      <c r="H130" s="27">
        <v>505</v>
      </c>
      <c r="I130" s="27">
        <v>509.5</v>
      </c>
      <c r="J130" s="27">
        <v>514</v>
      </c>
      <c r="K130" s="27">
        <v>518.5</v>
      </c>
      <c r="L130" s="27">
        <v>523</v>
      </c>
      <c r="M130" s="27">
        <v>530.6</v>
      </c>
      <c r="N130" s="27">
        <v>538.20000000000005</v>
      </c>
      <c r="O130" s="27">
        <v>545.79999999999995</v>
      </c>
      <c r="P130" s="27">
        <v>553.4</v>
      </c>
      <c r="Q130" s="27">
        <v>561</v>
      </c>
      <c r="R130" s="27">
        <v>574.20000000000005</v>
      </c>
      <c r="S130" s="27">
        <v>587.4</v>
      </c>
      <c r="T130" s="27">
        <v>600.6</v>
      </c>
      <c r="U130" s="27">
        <v>613.79999999999995</v>
      </c>
      <c r="V130" s="27">
        <v>627</v>
      </c>
      <c r="W130" s="27">
        <v>642.79999999999995</v>
      </c>
      <c r="X130" s="27">
        <v>658.6</v>
      </c>
      <c r="Y130" s="27">
        <v>674.4</v>
      </c>
      <c r="Z130" s="27">
        <v>690.2</v>
      </c>
      <c r="AA130" s="27">
        <v>706</v>
      </c>
      <c r="AB130" s="27"/>
      <c r="AC130" s="27"/>
      <c r="AD130" s="27"/>
      <c r="AE130" s="27"/>
      <c r="AF130" s="27"/>
      <c r="AG130" s="67" t="s">
        <v>328</v>
      </c>
      <c r="AH130" s="67" t="s">
        <v>329</v>
      </c>
      <c r="AI130" s="27"/>
      <c r="AJ130" s="27"/>
      <c r="AK130" s="27"/>
      <c r="AL130" s="27"/>
    </row>
    <row r="131" spans="1:38">
      <c r="A131" s="47" t="s">
        <v>139</v>
      </c>
      <c r="B131" s="27">
        <v>38</v>
      </c>
      <c r="C131" s="27">
        <v>38</v>
      </c>
      <c r="D131" s="27">
        <v>38</v>
      </c>
      <c r="E131" s="27">
        <v>38</v>
      </c>
      <c r="F131" s="27">
        <v>38</v>
      </c>
      <c r="G131" s="27">
        <v>38</v>
      </c>
      <c r="H131" s="27">
        <v>38</v>
      </c>
      <c r="I131" s="27">
        <v>38</v>
      </c>
      <c r="J131" s="27">
        <v>38</v>
      </c>
      <c r="K131" s="27">
        <v>38</v>
      </c>
      <c r="L131" s="27">
        <v>38</v>
      </c>
      <c r="M131" s="27">
        <v>35.200000000000003</v>
      </c>
      <c r="N131" s="27">
        <v>32.4</v>
      </c>
      <c r="O131" s="27">
        <v>29.6</v>
      </c>
      <c r="P131" s="27">
        <v>26.8</v>
      </c>
      <c r="Q131" s="27">
        <v>24</v>
      </c>
      <c r="R131" s="27">
        <v>21.6</v>
      </c>
      <c r="S131" s="27">
        <v>19.2</v>
      </c>
      <c r="T131" s="27">
        <v>16.8</v>
      </c>
      <c r="U131" s="27">
        <v>14.4</v>
      </c>
      <c r="V131" s="27">
        <v>12</v>
      </c>
      <c r="W131" s="27">
        <v>24.6</v>
      </c>
      <c r="X131" s="27">
        <v>37.200000000000003</v>
      </c>
      <c r="Y131" s="27">
        <v>49.8</v>
      </c>
      <c r="Z131" s="27">
        <v>62.4</v>
      </c>
      <c r="AA131" s="27">
        <v>75</v>
      </c>
      <c r="AB131" s="27"/>
      <c r="AC131" s="27"/>
      <c r="AD131" s="27"/>
      <c r="AE131" s="27"/>
      <c r="AF131" s="27"/>
      <c r="AG131" s="67" t="s">
        <v>328</v>
      </c>
      <c r="AH131" s="67" t="s">
        <v>329</v>
      </c>
      <c r="AI131" s="27"/>
      <c r="AJ131" s="27"/>
      <c r="AK131" s="27"/>
      <c r="AL131" s="27"/>
    </row>
    <row r="132" spans="1:38">
      <c r="A132" s="47" t="s">
        <v>140</v>
      </c>
      <c r="B132" s="27">
        <v>393</v>
      </c>
      <c r="C132" s="27">
        <v>423.3</v>
      </c>
      <c r="D132" s="27">
        <v>453.6</v>
      </c>
      <c r="E132" s="27">
        <v>483.9</v>
      </c>
      <c r="F132" s="27">
        <v>514.20000000000005</v>
      </c>
      <c r="G132" s="27">
        <v>544.5</v>
      </c>
      <c r="H132" s="27">
        <v>574.79999999999995</v>
      </c>
      <c r="I132" s="27">
        <v>605.1</v>
      </c>
      <c r="J132" s="27">
        <v>635.4</v>
      </c>
      <c r="K132" s="27">
        <v>665.7</v>
      </c>
      <c r="L132" s="27">
        <v>696</v>
      </c>
      <c r="M132" s="27">
        <v>726.6</v>
      </c>
      <c r="N132" s="27">
        <v>757.2</v>
      </c>
      <c r="O132" s="27">
        <v>787.8</v>
      </c>
      <c r="P132" s="27">
        <v>818.4</v>
      </c>
      <c r="Q132" s="27">
        <v>849</v>
      </c>
      <c r="R132" s="27">
        <v>876.8</v>
      </c>
      <c r="S132" s="27">
        <v>904.6</v>
      </c>
      <c r="T132" s="27">
        <v>932.4</v>
      </c>
      <c r="U132" s="27">
        <v>960.2</v>
      </c>
      <c r="V132" s="27">
        <v>988</v>
      </c>
      <c r="W132" s="27">
        <v>979.2</v>
      </c>
      <c r="X132" s="27">
        <v>970.4</v>
      </c>
      <c r="Y132" s="27">
        <v>961.6</v>
      </c>
      <c r="Z132" s="27">
        <v>952.8</v>
      </c>
      <c r="AA132" s="27">
        <v>944</v>
      </c>
      <c r="AB132" s="27"/>
      <c r="AC132" s="27"/>
      <c r="AD132" s="27"/>
      <c r="AE132" s="27"/>
      <c r="AF132" s="27"/>
      <c r="AG132" s="67" t="s">
        <v>328</v>
      </c>
      <c r="AH132" s="67" t="s">
        <v>329</v>
      </c>
      <c r="AI132" s="27"/>
      <c r="AJ132" s="27"/>
      <c r="AK132" s="27"/>
      <c r="AL132" s="27"/>
    </row>
    <row r="133" spans="1:38">
      <c r="A133" s="47" t="s">
        <v>141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0.01</v>
      </c>
      <c r="N133" s="27">
        <v>0.02</v>
      </c>
      <c r="O133" s="27">
        <v>0.03</v>
      </c>
      <c r="P133" s="27">
        <v>0.04</v>
      </c>
      <c r="Q133" s="27">
        <v>0.04</v>
      </c>
      <c r="R133" s="27">
        <v>0.08</v>
      </c>
      <c r="S133" s="27">
        <v>0.11</v>
      </c>
      <c r="T133" s="27">
        <v>0.14000000000000001</v>
      </c>
      <c r="U133" s="27">
        <v>0.17</v>
      </c>
      <c r="V133" s="27">
        <v>0.2</v>
      </c>
      <c r="W133" s="27">
        <v>0.21</v>
      </c>
      <c r="X133" s="27">
        <v>0.22</v>
      </c>
      <c r="Y133" s="27">
        <v>0.23</v>
      </c>
      <c r="Z133" s="27">
        <v>0.24</v>
      </c>
      <c r="AA133" s="27">
        <v>0.25</v>
      </c>
      <c r="AB133" s="27"/>
      <c r="AC133" s="27"/>
      <c r="AD133" s="27"/>
      <c r="AE133" s="27"/>
      <c r="AF133" s="27"/>
      <c r="AG133" s="67" t="s">
        <v>328</v>
      </c>
      <c r="AH133" s="67" t="s">
        <v>329</v>
      </c>
      <c r="AI133" s="27"/>
      <c r="AJ133" s="27"/>
      <c r="AK133" s="27"/>
      <c r="AL133" s="27"/>
    </row>
    <row r="134" spans="1:38">
      <c r="A134" s="47" t="s">
        <v>142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/>
      <c r="AC134" s="27"/>
      <c r="AD134" s="27"/>
      <c r="AE134" s="27"/>
      <c r="AF134" s="27"/>
      <c r="AG134" s="67" t="s">
        <v>328</v>
      </c>
      <c r="AH134" s="67" t="s">
        <v>329</v>
      </c>
      <c r="AI134" s="27"/>
      <c r="AJ134" s="27"/>
      <c r="AK134" s="27"/>
      <c r="AL134" s="27"/>
    </row>
    <row r="135" spans="1:38">
      <c r="A135" s="47" t="s">
        <v>143</v>
      </c>
      <c r="B135" s="27">
        <v>40</v>
      </c>
      <c r="C135" s="27">
        <v>40.200000000000003</v>
      </c>
      <c r="D135" s="27">
        <v>40.4</v>
      </c>
      <c r="E135" s="27">
        <v>40.6</v>
      </c>
      <c r="F135" s="27">
        <v>40.799999999999997</v>
      </c>
      <c r="G135" s="27">
        <v>41</v>
      </c>
      <c r="H135" s="27">
        <v>41.2</v>
      </c>
      <c r="I135" s="27">
        <v>41.4</v>
      </c>
      <c r="J135" s="27">
        <v>41.6</v>
      </c>
      <c r="K135" s="27">
        <v>41.8</v>
      </c>
      <c r="L135" s="27">
        <v>42</v>
      </c>
      <c r="M135" s="27">
        <v>42.2</v>
      </c>
      <c r="N135" s="27">
        <v>42.4</v>
      </c>
      <c r="O135" s="27">
        <v>42.6</v>
      </c>
      <c r="P135" s="27">
        <v>42.8</v>
      </c>
      <c r="Q135" s="27">
        <v>43</v>
      </c>
      <c r="R135" s="27">
        <v>43</v>
      </c>
      <c r="S135" s="27">
        <v>43</v>
      </c>
      <c r="T135" s="27">
        <v>43</v>
      </c>
      <c r="U135" s="27">
        <v>43</v>
      </c>
      <c r="V135" s="27">
        <v>43</v>
      </c>
      <c r="W135" s="27">
        <v>43</v>
      </c>
      <c r="X135" s="27">
        <v>43</v>
      </c>
      <c r="Y135" s="27">
        <v>43</v>
      </c>
      <c r="Z135" s="27">
        <v>43</v>
      </c>
      <c r="AA135" s="27">
        <v>43</v>
      </c>
      <c r="AB135" s="27"/>
      <c r="AC135" s="27"/>
      <c r="AD135" s="27"/>
      <c r="AE135" s="27"/>
      <c r="AF135" s="27"/>
      <c r="AG135" s="67" t="s">
        <v>328</v>
      </c>
      <c r="AH135" s="67" t="s">
        <v>329</v>
      </c>
      <c r="AI135" s="27"/>
      <c r="AJ135" s="27"/>
      <c r="AK135" s="27"/>
      <c r="AL135" s="27"/>
    </row>
    <row r="136" spans="1:38">
      <c r="A136" s="47" t="s">
        <v>144</v>
      </c>
      <c r="B136" s="27">
        <v>345</v>
      </c>
      <c r="C136" s="27">
        <v>346.5</v>
      </c>
      <c r="D136" s="27">
        <v>348</v>
      </c>
      <c r="E136" s="27">
        <v>349.5</v>
      </c>
      <c r="F136" s="27">
        <v>351</v>
      </c>
      <c r="G136" s="27">
        <v>352.5</v>
      </c>
      <c r="H136" s="27">
        <v>354</v>
      </c>
      <c r="I136" s="27">
        <v>355.5</v>
      </c>
      <c r="J136" s="27">
        <v>357</v>
      </c>
      <c r="K136" s="27">
        <v>358.5</v>
      </c>
      <c r="L136" s="27">
        <v>360</v>
      </c>
      <c r="M136" s="27">
        <v>361</v>
      </c>
      <c r="N136" s="27">
        <v>362</v>
      </c>
      <c r="O136" s="27">
        <v>363</v>
      </c>
      <c r="P136" s="27">
        <v>364</v>
      </c>
      <c r="Q136" s="27">
        <v>365</v>
      </c>
      <c r="R136" s="27">
        <v>366.6</v>
      </c>
      <c r="S136" s="27">
        <v>368.2</v>
      </c>
      <c r="T136" s="27">
        <v>369.8</v>
      </c>
      <c r="U136" s="27">
        <v>371.4</v>
      </c>
      <c r="V136" s="27">
        <v>373</v>
      </c>
      <c r="W136" s="27">
        <v>373.6</v>
      </c>
      <c r="X136" s="27">
        <v>374.2</v>
      </c>
      <c r="Y136" s="27">
        <v>374.8</v>
      </c>
      <c r="Z136" s="27">
        <v>375.4</v>
      </c>
      <c r="AA136" s="27">
        <v>376</v>
      </c>
      <c r="AB136" s="27"/>
      <c r="AC136" s="27"/>
      <c r="AD136" s="27"/>
      <c r="AE136" s="27"/>
      <c r="AF136" s="27"/>
      <c r="AG136" s="67" t="s">
        <v>330</v>
      </c>
      <c r="AH136" s="67" t="s">
        <v>331</v>
      </c>
      <c r="AI136" s="27"/>
      <c r="AJ136" s="27"/>
      <c r="AK136" s="27"/>
      <c r="AL136" s="27"/>
    </row>
    <row r="137" spans="1:38">
      <c r="A137" s="47" t="s">
        <v>145</v>
      </c>
      <c r="B137" s="27">
        <v>10</v>
      </c>
      <c r="C137" s="27">
        <v>10</v>
      </c>
      <c r="D137" s="27">
        <v>10</v>
      </c>
      <c r="E137" s="27">
        <v>10</v>
      </c>
      <c r="F137" s="27">
        <v>10</v>
      </c>
      <c r="G137" s="27">
        <v>10</v>
      </c>
      <c r="H137" s="27">
        <v>10</v>
      </c>
      <c r="I137" s="27">
        <v>10</v>
      </c>
      <c r="J137" s="27">
        <v>10</v>
      </c>
      <c r="K137" s="27">
        <v>10</v>
      </c>
      <c r="L137" s="27">
        <v>10</v>
      </c>
      <c r="M137" s="27">
        <v>10</v>
      </c>
      <c r="N137" s="27">
        <v>10</v>
      </c>
      <c r="O137" s="27">
        <v>10</v>
      </c>
      <c r="P137" s="27">
        <v>10</v>
      </c>
      <c r="Q137" s="27">
        <v>10</v>
      </c>
      <c r="R137" s="27">
        <v>10</v>
      </c>
      <c r="S137" s="27">
        <v>10</v>
      </c>
      <c r="T137" s="27">
        <v>10</v>
      </c>
      <c r="U137" s="27">
        <v>10</v>
      </c>
      <c r="V137" s="27">
        <v>10</v>
      </c>
      <c r="W137" s="27">
        <v>10</v>
      </c>
      <c r="X137" s="27">
        <v>10</v>
      </c>
      <c r="Y137" s="27">
        <v>10</v>
      </c>
      <c r="Z137" s="27">
        <v>10</v>
      </c>
      <c r="AA137" s="27">
        <v>10</v>
      </c>
      <c r="AB137" s="27"/>
      <c r="AC137" s="27"/>
      <c r="AD137" s="27"/>
      <c r="AE137" s="27"/>
      <c r="AF137" s="27"/>
      <c r="AG137" s="67" t="s">
        <v>328</v>
      </c>
      <c r="AH137" s="67" t="s">
        <v>329</v>
      </c>
      <c r="AI137" s="27"/>
      <c r="AJ137" s="27"/>
      <c r="AK137" s="27"/>
      <c r="AL137" s="27"/>
    </row>
    <row r="138" spans="1:38">
      <c r="A138" s="47" t="s">
        <v>146</v>
      </c>
      <c r="B138" s="27">
        <v>1546</v>
      </c>
      <c r="C138" s="27">
        <v>1596.6</v>
      </c>
      <c r="D138" s="27">
        <v>1647.2</v>
      </c>
      <c r="E138" s="27">
        <v>1697.8</v>
      </c>
      <c r="F138" s="27">
        <v>1748.4</v>
      </c>
      <c r="G138" s="27">
        <v>1799</v>
      </c>
      <c r="H138" s="27">
        <v>1849.6</v>
      </c>
      <c r="I138" s="27">
        <v>1900.2</v>
      </c>
      <c r="J138" s="27">
        <v>1950.8</v>
      </c>
      <c r="K138" s="27">
        <v>2001.4</v>
      </c>
      <c r="L138" s="27">
        <v>2052</v>
      </c>
      <c r="M138" s="27">
        <v>2063</v>
      </c>
      <c r="N138" s="27">
        <v>2074</v>
      </c>
      <c r="O138" s="27">
        <v>2085</v>
      </c>
      <c r="P138" s="27">
        <v>2096</v>
      </c>
      <c r="Q138" s="27">
        <v>2107</v>
      </c>
      <c r="R138" s="27">
        <v>2102</v>
      </c>
      <c r="S138" s="27">
        <v>2097</v>
      </c>
      <c r="T138" s="27">
        <v>2092</v>
      </c>
      <c r="U138" s="27">
        <v>2087</v>
      </c>
      <c r="V138" s="27">
        <v>2082</v>
      </c>
      <c r="W138" s="27">
        <v>2083</v>
      </c>
      <c r="X138" s="27">
        <v>2084</v>
      </c>
      <c r="Y138" s="27">
        <v>2085</v>
      </c>
      <c r="Z138" s="27">
        <v>2086</v>
      </c>
      <c r="AA138" s="27">
        <v>2087</v>
      </c>
      <c r="AB138" s="27"/>
      <c r="AC138" s="27"/>
      <c r="AD138" s="27"/>
      <c r="AE138" s="27"/>
      <c r="AF138" s="27"/>
      <c r="AG138" s="67" t="s">
        <v>330</v>
      </c>
      <c r="AH138" s="67" t="s">
        <v>331</v>
      </c>
      <c r="AI138" s="27"/>
      <c r="AJ138" s="27"/>
      <c r="AK138" s="27"/>
      <c r="AL138" s="27"/>
    </row>
    <row r="139" spans="1:38">
      <c r="A139" s="47" t="s">
        <v>147</v>
      </c>
      <c r="B139" s="27">
        <v>0.84</v>
      </c>
      <c r="C139" s="27">
        <v>0.84</v>
      </c>
      <c r="D139" s="27">
        <v>0.84</v>
      </c>
      <c r="E139" s="27">
        <v>0.84</v>
      </c>
      <c r="F139" s="27">
        <v>0.84</v>
      </c>
      <c r="G139" s="27">
        <v>0.84</v>
      </c>
      <c r="H139" s="27">
        <v>0.84</v>
      </c>
      <c r="I139" s="27">
        <v>0.84</v>
      </c>
      <c r="J139" s="27">
        <v>0.84</v>
      </c>
      <c r="K139" s="27">
        <v>0.84</v>
      </c>
      <c r="L139" s="27">
        <v>0.84</v>
      </c>
      <c r="M139" s="27">
        <v>0.84</v>
      </c>
      <c r="N139" s="27">
        <v>0.84</v>
      </c>
      <c r="O139" s="27">
        <v>0.84</v>
      </c>
      <c r="P139" s="27">
        <v>0.84</v>
      </c>
      <c r="Q139" s="27">
        <v>0.84</v>
      </c>
      <c r="R139" s="27">
        <v>19.02</v>
      </c>
      <c r="S139" s="27">
        <v>37.200000000000003</v>
      </c>
      <c r="T139" s="27">
        <v>55.38</v>
      </c>
      <c r="U139" s="27">
        <v>73.56</v>
      </c>
      <c r="V139" s="27">
        <v>91.75</v>
      </c>
      <c r="W139" s="27">
        <v>83</v>
      </c>
      <c r="X139" s="27">
        <v>74.25</v>
      </c>
      <c r="Y139" s="27">
        <v>65.5</v>
      </c>
      <c r="Z139" s="27">
        <v>56.75</v>
      </c>
      <c r="AA139" s="27">
        <v>48</v>
      </c>
      <c r="AB139" s="27"/>
      <c r="AC139" s="27"/>
      <c r="AD139" s="27"/>
      <c r="AE139" s="27"/>
      <c r="AF139" s="27"/>
      <c r="AG139" s="67" t="s">
        <v>328</v>
      </c>
      <c r="AH139" s="67" t="s">
        <v>329</v>
      </c>
      <c r="AI139" s="27"/>
      <c r="AJ139" s="27"/>
      <c r="AK139" s="27"/>
      <c r="AL139" s="27"/>
    </row>
    <row r="140" spans="1:38">
      <c r="A140" s="47" t="s">
        <v>148</v>
      </c>
      <c r="B140" s="27">
        <v>48</v>
      </c>
      <c r="C140" s="27">
        <v>50.5</v>
      </c>
      <c r="D140" s="27">
        <v>53</v>
      </c>
      <c r="E140" s="27">
        <v>55.5</v>
      </c>
      <c r="F140" s="27">
        <v>58</v>
      </c>
      <c r="G140" s="27">
        <v>60.5</v>
      </c>
      <c r="H140" s="27">
        <v>63</v>
      </c>
      <c r="I140" s="27">
        <v>65.5</v>
      </c>
      <c r="J140" s="27">
        <v>68</v>
      </c>
      <c r="K140" s="27">
        <v>70.5</v>
      </c>
      <c r="L140" s="27">
        <v>73</v>
      </c>
      <c r="M140" s="27">
        <v>80.400000000000006</v>
      </c>
      <c r="N140" s="27">
        <v>87.8</v>
      </c>
      <c r="O140" s="27">
        <v>95.2</v>
      </c>
      <c r="P140" s="27">
        <v>102.6</v>
      </c>
      <c r="Q140" s="27">
        <v>110</v>
      </c>
      <c r="R140" s="27">
        <v>117.6</v>
      </c>
      <c r="S140" s="27">
        <v>125.2</v>
      </c>
      <c r="T140" s="27">
        <v>132.80000000000001</v>
      </c>
      <c r="U140" s="27">
        <v>140.4</v>
      </c>
      <c r="V140" s="27">
        <v>148</v>
      </c>
      <c r="W140" s="27">
        <v>148.4</v>
      </c>
      <c r="X140" s="27">
        <v>148.80000000000001</v>
      </c>
      <c r="Y140" s="27">
        <v>149.19999999999999</v>
      </c>
      <c r="Z140" s="27">
        <v>149.6</v>
      </c>
      <c r="AA140" s="27">
        <v>150</v>
      </c>
      <c r="AB140" s="27"/>
      <c r="AC140" s="27"/>
      <c r="AD140" s="27"/>
      <c r="AE140" s="27"/>
      <c r="AF140" s="27"/>
      <c r="AG140" s="67" t="s">
        <v>328</v>
      </c>
      <c r="AH140" s="67" t="s">
        <v>329</v>
      </c>
      <c r="AI140" s="27"/>
      <c r="AJ140" s="27"/>
      <c r="AK140" s="27"/>
      <c r="AL140" s="27"/>
    </row>
    <row r="141" spans="1:38">
      <c r="A141" s="47" t="s">
        <v>149</v>
      </c>
      <c r="B141" s="27">
        <v>251</v>
      </c>
      <c r="C141" s="27">
        <v>257.5</v>
      </c>
      <c r="D141" s="27">
        <v>264</v>
      </c>
      <c r="E141" s="27">
        <v>270.5</v>
      </c>
      <c r="F141" s="27">
        <v>277</v>
      </c>
      <c r="G141" s="27">
        <v>283.5</v>
      </c>
      <c r="H141" s="27">
        <v>290</v>
      </c>
      <c r="I141" s="27">
        <v>296.5</v>
      </c>
      <c r="J141" s="27">
        <v>303</v>
      </c>
      <c r="K141" s="27">
        <v>309.5</v>
      </c>
      <c r="L141" s="27">
        <v>316</v>
      </c>
      <c r="M141" s="27">
        <v>322.60000000000002</v>
      </c>
      <c r="N141" s="27">
        <v>329.2</v>
      </c>
      <c r="O141" s="27">
        <v>335.8</v>
      </c>
      <c r="P141" s="27">
        <v>342.4</v>
      </c>
      <c r="Q141" s="27">
        <v>349</v>
      </c>
      <c r="R141" s="27">
        <v>344.8</v>
      </c>
      <c r="S141" s="27">
        <v>340.6</v>
      </c>
      <c r="T141" s="27">
        <v>336.4</v>
      </c>
      <c r="U141" s="27">
        <v>332.2</v>
      </c>
      <c r="V141" s="27">
        <v>328</v>
      </c>
      <c r="W141" s="27">
        <v>346.4</v>
      </c>
      <c r="X141" s="27">
        <v>364.8</v>
      </c>
      <c r="Y141" s="27">
        <v>383.2</v>
      </c>
      <c r="Z141" s="27">
        <v>401.6</v>
      </c>
      <c r="AA141" s="27">
        <v>420</v>
      </c>
      <c r="AB141" s="27"/>
      <c r="AC141" s="27"/>
      <c r="AD141" s="27"/>
      <c r="AE141" s="27"/>
      <c r="AF141" s="27"/>
      <c r="AG141" s="67" t="s">
        <v>328</v>
      </c>
      <c r="AH141" s="67" t="s">
        <v>329</v>
      </c>
      <c r="AI141" s="27"/>
      <c r="AJ141" s="27"/>
      <c r="AK141" s="27"/>
      <c r="AL141" s="27"/>
    </row>
    <row r="142" spans="1:38">
      <c r="A142" s="47" t="s">
        <v>150</v>
      </c>
      <c r="B142" s="27">
        <v>0</v>
      </c>
      <c r="C142" s="27">
        <v>0</v>
      </c>
      <c r="D142" s="27">
        <v>0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0.06</v>
      </c>
      <c r="S142" s="27">
        <v>0.12</v>
      </c>
      <c r="T142" s="27">
        <v>0.18</v>
      </c>
      <c r="U142" s="27">
        <v>0.24</v>
      </c>
      <c r="V142" s="27">
        <v>0.3</v>
      </c>
      <c r="W142" s="27">
        <v>0.3</v>
      </c>
      <c r="X142" s="27">
        <v>0.3</v>
      </c>
      <c r="Y142" s="27">
        <v>0.3</v>
      </c>
      <c r="Z142" s="27">
        <v>0.3</v>
      </c>
      <c r="AA142" s="27">
        <v>0.3</v>
      </c>
      <c r="AB142" s="27"/>
      <c r="AC142" s="27"/>
      <c r="AD142" s="27"/>
      <c r="AE142" s="27"/>
      <c r="AF142" s="27"/>
      <c r="AG142" s="67" t="s">
        <v>328</v>
      </c>
      <c r="AH142" s="67" t="s">
        <v>329</v>
      </c>
      <c r="AI142" s="27"/>
      <c r="AJ142" s="27"/>
      <c r="AK142" s="27"/>
      <c r="AL142" s="27"/>
    </row>
    <row r="143" spans="1:38">
      <c r="A143" s="47" t="s">
        <v>151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/>
      <c r="AC143" s="27"/>
      <c r="AD143" s="27"/>
      <c r="AE143" s="27"/>
      <c r="AF143" s="27"/>
      <c r="AG143" s="67" t="s">
        <v>328</v>
      </c>
      <c r="AH143" s="67" t="s">
        <v>329</v>
      </c>
      <c r="AI143" s="27"/>
      <c r="AJ143" s="27"/>
      <c r="AK143" s="27"/>
      <c r="AL143" s="27"/>
    </row>
    <row r="144" spans="1:38">
      <c r="A144" s="47" t="s">
        <v>152</v>
      </c>
      <c r="B144" s="27">
        <v>0</v>
      </c>
      <c r="C144" s="27">
        <v>23.46</v>
      </c>
      <c r="D144" s="27">
        <v>23.39</v>
      </c>
      <c r="E144" s="27">
        <v>23.32</v>
      </c>
      <c r="F144" s="27">
        <v>23.25</v>
      </c>
      <c r="G144" s="27">
        <v>23.18</v>
      </c>
      <c r="H144" s="27">
        <v>23.11</v>
      </c>
      <c r="I144" s="27">
        <v>23.04</v>
      </c>
      <c r="J144" s="27">
        <v>22.97</v>
      </c>
      <c r="K144" s="27">
        <v>22.89</v>
      </c>
      <c r="L144" s="27">
        <v>22.82</v>
      </c>
      <c r="M144" s="27">
        <v>22.75</v>
      </c>
      <c r="N144" s="27">
        <v>22.68</v>
      </c>
      <c r="O144" s="27">
        <v>22.61</v>
      </c>
      <c r="P144" s="27">
        <v>22.54</v>
      </c>
      <c r="Q144" s="27">
        <v>22.47</v>
      </c>
      <c r="R144" s="27">
        <v>22.4</v>
      </c>
      <c r="S144" s="27">
        <v>22.33</v>
      </c>
      <c r="T144" s="27">
        <v>22.25</v>
      </c>
      <c r="U144" s="27">
        <v>22.18</v>
      </c>
      <c r="V144" s="27">
        <v>22.11</v>
      </c>
      <c r="W144" s="27">
        <v>22.04</v>
      </c>
      <c r="X144" s="27">
        <v>21.97</v>
      </c>
      <c r="Y144" s="27">
        <v>21.9</v>
      </c>
      <c r="Z144" s="27">
        <v>21.83</v>
      </c>
      <c r="AA144" s="27">
        <v>21.76</v>
      </c>
      <c r="AB144" s="27"/>
      <c r="AC144" s="27"/>
      <c r="AD144" s="27"/>
      <c r="AE144" s="27"/>
      <c r="AF144" s="27"/>
      <c r="AG144" s="67" t="s">
        <v>328</v>
      </c>
      <c r="AH144" s="67" t="s">
        <v>329</v>
      </c>
      <c r="AI144" s="27"/>
      <c r="AJ144" s="27"/>
      <c r="AK144" s="27"/>
      <c r="AL144" s="27"/>
    </row>
    <row r="145" spans="1:38">
      <c r="A145" s="47" t="s">
        <v>153</v>
      </c>
      <c r="B145" s="27">
        <v>1089</v>
      </c>
      <c r="C145" s="27">
        <v>1112.5999999999999</v>
      </c>
      <c r="D145" s="27">
        <v>1136.2</v>
      </c>
      <c r="E145" s="27">
        <v>1159.8</v>
      </c>
      <c r="F145" s="27">
        <v>1183.4000000000001</v>
      </c>
      <c r="G145" s="27">
        <v>1207</v>
      </c>
      <c r="H145" s="27">
        <v>1230.5999999999999</v>
      </c>
      <c r="I145" s="27">
        <v>1254.2</v>
      </c>
      <c r="J145" s="27">
        <v>1277.8</v>
      </c>
      <c r="K145" s="27">
        <v>1301.4000000000001</v>
      </c>
      <c r="L145" s="27">
        <v>1325</v>
      </c>
      <c r="M145" s="27">
        <v>1340</v>
      </c>
      <c r="N145" s="27">
        <v>1355</v>
      </c>
      <c r="O145" s="27">
        <v>1370</v>
      </c>
      <c r="P145" s="27">
        <v>1385</v>
      </c>
      <c r="Q145" s="27">
        <v>1400</v>
      </c>
      <c r="R145" s="27">
        <v>1412.6</v>
      </c>
      <c r="S145" s="27">
        <v>1425.2</v>
      </c>
      <c r="T145" s="27">
        <v>1437.8</v>
      </c>
      <c r="U145" s="27">
        <v>1450.4</v>
      </c>
      <c r="V145" s="27">
        <v>1463</v>
      </c>
      <c r="W145" s="27">
        <v>1476.2</v>
      </c>
      <c r="X145" s="27">
        <v>1489.4</v>
      </c>
      <c r="Y145" s="27">
        <v>1502.6</v>
      </c>
      <c r="Z145" s="27">
        <v>1515.8</v>
      </c>
      <c r="AA145" s="27">
        <v>1529</v>
      </c>
      <c r="AB145" s="27"/>
      <c r="AC145" s="27"/>
      <c r="AD145" s="27"/>
      <c r="AE145" s="27"/>
      <c r="AF145" s="27"/>
      <c r="AG145" s="67" t="s">
        <v>330</v>
      </c>
      <c r="AH145" s="67" t="s">
        <v>331</v>
      </c>
      <c r="AI145" s="27"/>
      <c r="AJ145" s="27"/>
      <c r="AK145" s="27"/>
      <c r="AL145" s="27"/>
    </row>
    <row r="146" spans="1:38">
      <c r="A146" s="47" t="s">
        <v>154</v>
      </c>
      <c r="B146" s="27">
        <v>2</v>
      </c>
      <c r="C146" s="27">
        <v>2</v>
      </c>
      <c r="D146" s="27">
        <v>2</v>
      </c>
      <c r="E146" s="27">
        <v>2</v>
      </c>
      <c r="F146" s="27">
        <v>2</v>
      </c>
      <c r="G146" s="27">
        <v>2</v>
      </c>
      <c r="H146" s="27">
        <v>2</v>
      </c>
      <c r="I146" s="27">
        <v>2</v>
      </c>
      <c r="J146" s="27">
        <v>2</v>
      </c>
      <c r="K146" s="27">
        <v>2</v>
      </c>
      <c r="L146" s="27">
        <v>2</v>
      </c>
      <c r="M146" s="27">
        <v>2</v>
      </c>
      <c r="N146" s="27">
        <v>2</v>
      </c>
      <c r="O146" s="27">
        <v>2</v>
      </c>
      <c r="P146" s="27">
        <v>2</v>
      </c>
      <c r="Q146" s="27">
        <v>2</v>
      </c>
      <c r="R146" s="27">
        <v>2</v>
      </c>
      <c r="S146" s="27">
        <v>2</v>
      </c>
      <c r="T146" s="27">
        <v>2</v>
      </c>
      <c r="U146" s="27">
        <v>2</v>
      </c>
      <c r="V146" s="27">
        <v>2</v>
      </c>
      <c r="W146" s="27">
        <v>2</v>
      </c>
      <c r="X146" s="27">
        <v>2</v>
      </c>
      <c r="Y146" s="27">
        <v>2</v>
      </c>
      <c r="Z146" s="27">
        <v>2</v>
      </c>
      <c r="AA146" s="27">
        <v>2</v>
      </c>
      <c r="AB146" s="27"/>
      <c r="AC146" s="27"/>
      <c r="AD146" s="27"/>
      <c r="AE146" s="27"/>
      <c r="AF146" s="27"/>
      <c r="AG146" s="67" t="s">
        <v>328</v>
      </c>
      <c r="AH146" s="67" t="s">
        <v>329</v>
      </c>
      <c r="AI146" s="27"/>
      <c r="AJ146" s="27"/>
      <c r="AK146" s="27"/>
      <c r="AL146" s="27"/>
    </row>
    <row r="147" spans="1:38">
      <c r="A147" s="47" t="s">
        <v>155</v>
      </c>
      <c r="B147" s="27">
        <v>234</v>
      </c>
      <c r="C147" s="27">
        <v>240.2</v>
      </c>
      <c r="D147" s="27">
        <v>246.4</v>
      </c>
      <c r="E147" s="27">
        <v>252.6</v>
      </c>
      <c r="F147" s="27">
        <v>258.8</v>
      </c>
      <c r="G147" s="27">
        <v>265</v>
      </c>
      <c r="H147" s="27">
        <v>271.2</v>
      </c>
      <c r="I147" s="27">
        <v>277.39999999999998</v>
      </c>
      <c r="J147" s="27">
        <v>283.60000000000002</v>
      </c>
      <c r="K147" s="27">
        <v>289.8</v>
      </c>
      <c r="L147" s="27">
        <v>296</v>
      </c>
      <c r="M147" s="27">
        <v>300.39999999999998</v>
      </c>
      <c r="N147" s="27">
        <v>304.8</v>
      </c>
      <c r="O147" s="27">
        <v>309.2</v>
      </c>
      <c r="P147" s="27">
        <v>313.60000000000002</v>
      </c>
      <c r="Q147" s="27">
        <v>318</v>
      </c>
      <c r="R147" s="27">
        <v>322.39999999999998</v>
      </c>
      <c r="S147" s="27">
        <v>326.8</v>
      </c>
      <c r="T147" s="27">
        <v>331.2</v>
      </c>
      <c r="U147" s="27">
        <v>335.6</v>
      </c>
      <c r="V147" s="27">
        <v>340</v>
      </c>
      <c r="W147" s="27">
        <v>344.4</v>
      </c>
      <c r="X147" s="27">
        <v>348.8</v>
      </c>
      <c r="Y147" s="27">
        <v>353.2</v>
      </c>
      <c r="Z147" s="27">
        <v>357.6</v>
      </c>
      <c r="AA147" s="27">
        <v>362</v>
      </c>
      <c r="AB147" s="27"/>
      <c r="AC147" s="27"/>
      <c r="AD147" s="27"/>
      <c r="AE147" s="27"/>
      <c r="AF147" s="27"/>
      <c r="AG147" s="67" t="s">
        <v>328</v>
      </c>
      <c r="AH147" s="67" t="s">
        <v>329</v>
      </c>
      <c r="AI147" s="27"/>
      <c r="AJ147" s="27"/>
      <c r="AK147" s="27"/>
      <c r="AL147" s="27"/>
    </row>
    <row r="148" spans="1:38">
      <c r="A148" s="47" t="s">
        <v>156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  <c r="AA148" s="27">
        <v>0</v>
      </c>
      <c r="AB148" s="27"/>
      <c r="AC148" s="27"/>
      <c r="AD148" s="27"/>
      <c r="AE148" s="27"/>
      <c r="AF148" s="27"/>
      <c r="AG148" s="67" t="s">
        <v>328</v>
      </c>
      <c r="AH148" s="67" t="s">
        <v>329</v>
      </c>
      <c r="AI148" s="27"/>
      <c r="AJ148" s="27"/>
      <c r="AK148" s="27"/>
      <c r="AL148" s="27"/>
    </row>
    <row r="149" spans="1:38">
      <c r="A149" s="47" t="s">
        <v>157</v>
      </c>
      <c r="B149" s="27">
        <v>12.5</v>
      </c>
      <c r="C149" s="27">
        <v>15.61</v>
      </c>
      <c r="D149" s="27">
        <v>18.72</v>
      </c>
      <c r="E149" s="27">
        <v>21.83</v>
      </c>
      <c r="F149" s="27">
        <v>24.94</v>
      </c>
      <c r="G149" s="27">
        <v>28.05</v>
      </c>
      <c r="H149" s="27">
        <v>31.16</v>
      </c>
      <c r="I149" s="27">
        <v>34.270000000000003</v>
      </c>
      <c r="J149" s="27">
        <v>37.380000000000003</v>
      </c>
      <c r="K149" s="27">
        <v>40.49</v>
      </c>
      <c r="L149" s="27">
        <v>43.6</v>
      </c>
      <c r="M149" s="27">
        <v>47.18</v>
      </c>
      <c r="N149" s="27">
        <v>50.76</v>
      </c>
      <c r="O149" s="27">
        <v>54.34</v>
      </c>
      <c r="P149" s="27">
        <v>57.92</v>
      </c>
      <c r="Q149" s="27">
        <v>61.5</v>
      </c>
      <c r="R149" s="27">
        <v>64.92</v>
      </c>
      <c r="S149" s="27">
        <v>68.34</v>
      </c>
      <c r="T149" s="27">
        <v>71.760000000000005</v>
      </c>
      <c r="U149" s="27">
        <v>75.180000000000007</v>
      </c>
      <c r="V149" s="27">
        <v>78.599999999999994</v>
      </c>
      <c r="W149" s="27">
        <v>78.959999999999994</v>
      </c>
      <c r="X149" s="27">
        <v>79.319999999999993</v>
      </c>
      <c r="Y149" s="27">
        <v>79.680000000000007</v>
      </c>
      <c r="Z149" s="27">
        <v>80.040000000000006</v>
      </c>
      <c r="AA149" s="27">
        <v>80.400000000000006</v>
      </c>
      <c r="AB149" s="27"/>
      <c r="AC149" s="27"/>
      <c r="AD149" s="27"/>
      <c r="AE149" s="27"/>
      <c r="AF149" s="27"/>
      <c r="AG149" s="67" t="s">
        <v>328</v>
      </c>
      <c r="AH149" s="67" t="s">
        <v>329</v>
      </c>
      <c r="AI149" s="27"/>
      <c r="AJ149" s="27"/>
      <c r="AK149" s="27"/>
      <c r="AL149" s="27"/>
    </row>
    <row r="150" spans="1:38">
      <c r="A150" s="47" t="s">
        <v>158</v>
      </c>
      <c r="B150" s="27">
        <v>0</v>
      </c>
      <c r="C150" s="27">
        <v>0</v>
      </c>
      <c r="D150" s="27">
        <v>0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0</v>
      </c>
      <c r="Z150" s="27">
        <v>0</v>
      </c>
      <c r="AA150" s="27">
        <v>0</v>
      </c>
      <c r="AB150" s="27"/>
      <c r="AC150" s="27"/>
      <c r="AD150" s="27"/>
      <c r="AE150" s="27"/>
      <c r="AF150" s="27"/>
      <c r="AG150" s="67" t="s">
        <v>328</v>
      </c>
      <c r="AH150" s="67" t="s">
        <v>329</v>
      </c>
      <c r="AI150" s="27"/>
      <c r="AJ150" s="27"/>
      <c r="AK150" s="27"/>
      <c r="AL150" s="27"/>
    </row>
    <row r="151" spans="1:38">
      <c r="A151" s="47" t="s">
        <v>159</v>
      </c>
      <c r="B151" s="27">
        <v>23</v>
      </c>
      <c r="C151" s="27">
        <v>24.3</v>
      </c>
      <c r="D151" s="27">
        <v>25.6</v>
      </c>
      <c r="E151" s="27">
        <v>26.9</v>
      </c>
      <c r="F151" s="27">
        <v>28.2</v>
      </c>
      <c r="G151" s="27">
        <v>29.5</v>
      </c>
      <c r="H151" s="27">
        <v>30.8</v>
      </c>
      <c r="I151" s="27">
        <v>32.1</v>
      </c>
      <c r="J151" s="27">
        <v>33.4</v>
      </c>
      <c r="K151" s="27">
        <v>34.700000000000003</v>
      </c>
      <c r="L151" s="27">
        <v>36</v>
      </c>
      <c r="M151" s="27">
        <v>37.4</v>
      </c>
      <c r="N151" s="27">
        <v>38.799999999999997</v>
      </c>
      <c r="O151" s="27">
        <v>40.200000000000003</v>
      </c>
      <c r="P151" s="27">
        <v>41.6</v>
      </c>
      <c r="Q151" s="27">
        <v>43</v>
      </c>
      <c r="R151" s="27">
        <v>45.6</v>
      </c>
      <c r="S151" s="27">
        <v>48.2</v>
      </c>
      <c r="T151" s="27">
        <v>50.8</v>
      </c>
      <c r="U151" s="27">
        <v>53.4</v>
      </c>
      <c r="V151" s="27">
        <v>56</v>
      </c>
      <c r="W151" s="27">
        <v>64.400000000000006</v>
      </c>
      <c r="X151" s="27">
        <v>72.8</v>
      </c>
      <c r="Y151" s="27">
        <v>81.2</v>
      </c>
      <c r="Z151" s="27">
        <v>89.6</v>
      </c>
      <c r="AA151" s="27">
        <v>98</v>
      </c>
      <c r="AB151" s="27"/>
      <c r="AC151" s="27"/>
      <c r="AD151" s="27"/>
      <c r="AE151" s="27"/>
      <c r="AF151" s="27"/>
      <c r="AG151" s="67" t="s">
        <v>328</v>
      </c>
      <c r="AH151" s="67" t="s">
        <v>329</v>
      </c>
      <c r="AI151" s="27"/>
      <c r="AJ151" s="27"/>
      <c r="AK151" s="27"/>
      <c r="AL151" s="27"/>
    </row>
    <row r="152" spans="1:38">
      <c r="A152" s="47" t="s">
        <v>160</v>
      </c>
      <c r="B152" s="27">
        <v>263</v>
      </c>
      <c r="C152" s="27">
        <v>308.2</v>
      </c>
      <c r="D152" s="27">
        <v>353.4</v>
      </c>
      <c r="E152" s="27">
        <v>398.6</v>
      </c>
      <c r="F152" s="27">
        <v>443.8</v>
      </c>
      <c r="G152" s="27">
        <v>489</v>
      </c>
      <c r="H152" s="27">
        <v>534.20000000000005</v>
      </c>
      <c r="I152" s="27">
        <v>579.4</v>
      </c>
      <c r="J152" s="27">
        <v>624.6</v>
      </c>
      <c r="K152" s="27">
        <v>669.8</v>
      </c>
      <c r="L152" s="27">
        <v>715</v>
      </c>
      <c r="M152" s="27">
        <v>722.8</v>
      </c>
      <c r="N152" s="27">
        <v>730.6</v>
      </c>
      <c r="O152" s="27">
        <v>738.4</v>
      </c>
      <c r="P152" s="27">
        <v>746.2</v>
      </c>
      <c r="Q152" s="27">
        <v>754</v>
      </c>
      <c r="R152" s="27">
        <v>801.8</v>
      </c>
      <c r="S152" s="27">
        <v>849.6</v>
      </c>
      <c r="T152" s="27">
        <v>897.4</v>
      </c>
      <c r="U152" s="27">
        <v>945.2</v>
      </c>
      <c r="V152" s="27">
        <v>993</v>
      </c>
      <c r="W152" s="27">
        <v>1025.8</v>
      </c>
      <c r="X152" s="27">
        <v>1058.5999999999999</v>
      </c>
      <c r="Y152" s="27">
        <v>1091.4000000000001</v>
      </c>
      <c r="Z152" s="27">
        <v>1124.2</v>
      </c>
      <c r="AA152" s="27">
        <v>1157</v>
      </c>
      <c r="AB152" s="27"/>
      <c r="AC152" s="27"/>
      <c r="AD152" s="27"/>
      <c r="AE152" s="27"/>
      <c r="AF152" s="27"/>
      <c r="AG152" s="67" t="s">
        <v>328</v>
      </c>
      <c r="AH152" s="67" t="s">
        <v>329</v>
      </c>
      <c r="AI152" s="27"/>
      <c r="AJ152" s="27"/>
      <c r="AK152" s="27"/>
      <c r="AL152" s="27"/>
    </row>
    <row r="153" spans="1:38">
      <c r="A153" s="47" t="s">
        <v>161</v>
      </c>
      <c r="B153" s="27">
        <v>301</v>
      </c>
      <c r="C153" s="27">
        <v>303.2</v>
      </c>
      <c r="D153" s="27">
        <v>305.39999999999998</v>
      </c>
      <c r="E153" s="27">
        <v>307.60000000000002</v>
      </c>
      <c r="F153" s="27">
        <v>309.8</v>
      </c>
      <c r="G153" s="27">
        <v>312</v>
      </c>
      <c r="H153" s="27">
        <v>314.2</v>
      </c>
      <c r="I153" s="27">
        <v>316.39999999999998</v>
      </c>
      <c r="J153" s="27">
        <v>318.60000000000002</v>
      </c>
      <c r="K153" s="27">
        <v>320.8</v>
      </c>
      <c r="L153" s="27">
        <v>323</v>
      </c>
      <c r="M153" s="27">
        <v>267.8</v>
      </c>
      <c r="N153" s="27">
        <v>212.6</v>
      </c>
      <c r="O153" s="27">
        <v>157.4</v>
      </c>
      <c r="P153" s="27">
        <v>102.2</v>
      </c>
      <c r="Q153" s="27">
        <v>47</v>
      </c>
      <c r="R153" s="27">
        <v>46.6</v>
      </c>
      <c r="S153" s="27">
        <v>46.2</v>
      </c>
      <c r="T153" s="27">
        <v>45.8</v>
      </c>
      <c r="U153" s="27">
        <v>45.4</v>
      </c>
      <c r="V153" s="27">
        <v>45</v>
      </c>
      <c r="W153" s="27">
        <v>285</v>
      </c>
      <c r="X153" s="27">
        <v>525</v>
      </c>
      <c r="Y153" s="27">
        <v>765</v>
      </c>
      <c r="Z153" s="27">
        <v>1005</v>
      </c>
      <c r="AA153" s="27">
        <v>1245</v>
      </c>
      <c r="AB153" s="27"/>
      <c r="AC153" s="27"/>
      <c r="AD153" s="27"/>
      <c r="AE153" s="27"/>
      <c r="AF153" s="27"/>
      <c r="AG153" s="67" t="s">
        <v>328</v>
      </c>
      <c r="AH153" s="67" t="s">
        <v>329</v>
      </c>
      <c r="AI153" s="27"/>
      <c r="AJ153" s="27"/>
      <c r="AK153" s="27"/>
      <c r="AL153" s="27"/>
    </row>
    <row r="154" spans="1:38">
      <c r="A154" s="47" t="s">
        <v>162</v>
      </c>
      <c r="B154" s="27">
        <v>0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/>
      <c r="AC154" s="27"/>
      <c r="AD154" s="27"/>
      <c r="AE154" s="27"/>
      <c r="AF154" s="27"/>
      <c r="AG154" s="67" t="s">
        <v>328</v>
      </c>
      <c r="AH154" s="67" t="s">
        <v>329</v>
      </c>
      <c r="AI154" s="27"/>
      <c r="AJ154" s="27"/>
      <c r="AK154" s="27"/>
      <c r="AL154" s="27"/>
    </row>
    <row r="155" spans="1:38">
      <c r="A155" s="47" t="s">
        <v>163</v>
      </c>
      <c r="B155" s="27">
        <v>8511</v>
      </c>
      <c r="C155" s="27">
        <v>8524.4</v>
      </c>
      <c r="D155" s="27">
        <v>8537.7999999999993</v>
      </c>
      <c r="E155" s="27">
        <v>8551.2000000000007</v>
      </c>
      <c r="F155" s="27">
        <v>8564.6</v>
      </c>
      <c r="G155" s="27">
        <v>8578</v>
      </c>
      <c r="H155" s="27">
        <v>8591.4</v>
      </c>
      <c r="I155" s="27">
        <v>8604.7999999999993</v>
      </c>
      <c r="J155" s="27">
        <v>8618.2000000000007</v>
      </c>
      <c r="K155" s="27">
        <v>8631.6</v>
      </c>
      <c r="L155" s="27">
        <v>8645</v>
      </c>
      <c r="M155" s="27">
        <v>8669.4</v>
      </c>
      <c r="N155" s="27">
        <v>8693.7999999999993</v>
      </c>
      <c r="O155" s="27">
        <v>8718.2000000000007</v>
      </c>
      <c r="P155" s="27">
        <v>8742.6</v>
      </c>
      <c r="Q155" s="27">
        <v>8767</v>
      </c>
      <c r="R155" s="27">
        <v>8789</v>
      </c>
      <c r="S155" s="27">
        <v>8811</v>
      </c>
      <c r="T155" s="27">
        <v>8833</v>
      </c>
      <c r="U155" s="27">
        <v>8855</v>
      </c>
      <c r="V155" s="27">
        <v>8877</v>
      </c>
      <c r="W155" s="27">
        <v>8893</v>
      </c>
      <c r="X155" s="27">
        <v>8909</v>
      </c>
      <c r="Y155" s="27">
        <v>8925</v>
      </c>
      <c r="Z155" s="27">
        <v>8941</v>
      </c>
      <c r="AA155" s="27">
        <v>8957</v>
      </c>
      <c r="AB155" s="27"/>
      <c r="AC155" s="27"/>
      <c r="AD155" s="27"/>
      <c r="AE155" s="27"/>
      <c r="AF155" s="27"/>
      <c r="AG155" s="67" t="s">
        <v>330</v>
      </c>
      <c r="AH155" s="67" t="s">
        <v>331</v>
      </c>
      <c r="AI155" s="27"/>
      <c r="AJ155" s="27"/>
      <c r="AK155" s="27"/>
      <c r="AL155" s="27"/>
    </row>
    <row r="156" spans="1:38">
      <c r="A156" s="47" t="s">
        <v>164</v>
      </c>
      <c r="B156" s="27">
        <v>802</v>
      </c>
      <c r="C156" s="27">
        <v>802</v>
      </c>
      <c r="D156" s="27">
        <v>802</v>
      </c>
      <c r="E156" s="27">
        <v>802</v>
      </c>
      <c r="F156" s="27">
        <v>802</v>
      </c>
      <c r="G156" s="27">
        <v>802</v>
      </c>
      <c r="H156" s="27">
        <v>802</v>
      </c>
      <c r="I156" s="27">
        <v>802</v>
      </c>
      <c r="J156" s="27">
        <v>802</v>
      </c>
      <c r="K156" s="27">
        <v>802</v>
      </c>
      <c r="L156" s="27">
        <v>802</v>
      </c>
      <c r="M156" s="27">
        <v>809.4</v>
      </c>
      <c r="N156" s="27">
        <v>816.8</v>
      </c>
      <c r="O156" s="27">
        <v>824.2</v>
      </c>
      <c r="P156" s="27">
        <v>831.6</v>
      </c>
      <c r="Q156" s="27">
        <v>839</v>
      </c>
      <c r="R156" s="27">
        <v>844.2</v>
      </c>
      <c r="S156" s="27">
        <v>849.4</v>
      </c>
      <c r="T156" s="27">
        <v>854.6</v>
      </c>
      <c r="U156" s="27">
        <v>859.8</v>
      </c>
      <c r="V156" s="27">
        <v>865</v>
      </c>
      <c r="W156" s="27">
        <v>870.2</v>
      </c>
      <c r="X156" s="27">
        <v>875.4</v>
      </c>
      <c r="Y156" s="27">
        <v>880.6</v>
      </c>
      <c r="Z156" s="27">
        <v>885.8</v>
      </c>
      <c r="AA156" s="27">
        <v>891</v>
      </c>
      <c r="AB156" s="27"/>
      <c r="AC156" s="27"/>
      <c r="AD156" s="27"/>
      <c r="AE156" s="27"/>
      <c r="AF156" s="27"/>
      <c r="AG156" s="67" t="s">
        <v>330</v>
      </c>
      <c r="AH156" s="67" t="s">
        <v>331</v>
      </c>
      <c r="AI156" s="27"/>
      <c r="AJ156" s="27"/>
      <c r="AK156" s="27"/>
      <c r="AL156" s="27"/>
    </row>
    <row r="157" spans="1:38">
      <c r="A157" s="47" t="s">
        <v>165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7"/>
      <c r="AC157" s="27"/>
      <c r="AD157" s="27"/>
      <c r="AE157" s="27"/>
      <c r="AF157" s="27"/>
      <c r="AG157" s="67" t="s">
        <v>328</v>
      </c>
      <c r="AH157" s="67" t="s">
        <v>329</v>
      </c>
      <c r="AI157" s="27"/>
      <c r="AJ157" s="27"/>
      <c r="AK157" s="27"/>
      <c r="AL157" s="27"/>
    </row>
    <row r="158" spans="1:38">
      <c r="A158" s="47" t="s">
        <v>166</v>
      </c>
      <c r="B158" s="27">
        <v>1738</v>
      </c>
      <c r="C158" s="27">
        <v>1738</v>
      </c>
      <c r="D158" s="27">
        <v>1738</v>
      </c>
      <c r="E158" s="27">
        <v>1738</v>
      </c>
      <c r="F158" s="27">
        <v>1738</v>
      </c>
      <c r="G158" s="27">
        <v>1738</v>
      </c>
      <c r="H158" s="27">
        <v>1738</v>
      </c>
      <c r="I158" s="27">
        <v>1738</v>
      </c>
      <c r="J158" s="27">
        <v>1738</v>
      </c>
      <c r="K158" s="27">
        <v>1738</v>
      </c>
      <c r="L158" s="27">
        <v>1738</v>
      </c>
      <c r="M158" s="27">
        <v>1746.6</v>
      </c>
      <c r="N158" s="27">
        <v>1755.2</v>
      </c>
      <c r="O158" s="27">
        <v>1763.8</v>
      </c>
      <c r="P158" s="27">
        <v>1772.4</v>
      </c>
      <c r="Q158" s="27">
        <v>1781</v>
      </c>
      <c r="R158" s="27">
        <v>1789.4</v>
      </c>
      <c r="S158" s="27">
        <v>1797.8</v>
      </c>
      <c r="T158" s="27">
        <v>1806.2</v>
      </c>
      <c r="U158" s="27">
        <v>1814.6</v>
      </c>
      <c r="V158" s="27">
        <v>1823</v>
      </c>
      <c r="W158" s="27">
        <v>1831.6</v>
      </c>
      <c r="X158" s="27">
        <v>1840.2</v>
      </c>
      <c r="Y158" s="27">
        <v>1848.8</v>
      </c>
      <c r="Z158" s="27">
        <v>1857.4</v>
      </c>
      <c r="AA158" s="27">
        <v>1866</v>
      </c>
      <c r="AB158" s="27"/>
      <c r="AC158" s="27"/>
      <c r="AD158" s="27"/>
      <c r="AE158" s="27"/>
      <c r="AF158" s="27"/>
      <c r="AG158" s="67" t="s">
        <v>330</v>
      </c>
      <c r="AH158" s="67" t="s">
        <v>331</v>
      </c>
      <c r="AI158" s="27"/>
      <c r="AJ158" s="27"/>
      <c r="AK158" s="27"/>
      <c r="AL158" s="27"/>
    </row>
    <row r="159" spans="1:38">
      <c r="A159" s="47" t="s">
        <v>167</v>
      </c>
      <c r="B159" s="27">
        <v>0</v>
      </c>
      <c r="C159" s="27">
        <v>0</v>
      </c>
      <c r="D159" s="27">
        <v>1</v>
      </c>
      <c r="E159" s="27">
        <v>1</v>
      </c>
      <c r="F159" s="27">
        <v>1</v>
      </c>
      <c r="G159" s="27">
        <v>1</v>
      </c>
      <c r="H159" s="27">
        <v>1</v>
      </c>
      <c r="I159" s="27">
        <v>1</v>
      </c>
      <c r="J159" s="27">
        <v>1</v>
      </c>
      <c r="K159" s="27">
        <v>1</v>
      </c>
      <c r="L159" s="27">
        <v>1</v>
      </c>
      <c r="M159" s="27">
        <v>1</v>
      </c>
      <c r="N159" s="27">
        <v>1</v>
      </c>
      <c r="O159" s="27">
        <v>1</v>
      </c>
      <c r="P159" s="27">
        <v>1</v>
      </c>
      <c r="Q159" s="27">
        <v>1</v>
      </c>
      <c r="R159" s="27">
        <v>1.2</v>
      </c>
      <c r="S159" s="27">
        <v>1.4</v>
      </c>
      <c r="T159" s="27">
        <v>1.6</v>
      </c>
      <c r="U159" s="27">
        <v>1.8</v>
      </c>
      <c r="V159" s="27">
        <v>2</v>
      </c>
      <c r="W159" s="27">
        <v>2</v>
      </c>
      <c r="X159" s="27">
        <v>2</v>
      </c>
      <c r="Y159" s="27">
        <v>2</v>
      </c>
      <c r="Z159" s="27">
        <v>2</v>
      </c>
      <c r="AA159" s="27">
        <v>2</v>
      </c>
      <c r="AB159" s="27"/>
      <c r="AC159" s="27"/>
      <c r="AD159" s="27"/>
      <c r="AE159" s="27"/>
      <c r="AF159" s="27"/>
      <c r="AG159" s="67" t="s">
        <v>328</v>
      </c>
      <c r="AH159" s="67" t="s">
        <v>329</v>
      </c>
      <c r="AI159" s="27"/>
      <c r="AJ159" s="27"/>
      <c r="AK159" s="27"/>
      <c r="AL159" s="27"/>
    </row>
    <row r="160" spans="1:38">
      <c r="A160" s="47" t="s">
        <v>168</v>
      </c>
      <c r="B160" s="27">
        <v>528</v>
      </c>
      <c r="C160" s="27">
        <v>528</v>
      </c>
      <c r="D160" s="27">
        <v>528</v>
      </c>
      <c r="E160" s="27">
        <v>528</v>
      </c>
      <c r="F160" s="27">
        <v>528</v>
      </c>
      <c r="G160" s="27">
        <v>528</v>
      </c>
      <c r="H160" s="27">
        <v>528</v>
      </c>
      <c r="I160" s="27">
        <v>528</v>
      </c>
      <c r="J160" s="27">
        <v>528</v>
      </c>
      <c r="K160" s="27">
        <v>528</v>
      </c>
      <c r="L160" s="27">
        <v>528</v>
      </c>
      <c r="M160" s="27">
        <v>528.4</v>
      </c>
      <c r="N160" s="27">
        <v>528.79999999999995</v>
      </c>
      <c r="O160" s="27">
        <v>529.20000000000005</v>
      </c>
      <c r="P160" s="27">
        <v>529.6</v>
      </c>
      <c r="Q160" s="27">
        <v>530</v>
      </c>
      <c r="R160" s="27">
        <v>532</v>
      </c>
      <c r="S160" s="27">
        <v>534</v>
      </c>
      <c r="T160" s="27">
        <v>536</v>
      </c>
      <c r="U160" s="27">
        <v>538</v>
      </c>
      <c r="V160" s="27">
        <v>540</v>
      </c>
      <c r="W160" s="27">
        <v>545.79999999999995</v>
      </c>
      <c r="X160" s="27">
        <v>551.6</v>
      </c>
      <c r="Y160" s="27">
        <v>557.4</v>
      </c>
      <c r="Z160" s="27">
        <v>563.20000000000005</v>
      </c>
      <c r="AA160" s="27">
        <v>569</v>
      </c>
      <c r="AB160" s="27"/>
      <c r="AC160" s="27"/>
      <c r="AD160" s="27"/>
      <c r="AE160" s="27"/>
      <c r="AF160" s="27"/>
      <c r="AG160" s="67" t="s">
        <v>328</v>
      </c>
      <c r="AH160" s="67" t="s">
        <v>329</v>
      </c>
      <c r="AI160" s="27"/>
      <c r="AJ160" s="27"/>
      <c r="AK160" s="27"/>
      <c r="AL160" s="27"/>
    </row>
    <row r="161" spans="1:38">
      <c r="A161" s="47" t="s">
        <v>169</v>
      </c>
      <c r="B161" s="27">
        <v>0</v>
      </c>
      <c r="C161" s="27">
        <v>0</v>
      </c>
      <c r="D161" s="27">
        <v>13193.04</v>
      </c>
      <c r="E161" s="27">
        <v>13463.96</v>
      </c>
      <c r="F161" s="27">
        <v>13734.88</v>
      </c>
      <c r="G161" s="27">
        <v>14005.8</v>
      </c>
      <c r="H161" s="27">
        <v>14276.72</v>
      </c>
      <c r="I161" s="27">
        <v>14547.64</v>
      </c>
      <c r="J161" s="27">
        <v>14818.56</v>
      </c>
      <c r="K161" s="27">
        <v>15089.48</v>
      </c>
      <c r="L161" s="27">
        <v>15360.4</v>
      </c>
      <c r="M161" s="27">
        <v>15680.82</v>
      </c>
      <c r="N161" s="27">
        <v>16001.24</v>
      </c>
      <c r="O161" s="27">
        <v>16321.66</v>
      </c>
      <c r="P161" s="27">
        <v>16642.080000000002</v>
      </c>
      <c r="Q161" s="27">
        <v>16962.5</v>
      </c>
      <c r="R161" s="27">
        <v>17492.580000000002</v>
      </c>
      <c r="S161" s="27">
        <v>18022.66</v>
      </c>
      <c r="T161" s="27">
        <v>18552.740000000002</v>
      </c>
      <c r="U161" s="27">
        <v>19082.82</v>
      </c>
      <c r="V161" s="27">
        <v>19612.900000000001</v>
      </c>
      <c r="W161" s="27">
        <v>19658.52</v>
      </c>
      <c r="X161" s="27">
        <v>19704.14</v>
      </c>
      <c r="Y161" s="27">
        <v>19749.759999999998</v>
      </c>
      <c r="Z161" s="27">
        <v>19795.38</v>
      </c>
      <c r="AA161" s="27">
        <v>19841</v>
      </c>
      <c r="AB161" s="27"/>
      <c r="AC161" s="27"/>
      <c r="AD161" s="27"/>
      <c r="AE161" s="27"/>
      <c r="AF161" s="27"/>
      <c r="AG161" s="67" t="s">
        <v>328</v>
      </c>
      <c r="AH161" s="67" t="s">
        <v>329</v>
      </c>
      <c r="AI161" s="27"/>
      <c r="AJ161" s="27"/>
      <c r="AK161" s="27"/>
      <c r="AL161" s="27"/>
    </row>
    <row r="162" spans="1:38">
      <c r="A162" s="47" t="s">
        <v>170</v>
      </c>
      <c r="B162" s="27">
        <v>248</v>
      </c>
      <c r="C162" s="27">
        <v>251.4</v>
      </c>
      <c r="D162" s="27">
        <v>254.8</v>
      </c>
      <c r="E162" s="27">
        <v>258.2</v>
      </c>
      <c r="F162" s="27">
        <v>261.60000000000002</v>
      </c>
      <c r="G162" s="27">
        <v>265</v>
      </c>
      <c r="H162" s="27">
        <v>268.39999999999998</v>
      </c>
      <c r="I162" s="27">
        <v>271.8</v>
      </c>
      <c r="J162" s="27">
        <v>275.2</v>
      </c>
      <c r="K162" s="27">
        <v>278.60000000000002</v>
      </c>
      <c r="L162" s="27">
        <v>282</v>
      </c>
      <c r="M162" s="27">
        <v>290.2</v>
      </c>
      <c r="N162" s="27">
        <v>298.39999999999998</v>
      </c>
      <c r="O162" s="27">
        <v>306.60000000000002</v>
      </c>
      <c r="P162" s="27">
        <v>314.8</v>
      </c>
      <c r="Q162" s="27">
        <v>323</v>
      </c>
      <c r="R162" s="27">
        <v>335.2</v>
      </c>
      <c r="S162" s="27">
        <v>347.4</v>
      </c>
      <c r="T162" s="27">
        <v>359.6</v>
      </c>
      <c r="U162" s="27">
        <v>371.8</v>
      </c>
      <c r="V162" s="27">
        <v>384</v>
      </c>
      <c r="W162" s="27">
        <v>390.8</v>
      </c>
      <c r="X162" s="27">
        <v>397.6</v>
      </c>
      <c r="Y162" s="27">
        <v>404.4</v>
      </c>
      <c r="Z162" s="27">
        <v>411.2</v>
      </c>
      <c r="AA162" s="27">
        <v>418</v>
      </c>
      <c r="AB162" s="27"/>
      <c r="AC162" s="27"/>
      <c r="AD162" s="27"/>
      <c r="AE162" s="27"/>
      <c r="AF162" s="27"/>
      <c r="AG162" s="67" t="s">
        <v>328</v>
      </c>
      <c r="AH162" s="67" t="s">
        <v>329</v>
      </c>
      <c r="AI162" s="27"/>
      <c r="AJ162" s="27"/>
      <c r="AK162" s="27"/>
      <c r="AL162" s="27"/>
    </row>
    <row r="163" spans="1:38">
      <c r="A163" s="47" t="s">
        <v>171</v>
      </c>
      <c r="B163" s="27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/>
      <c r="AC163" s="27"/>
      <c r="AD163" s="27"/>
      <c r="AE163" s="27"/>
      <c r="AF163" s="27"/>
      <c r="AG163" s="67" t="s">
        <v>328</v>
      </c>
      <c r="AH163" s="67" t="s">
        <v>329</v>
      </c>
      <c r="AI163" s="27"/>
      <c r="AJ163" s="27"/>
      <c r="AK163" s="27"/>
      <c r="AL163" s="27"/>
    </row>
    <row r="164" spans="1:38">
      <c r="A164" s="47" t="s">
        <v>172</v>
      </c>
      <c r="B164" s="27">
        <v>0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/>
      <c r="AC164" s="27"/>
      <c r="AD164" s="27"/>
      <c r="AE164" s="27"/>
      <c r="AF164" s="27"/>
      <c r="AG164" s="67" t="s">
        <v>328</v>
      </c>
      <c r="AH164" s="67" t="s">
        <v>329</v>
      </c>
      <c r="AI164" s="27"/>
      <c r="AJ164" s="27"/>
      <c r="AK164" s="27"/>
      <c r="AL164" s="27"/>
    </row>
    <row r="165" spans="1:38">
      <c r="A165" s="47" t="s">
        <v>173</v>
      </c>
      <c r="B165" s="27">
        <v>3.15</v>
      </c>
      <c r="C165" s="27">
        <v>3.15</v>
      </c>
      <c r="D165" s="27">
        <v>3.15</v>
      </c>
      <c r="E165" s="27">
        <v>3.15</v>
      </c>
      <c r="F165" s="27">
        <v>3.15</v>
      </c>
      <c r="G165" s="27">
        <v>3.15</v>
      </c>
      <c r="H165" s="27">
        <v>3.15</v>
      </c>
      <c r="I165" s="27">
        <v>3.15</v>
      </c>
      <c r="J165" s="27">
        <v>3.15</v>
      </c>
      <c r="K165" s="27">
        <v>3.15</v>
      </c>
      <c r="L165" s="27">
        <v>3.15</v>
      </c>
      <c r="M165" s="27">
        <v>3.15</v>
      </c>
      <c r="N165" s="27">
        <v>3.15</v>
      </c>
      <c r="O165" s="27">
        <v>3.15</v>
      </c>
      <c r="P165" s="27">
        <v>3.15</v>
      </c>
      <c r="Q165" s="27">
        <v>3.15</v>
      </c>
      <c r="R165" s="27">
        <v>3.15</v>
      </c>
      <c r="S165" s="27">
        <v>3.15</v>
      </c>
      <c r="T165" s="27">
        <v>3.15</v>
      </c>
      <c r="U165" s="27">
        <v>3.15</v>
      </c>
      <c r="V165" s="27">
        <v>3.15</v>
      </c>
      <c r="W165" s="27">
        <v>3.15</v>
      </c>
      <c r="X165" s="27">
        <v>3.15</v>
      </c>
      <c r="Y165" s="27">
        <v>3.15</v>
      </c>
      <c r="Z165" s="27">
        <v>3.15</v>
      </c>
      <c r="AA165" s="27">
        <v>3.15</v>
      </c>
      <c r="AB165" s="27"/>
      <c r="AC165" s="27"/>
      <c r="AD165" s="27"/>
      <c r="AE165" s="27"/>
      <c r="AF165" s="27"/>
      <c r="AG165" s="67" t="s">
        <v>328</v>
      </c>
      <c r="AH165" s="67" t="s">
        <v>329</v>
      </c>
      <c r="AI165" s="27"/>
      <c r="AJ165" s="27"/>
      <c r="AK165" s="27"/>
      <c r="AL165" s="27"/>
    </row>
    <row r="166" spans="1:38">
      <c r="A166" s="47" t="s">
        <v>174</v>
      </c>
      <c r="B166" s="27">
        <v>0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/>
      <c r="AC166" s="27"/>
      <c r="AD166" s="27"/>
      <c r="AE166" s="27"/>
      <c r="AF166" s="27"/>
      <c r="AG166" s="67" t="s">
        <v>328</v>
      </c>
      <c r="AH166" s="67" t="s">
        <v>329</v>
      </c>
      <c r="AI166" s="27"/>
      <c r="AJ166" s="27"/>
      <c r="AK166" s="27"/>
      <c r="AL166" s="27"/>
    </row>
    <row r="167" spans="1:38">
      <c r="A167" s="47" t="s">
        <v>175</v>
      </c>
      <c r="B167" s="27">
        <v>0</v>
      </c>
      <c r="C167" s="27">
        <v>0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/>
      <c r="AC167" s="27"/>
      <c r="AD167" s="27"/>
      <c r="AE167" s="27"/>
      <c r="AF167" s="27"/>
      <c r="AG167" s="67" t="s">
        <v>328</v>
      </c>
      <c r="AH167" s="67" t="s">
        <v>329</v>
      </c>
      <c r="AI167" s="27"/>
      <c r="AJ167" s="27"/>
      <c r="AK167" s="27"/>
      <c r="AL167" s="27"/>
    </row>
    <row r="168" spans="1:38">
      <c r="A168" s="47" t="s">
        <v>177</v>
      </c>
      <c r="B168" s="27">
        <v>32.1</v>
      </c>
      <c r="C168" s="27">
        <v>32.1</v>
      </c>
      <c r="D168" s="27">
        <v>32.1</v>
      </c>
      <c r="E168" s="27">
        <v>32.1</v>
      </c>
      <c r="F168" s="27">
        <v>32.1</v>
      </c>
      <c r="G168" s="27">
        <v>32.1</v>
      </c>
      <c r="H168" s="27">
        <v>32.1</v>
      </c>
      <c r="I168" s="27">
        <v>32.1</v>
      </c>
      <c r="J168" s="27">
        <v>32.1</v>
      </c>
      <c r="K168" s="27">
        <v>32.1</v>
      </c>
      <c r="L168" s="27">
        <v>32.1</v>
      </c>
      <c r="M168" s="27">
        <v>32.1</v>
      </c>
      <c r="N168" s="27">
        <v>32.1</v>
      </c>
      <c r="O168" s="27">
        <v>32.1</v>
      </c>
      <c r="P168" s="27">
        <v>32.1</v>
      </c>
      <c r="Q168" s="27">
        <v>32.1</v>
      </c>
      <c r="R168" s="27">
        <v>32.1</v>
      </c>
      <c r="S168" s="27">
        <v>32.1</v>
      </c>
      <c r="T168" s="27">
        <v>32.1</v>
      </c>
      <c r="U168" s="27">
        <v>32.1</v>
      </c>
      <c r="V168" s="27">
        <v>32.1</v>
      </c>
      <c r="W168" s="27">
        <v>32.1</v>
      </c>
      <c r="X168" s="27">
        <v>32.1</v>
      </c>
      <c r="Y168" s="27">
        <v>32.1</v>
      </c>
      <c r="Z168" s="27">
        <v>32.1</v>
      </c>
      <c r="AA168" s="27">
        <v>32.1</v>
      </c>
      <c r="AB168" s="27"/>
      <c r="AC168" s="27"/>
      <c r="AD168" s="27"/>
      <c r="AE168" s="27"/>
      <c r="AF168" s="27"/>
      <c r="AG168" s="67" t="s">
        <v>328</v>
      </c>
      <c r="AH168" s="67" t="s">
        <v>329</v>
      </c>
      <c r="AI168" s="27"/>
      <c r="AJ168" s="27"/>
      <c r="AK168" s="27"/>
      <c r="AL168" s="27"/>
    </row>
    <row r="169" spans="1:38">
      <c r="A169" s="47" t="s">
        <v>178</v>
      </c>
      <c r="B169" s="27">
        <v>0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0</v>
      </c>
      <c r="X169" s="27">
        <v>0</v>
      </c>
      <c r="Y169" s="27">
        <v>0</v>
      </c>
      <c r="Z169" s="27">
        <v>0</v>
      </c>
      <c r="AA169" s="27">
        <v>0</v>
      </c>
      <c r="AB169" s="27"/>
      <c r="AC169" s="27"/>
      <c r="AD169" s="27"/>
      <c r="AE169" s="27"/>
      <c r="AF169" s="27"/>
      <c r="AG169" s="67" t="s">
        <v>328</v>
      </c>
      <c r="AH169" s="67" t="s">
        <v>329</v>
      </c>
      <c r="AI169" s="27"/>
      <c r="AJ169" s="27"/>
      <c r="AK169" s="27"/>
      <c r="AL169" s="27"/>
    </row>
    <row r="170" spans="1:38">
      <c r="A170" s="47" t="s">
        <v>179</v>
      </c>
      <c r="B170" s="27">
        <v>0</v>
      </c>
      <c r="C170" s="27">
        <v>0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/>
      <c r="AC170" s="27"/>
      <c r="AD170" s="27"/>
      <c r="AE170" s="27"/>
      <c r="AF170" s="27"/>
      <c r="AG170" s="67" t="s">
        <v>328</v>
      </c>
      <c r="AH170" s="67" t="s">
        <v>329</v>
      </c>
      <c r="AI170" s="27"/>
      <c r="AJ170" s="27"/>
      <c r="AK170" s="27"/>
      <c r="AL170" s="27"/>
    </row>
    <row r="171" spans="1:38">
      <c r="A171" s="47" t="s">
        <v>180</v>
      </c>
      <c r="B171" s="27">
        <v>205</v>
      </c>
      <c r="C171" s="27">
        <v>215.1</v>
      </c>
      <c r="D171" s="27">
        <v>225.2</v>
      </c>
      <c r="E171" s="27">
        <v>235.3</v>
      </c>
      <c r="F171" s="27">
        <v>245.4</v>
      </c>
      <c r="G171" s="27">
        <v>255.5</v>
      </c>
      <c r="H171" s="27">
        <v>265.60000000000002</v>
      </c>
      <c r="I171" s="27">
        <v>275.7</v>
      </c>
      <c r="J171" s="27">
        <v>285.8</v>
      </c>
      <c r="K171" s="27">
        <v>295.89999999999998</v>
      </c>
      <c r="L171" s="27">
        <v>306</v>
      </c>
      <c r="M171" s="27">
        <v>326.2</v>
      </c>
      <c r="N171" s="27">
        <v>346.4</v>
      </c>
      <c r="O171" s="27">
        <v>366.6</v>
      </c>
      <c r="P171" s="27">
        <v>386.8</v>
      </c>
      <c r="Q171" s="27">
        <v>407</v>
      </c>
      <c r="R171" s="27">
        <v>418.4</v>
      </c>
      <c r="S171" s="27">
        <v>429.8</v>
      </c>
      <c r="T171" s="27">
        <v>441.2</v>
      </c>
      <c r="U171" s="27">
        <v>452.6</v>
      </c>
      <c r="V171" s="27">
        <v>464</v>
      </c>
      <c r="W171" s="27">
        <v>483.4</v>
      </c>
      <c r="X171" s="27">
        <v>502.8</v>
      </c>
      <c r="Y171" s="27">
        <v>522.20000000000005</v>
      </c>
      <c r="Z171" s="27">
        <v>541.6</v>
      </c>
      <c r="AA171" s="27">
        <v>561</v>
      </c>
      <c r="AB171" s="27"/>
      <c r="AC171" s="27"/>
      <c r="AD171" s="27"/>
      <c r="AE171" s="27"/>
      <c r="AF171" s="27"/>
      <c r="AG171" s="67" t="s">
        <v>328</v>
      </c>
      <c r="AH171" s="67" t="s">
        <v>329</v>
      </c>
      <c r="AI171" s="27"/>
      <c r="AJ171" s="27"/>
      <c r="AK171" s="27"/>
      <c r="AL171" s="27"/>
    </row>
    <row r="172" spans="1:38">
      <c r="A172" s="47" t="s">
        <v>181</v>
      </c>
      <c r="B172" s="27">
        <v>0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67.2</v>
      </c>
      <c r="S172" s="27">
        <v>95.4</v>
      </c>
      <c r="T172" s="27">
        <v>123.6</v>
      </c>
      <c r="U172" s="27">
        <v>151.80000000000001</v>
      </c>
      <c r="V172" s="27">
        <v>180</v>
      </c>
      <c r="W172" s="27">
        <v>187</v>
      </c>
      <c r="X172" s="27">
        <v>194</v>
      </c>
      <c r="Y172" s="27">
        <v>201</v>
      </c>
      <c r="Z172" s="27">
        <v>208</v>
      </c>
      <c r="AA172" s="27">
        <v>215</v>
      </c>
      <c r="AB172" s="27"/>
      <c r="AC172" s="27"/>
      <c r="AD172" s="27"/>
      <c r="AE172" s="27"/>
      <c r="AF172" s="27"/>
      <c r="AG172" s="67" t="s">
        <v>328</v>
      </c>
      <c r="AH172" s="67" t="s">
        <v>329</v>
      </c>
      <c r="AI172" s="27"/>
      <c r="AJ172" s="27"/>
      <c r="AK172" s="27"/>
      <c r="AL172" s="27"/>
    </row>
    <row r="173" spans="1:38">
      <c r="A173" s="47" t="s">
        <v>182</v>
      </c>
      <c r="B173" s="27">
        <v>4.8</v>
      </c>
      <c r="C173" s="27">
        <v>4.8</v>
      </c>
      <c r="D173" s="27">
        <v>4.8</v>
      </c>
      <c r="E173" s="27">
        <v>4.8</v>
      </c>
      <c r="F173" s="27">
        <v>4.8</v>
      </c>
      <c r="G173" s="27">
        <v>4.8</v>
      </c>
      <c r="H173" s="27">
        <v>4.8</v>
      </c>
      <c r="I173" s="27">
        <v>4.8</v>
      </c>
      <c r="J173" s="27">
        <v>4.8</v>
      </c>
      <c r="K173" s="27">
        <v>4.8</v>
      </c>
      <c r="L173" s="27">
        <v>4.8</v>
      </c>
      <c r="M173" s="27">
        <v>4.8</v>
      </c>
      <c r="N173" s="27">
        <v>4.8</v>
      </c>
      <c r="O173" s="27">
        <v>4.8</v>
      </c>
      <c r="P173" s="27">
        <v>4.8</v>
      </c>
      <c r="Q173" s="27">
        <v>4.8</v>
      </c>
      <c r="R173" s="27">
        <v>4.8</v>
      </c>
      <c r="S173" s="27">
        <v>4.8</v>
      </c>
      <c r="T173" s="27">
        <v>4.8</v>
      </c>
      <c r="U173" s="27">
        <v>4.8</v>
      </c>
      <c r="V173" s="27">
        <v>4.8</v>
      </c>
      <c r="W173" s="27">
        <v>4.8</v>
      </c>
      <c r="X173" s="27">
        <v>4.8</v>
      </c>
      <c r="Y173" s="27">
        <v>4.8</v>
      </c>
      <c r="Z173" s="27">
        <v>4.8</v>
      </c>
      <c r="AA173" s="27">
        <v>4.8</v>
      </c>
      <c r="AB173" s="27"/>
      <c r="AC173" s="27"/>
      <c r="AD173" s="27"/>
      <c r="AE173" s="27"/>
      <c r="AF173" s="27"/>
      <c r="AG173" s="67" t="s">
        <v>328</v>
      </c>
      <c r="AH173" s="67" t="s">
        <v>329</v>
      </c>
      <c r="AI173" s="27"/>
      <c r="AJ173" s="27"/>
      <c r="AK173" s="27"/>
      <c r="AL173" s="27"/>
    </row>
    <row r="174" spans="1:38">
      <c r="A174" s="47" t="s">
        <v>183</v>
      </c>
      <c r="B174" s="27">
        <v>6.7</v>
      </c>
      <c r="C174" s="27">
        <v>6.82</v>
      </c>
      <c r="D174" s="27">
        <v>6.94</v>
      </c>
      <c r="E174" s="27">
        <v>7.06</v>
      </c>
      <c r="F174" s="27">
        <v>7.18</v>
      </c>
      <c r="G174" s="27">
        <v>7.3</v>
      </c>
      <c r="H174" s="27">
        <v>7.42</v>
      </c>
      <c r="I174" s="27">
        <v>7.54</v>
      </c>
      <c r="J174" s="27">
        <v>7.66</v>
      </c>
      <c r="K174" s="27">
        <v>7.78</v>
      </c>
      <c r="L174" s="27">
        <v>7.9</v>
      </c>
      <c r="M174" s="27">
        <v>8.56</v>
      </c>
      <c r="N174" s="27">
        <v>9.2200000000000006</v>
      </c>
      <c r="O174" s="27">
        <v>9.8800000000000008</v>
      </c>
      <c r="P174" s="27">
        <v>10.54</v>
      </c>
      <c r="Q174" s="27">
        <v>11.2</v>
      </c>
      <c r="R174" s="27">
        <v>11.86</v>
      </c>
      <c r="S174" s="27">
        <v>12.52</v>
      </c>
      <c r="T174" s="27">
        <v>13.18</v>
      </c>
      <c r="U174" s="27">
        <v>13.84</v>
      </c>
      <c r="V174" s="27">
        <v>14.5</v>
      </c>
      <c r="W174" s="27">
        <v>14.88</v>
      </c>
      <c r="X174" s="27">
        <v>15.26</v>
      </c>
      <c r="Y174" s="27">
        <v>15.64</v>
      </c>
      <c r="Z174" s="27">
        <v>16.02</v>
      </c>
      <c r="AA174" s="27">
        <v>16.399999999999999</v>
      </c>
      <c r="AB174" s="27"/>
      <c r="AC174" s="27"/>
      <c r="AD174" s="27"/>
      <c r="AE174" s="27"/>
      <c r="AF174" s="27"/>
      <c r="AG174" s="67" t="s">
        <v>328</v>
      </c>
      <c r="AH174" s="67" t="s">
        <v>329</v>
      </c>
      <c r="AI174" s="27"/>
      <c r="AJ174" s="27"/>
      <c r="AK174" s="27"/>
      <c r="AL174" s="27"/>
    </row>
    <row r="175" spans="1:38">
      <c r="A175" s="47" t="s">
        <v>184</v>
      </c>
      <c r="B175" s="27">
        <v>0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0</v>
      </c>
      <c r="U175" s="27">
        <v>0</v>
      </c>
      <c r="V175" s="27">
        <v>0</v>
      </c>
      <c r="W175" s="27">
        <v>0</v>
      </c>
      <c r="X175" s="27">
        <v>0</v>
      </c>
      <c r="Y175" s="27">
        <v>0</v>
      </c>
      <c r="Z175" s="27">
        <v>0</v>
      </c>
      <c r="AA175" s="27">
        <v>0</v>
      </c>
      <c r="AB175" s="27"/>
      <c r="AC175" s="27"/>
      <c r="AD175" s="27"/>
      <c r="AE175" s="27"/>
      <c r="AF175" s="27"/>
      <c r="AG175" s="67" t="s">
        <v>328</v>
      </c>
      <c r="AH175" s="67" t="s">
        <v>329</v>
      </c>
      <c r="AI175" s="27"/>
      <c r="AJ175" s="27"/>
      <c r="AK175" s="27"/>
      <c r="AL175" s="27"/>
    </row>
    <row r="176" spans="1:38">
      <c r="A176" s="47" t="s">
        <v>185</v>
      </c>
      <c r="B176" s="27">
        <v>0</v>
      </c>
      <c r="C176" s="27">
        <v>0</v>
      </c>
      <c r="D176" s="27">
        <v>0</v>
      </c>
      <c r="E176" s="27">
        <v>959.4</v>
      </c>
      <c r="F176" s="27">
        <v>959.2</v>
      </c>
      <c r="G176" s="27">
        <v>959</v>
      </c>
      <c r="H176" s="27">
        <v>958.8</v>
      </c>
      <c r="I176" s="27">
        <v>958.6</v>
      </c>
      <c r="J176" s="27">
        <v>958.4</v>
      </c>
      <c r="K176" s="27">
        <v>958.2</v>
      </c>
      <c r="L176" s="27">
        <v>958</v>
      </c>
      <c r="M176" s="27">
        <v>959.4</v>
      </c>
      <c r="N176" s="27">
        <v>960.8</v>
      </c>
      <c r="O176" s="27">
        <v>962.2</v>
      </c>
      <c r="P176" s="27">
        <v>963.6</v>
      </c>
      <c r="Q176" s="27">
        <v>965</v>
      </c>
      <c r="R176" s="27">
        <v>964.4</v>
      </c>
      <c r="S176" s="27">
        <v>963.8</v>
      </c>
      <c r="T176" s="27">
        <v>963.2</v>
      </c>
      <c r="U176" s="27">
        <v>962.6</v>
      </c>
      <c r="V176" s="27">
        <v>962</v>
      </c>
      <c r="W176" s="27">
        <v>961.6</v>
      </c>
      <c r="X176" s="27">
        <v>961.2</v>
      </c>
      <c r="Y176" s="27">
        <v>960.8</v>
      </c>
      <c r="Z176" s="27">
        <v>960.4</v>
      </c>
      <c r="AA176" s="27">
        <v>960</v>
      </c>
      <c r="AB176" s="27"/>
      <c r="AC176" s="27"/>
      <c r="AD176" s="27"/>
      <c r="AE176" s="27"/>
      <c r="AF176" s="27"/>
      <c r="AG176" s="67" t="s">
        <v>330</v>
      </c>
      <c r="AH176" s="67" t="s">
        <v>331</v>
      </c>
      <c r="AI176" s="27"/>
      <c r="AJ176" s="27"/>
      <c r="AK176" s="27"/>
      <c r="AL176" s="27"/>
    </row>
    <row r="177" spans="1:38">
      <c r="A177" s="47" t="s">
        <v>186</v>
      </c>
      <c r="B177" s="27">
        <v>0</v>
      </c>
      <c r="C177" s="27">
        <v>0</v>
      </c>
      <c r="D177" s="27">
        <v>34.4</v>
      </c>
      <c r="E177" s="27">
        <v>34.6</v>
      </c>
      <c r="F177" s="27">
        <v>34.799999999999997</v>
      </c>
      <c r="G177" s="27">
        <v>35</v>
      </c>
      <c r="H177" s="27">
        <v>35.200000000000003</v>
      </c>
      <c r="I177" s="27">
        <v>35.4</v>
      </c>
      <c r="J177" s="27">
        <v>35.6</v>
      </c>
      <c r="K177" s="27">
        <v>35.799999999999997</v>
      </c>
      <c r="L177" s="27">
        <v>36</v>
      </c>
      <c r="M177" s="27">
        <v>36.200000000000003</v>
      </c>
      <c r="N177" s="27">
        <v>36.4</v>
      </c>
      <c r="O177" s="27">
        <v>36.6</v>
      </c>
      <c r="P177" s="27">
        <v>36.799999999999997</v>
      </c>
      <c r="Q177" s="27">
        <v>37</v>
      </c>
      <c r="R177" s="27">
        <v>36</v>
      </c>
      <c r="S177" s="27">
        <v>35</v>
      </c>
      <c r="T177" s="27">
        <v>34</v>
      </c>
      <c r="U177" s="27">
        <v>33</v>
      </c>
      <c r="V177" s="27">
        <v>32</v>
      </c>
      <c r="W177" s="27">
        <v>32.4</v>
      </c>
      <c r="X177" s="27">
        <v>32.799999999999997</v>
      </c>
      <c r="Y177" s="27">
        <v>33.200000000000003</v>
      </c>
      <c r="Z177" s="27">
        <v>33.6</v>
      </c>
      <c r="AA177" s="27">
        <v>34</v>
      </c>
      <c r="AB177" s="27"/>
      <c r="AC177" s="27"/>
      <c r="AD177" s="27"/>
      <c r="AE177" s="27"/>
      <c r="AF177" s="27"/>
      <c r="AG177" s="67" t="s">
        <v>330</v>
      </c>
      <c r="AH177" s="67" t="s">
        <v>331</v>
      </c>
      <c r="AI177" s="27"/>
      <c r="AJ177" s="27"/>
      <c r="AK177" s="27"/>
      <c r="AL177" s="27"/>
    </row>
    <row r="178" spans="1:38">
      <c r="A178" s="47" t="s">
        <v>187</v>
      </c>
      <c r="B178" s="27">
        <v>44.4</v>
      </c>
      <c r="C178" s="27">
        <v>42.72</v>
      </c>
      <c r="D178" s="27">
        <v>41.04</v>
      </c>
      <c r="E178" s="27">
        <v>39.36</v>
      </c>
      <c r="F178" s="27">
        <v>37.68</v>
      </c>
      <c r="G178" s="27">
        <v>36</v>
      </c>
      <c r="H178" s="27">
        <v>34.32</v>
      </c>
      <c r="I178" s="27">
        <v>32.64</v>
      </c>
      <c r="J178" s="27">
        <v>30.96</v>
      </c>
      <c r="K178" s="27">
        <v>29.28</v>
      </c>
      <c r="L178" s="27">
        <v>27.6</v>
      </c>
      <c r="M178" s="27">
        <v>27.46</v>
      </c>
      <c r="N178" s="27">
        <v>27.32</v>
      </c>
      <c r="O178" s="27">
        <v>27.18</v>
      </c>
      <c r="P178" s="27">
        <v>27.04</v>
      </c>
      <c r="Q178" s="27">
        <v>26.9</v>
      </c>
      <c r="R178" s="27">
        <v>26.9</v>
      </c>
      <c r="S178" s="27">
        <v>26.9</v>
      </c>
      <c r="T178" s="27">
        <v>26.9</v>
      </c>
      <c r="U178" s="27">
        <v>26.9</v>
      </c>
      <c r="V178" s="27">
        <v>26.9</v>
      </c>
      <c r="W178" s="27">
        <v>26.9</v>
      </c>
      <c r="X178" s="27">
        <v>26.9</v>
      </c>
      <c r="Y178" s="27">
        <v>26.9</v>
      </c>
      <c r="Z178" s="27">
        <v>26.9</v>
      </c>
      <c r="AA178" s="27">
        <v>26.9</v>
      </c>
      <c r="AB178" s="27"/>
      <c r="AC178" s="27"/>
      <c r="AD178" s="27"/>
      <c r="AE178" s="27"/>
      <c r="AF178" s="27"/>
      <c r="AG178" s="67" t="s">
        <v>328</v>
      </c>
      <c r="AH178" s="67" t="s">
        <v>329</v>
      </c>
      <c r="AI178" s="27"/>
      <c r="AJ178" s="27"/>
      <c r="AK178" s="27"/>
      <c r="AL178" s="27"/>
    </row>
    <row r="179" spans="1:38">
      <c r="A179" s="47" t="s">
        <v>188</v>
      </c>
      <c r="B179" s="27">
        <v>3</v>
      </c>
      <c r="C179" s="27">
        <v>3</v>
      </c>
      <c r="D179" s="27">
        <v>3</v>
      </c>
      <c r="E179" s="27">
        <v>3</v>
      </c>
      <c r="F179" s="27">
        <v>3</v>
      </c>
      <c r="G179" s="27">
        <v>3</v>
      </c>
      <c r="H179" s="27">
        <v>3</v>
      </c>
      <c r="I179" s="27">
        <v>3</v>
      </c>
      <c r="J179" s="27">
        <v>3</v>
      </c>
      <c r="K179" s="27">
        <v>3</v>
      </c>
      <c r="L179" s="27">
        <v>3</v>
      </c>
      <c r="M179" s="27">
        <v>3</v>
      </c>
      <c r="N179" s="27">
        <v>3</v>
      </c>
      <c r="O179" s="27">
        <v>3</v>
      </c>
      <c r="P179" s="27">
        <v>3</v>
      </c>
      <c r="Q179" s="27">
        <v>3</v>
      </c>
      <c r="R179" s="27">
        <v>3</v>
      </c>
      <c r="S179" s="27">
        <v>3</v>
      </c>
      <c r="T179" s="27">
        <v>3</v>
      </c>
      <c r="U179" s="27">
        <v>3</v>
      </c>
      <c r="V179" s="27">
        <v>3</v>
      </c>
      <c r="W179" s="27">
        <v>3</v>
      </c>
      <c r="X179" s="27">
        <v>3</v>
      </c>
      <c r="Y179" s="27">
        <v>3</v>
      </c>
      <c r="Z179" s="27">
        <v>3</v>
      </c>
      <c r="AA179" s="27">
        <v>3</v>
      </c>
      <c r="AB179" s="27"/>
      <c r="AC179" s="27"/>
      <c r="AD179" s="27"/>
      <c r="AE179" s="27"/>
      <c r="AF179" s="27"/>
      <c r="AG179" s="67" t="s">
        <v>328</v>
      </c>
      <c r="AH179" s="67" t="s">
        <v>329</v>
      </c>
      <c r="AI179" s="27"/>
      <c r="AJ179" s="27"/>
      <c r="AK179" s="27"/>
      <c r="AL179" s="27"/>
    </row>
    <row r="180" spans="1:38">
      <c r="A180" s="47" t="s">
        <v>189</v>
      </c>
      <c r="B180" s="27">
        <v>1626</v>
      </c>
      <c r="C180" s="27">
        <v>1635.8</v>
      </c>
      <c r="D180" s="27">
        <v>1645.6</v>
      </c>
      <c r="E180" s="27">
        <v>1655.4</v>
      </c>
      <c r="F180" s="27">
        <v>1665.2</v>
      </c>
      <c r="G180" s="27">
        <v>1675</v>
      </c>
      <c r="H180" s="27">
        <v>1684.8</v>
      </c>
      <c r="I180" s="27">
        <v>1694.6</v>
      </c>
      <c r="J180" s="27">
        <v>1704.4</v>
      </c>
      <c r="K180" s="27">
        <v>1714.2</v>
      </c>
      <c r="L180" s="27">
        <v>1724</v>
      </c>
      <c r="M180" s="27">
        <v>1729.2</v>
      </c>
      <c r="N180" s="27">
        <v>1734.4</v>
      </c>
      <c r="O180" s="27">
        <v>1739.6</v>
      </c>
      <c r="P180" s="27">
        <v>1744.8</v>
      </c>
      <c r="Q180" s="27">
        <v>1750</v>
      </c>
      <c r="R180" s="27">
        <v>1752.6</v>
      </c>
      <c r="S180" s="27">
        <v>1755.2</v>
      </c>
      <c r="T180" s="27">
        <v>1757.8</v>
      </c>
      <c r="U180" s="27">
        <v>1760.4</v>
      </c>
      <c r="V180" s="27">
        <v>1763</v>
      </c>
      <c r="W180" s="27">
        <v>1763</v>
      </c>
      <c r="X180" s="27">
        <v>1763</v>
      </c>
      <c r="Y180" s="27">
        <v>1763</v>
      </c>
      <c r="Z180" s="27">
        <v>1763</v>
      </c>
      <c r="AA180" s="27">
        <v>1763</v>
      </c>
      <c r="AB180" s="27"/>
      <c r="AC180" s="27"/>
      <c r="AD180" s="27"/>
      <c r="AE180" s="27"/>
      <c r="AF180" s="27"/>
      <c r="AG180" s="67" t="s">
        <v>328</v>
      </c>
      <c r="AH180" s="67" t="s">
        <v>329</v>
      </c>
      <c r="AI180" s="27"/>
      <c r="AJ180" s="27"/>
      <c r="AK180" s="27"/>
      <c r="AL180" s="27"/>
    </row>
    <row r="181" spans="1:38">
      <c r="A181" s="47" t="s">
        <v>191</v>
      </c>
      <c r="B181" s="27">
        <v>2036.53</v>
      </c>
      <c r="C181" s="27">
        <v>2083.2600000000002</v>
      </c>
      <c r="D181" s="27">
        <v>2129.9899999999998</v>
      </c>
      <c r="E181" s="27">
        <v>2176.73</v>
      </c>
      <c r="F181" s="27">
        <v>2223.46</v>
      </c>
      <c r="G181" s="27">
        <v>2270.19</v>
      </c>
      <c r="H181" s="27">
        <v>2316.92</v>
      </c>
      <c r="I181" s="27">
        <v>2363.65</v>
      </c>
      <c r="J181" s="27">
        <v>2410.39</v>
      </c>
      <c r="K181" s="27">
        <v>2457.12</v>
      </c>
      <c r="L181" s="27">
        <v>2503.85</v>
      </c>
      <c r="M181" s="27">
        <v>2512.85</v>
      </c>
      <c r="N181" s="27">
        <v>2521.85</v>
      </c>
      <c r="O181" s="27">
        <v>2530.85</v>
      </c>
      <c r="P181" s="27">
        <v>2539.85</v>
      </c>
      <c r="Q181" s="27">
        <v>2548.85</v>
      </c>
      <c r="R181" s="27">
        <v>2615.39</v>
      </c>
      <c r="S181" s="27">
        <v>2681.93</v>
      </c>
      <c r="T181" s="27">
        <v>2748.47</v>
      </c>
      <c r="U181" s="27">
        <v>2815.01</v>
      </c>
      <c r="V181" s="27">
        <v>2881.55</v>
      </c>
      <c r="W181" s="27">
        <v>2886.94</v>
      </c>
      <c r="X181" s="27">
        <v>2892.33</v>
      </c>
      <c r="Y181" s="27">
        <v>2897.72</v>
      </c>
      <c r="Z181" s="27">
        <v>2903.11</v>
      </c>
      <c r="AA181" s="27">
        <v>2908.5</v>
      </c>
      <c r="AB181" s="27"/>
      <c r="AC181" s="27"/>
      <c r="AD181" s="27"/>
      <c r="AE181" s="27"/>
      <c r="AF181" s="27"/>
      <c r="AG181" s="67" t="s">
        <v>330</v>
      </c>
      <c r="AH181" s="67" t="s">
        <v>331</v>
      </c>
      <c r="AI181" s="27"/>
      <c r="AJ181" s="27"/>
      <c r="AK181" s="27"/>
      <c r="AL181" s="27"/>
    </row>
    <row r="182" spans="1:38">
      <c r="A182" s="47" t="s">
        <v>192</v>
      </c>
      <c r="B182" s="27">
        <v>258</v>
      </c>
      <c r="C182" s="27">
        <v>255.6</v>
      </c>
      <c r="D182" s="27">
        <v>253.2</v>
      </c>
      <c r="E182" s="27">
        <v>250.8</v>
      </c>
      <c r="F182" s="27">
        <v>248.4</v>
      </c>
      <c r="G182" s="27">
        <v>246</v>
      </c>
      <c r="H182" s="27">
        <v>243.6</v>
      </c>
      <c r="I182" s="27">
        <v>241.2</v>
      </c>
      <c r="J182" s="27">
        <v>238.8</v>
      </c>
      <c r="K182" s="27">
        <v>236.4</v>
      </c>
      <c r="L182" s="27">
        <v>234</v>
      </c>
      <c r="M182" s="27">
        <v>226.2</v>
      </c>
      <c r="N182" s="27">
        <v>218.4</v>
      </c>
      <c r="O182" s="27">
        <v>210.6</v>
      </c>
      <c r="P182" s="27">
        <v>202.8</v>
      </c>
      <c r="Q182" s="27">
        <v>195</v>
      </c>
      <c r="R182" s="27">
        <v>197</v>
      </c>
      <c r="S182" s="27">
        <v>199</v>
      </c>
      <c r="T182" s="27">
        <v>201</v>
      </c>
      <c r="U182" s="27">
        <v>203</v>
      </c>
      <c r="V182" s="27">
        <v>205</v>
      </c>
      <c r="W182" s="27">
        <v>207</v>
      </c>
      <c r="X182" s="27">
        <v>209</v>
      </c>
      <c r="Y182" s="27">
        <v>211</v>
      </c>
      <c r="Z182" s="27">
        <v>213</v>
      </c>
      <c r="AA182" s="27">
        <v>215</v>
      </c>
      <c r="AB182" s="27"/>
      <c r="AC182" s="27"/>
      <c r="AD182" s="27"/>
      <c r="AE182" s="27"/>
      <c r="AF182" s="27"/>
      <c r="AG182" s="67" t="s">
        <v>328</v>
      </c>
      <c r="AH182" s="67" t="s">
        <v>329</v>
      </c>
      <c r="AI182" s="27"/>
      <c r="AJ182" s="27"/>
      <c r="AK182" s="27"/>
      <c r="AL182" s="27"/>
    </row>
    <row r="183" spans="1:38">
      <c r="A183" s="47" t="s">
        <v>193</v>
      </c>
      <c r="B183" s="27">
        <v>0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5976.42</v>
      </c>
      <c r="X183" s="27">
        <v>6012.57</v>
      </c>
      <c r="Y183" s="27">
        <v>6048.73</v>
      </c>
      <c r="Z183" s="27">
        <v>6084.88</v>
      </c>
      <c r="AA183" s="27">
        <v>6121.03</v>
      </c>
      <c r="AB183" s="27"/>
      <c r="AC183" s="27"/>
      <c r="AD183" s="27"/>
      <c r="AE183" s="27"/>
      <c r="AF183" s="27"/>
      <c r="AG183" s="67" t="s">
        <v>328</v>
      </c>
      <c r="AH183" s="67" t="s">
        <v>329</v>
      </c>
      <c r="AI183" s="27"/>
      <c r="AJ183" s="27"/>
      <c r="AK183" s="27"/>
      <c r="AL183" s="27"/>
    </row>
    <row r="184" spans="1:38">
      <c r="A184" s="47" t="s">
        <v>194</v>
      </c>
      <c r="B184" s="27">
        <v>13</v>
      </c>
      <c r="C184" s="27">
        <v>13</v>
      </c>
      <c r="D184" s="27">
        <v>13</v>
      </c>
      <c r="E184" s="27">
        <v>13</v>
      </c>
      <c r="F184" s="27">
        <v>13</v>
      </c>
      <c r="G184" s="27">
        <v>13</v>
      </c>
      <c r="H184" s="27">
        <v>13</v>
      </c>
      <c r="I184" s="27">
        <v>13</v>
      </c>
      <c r="J184" s="27">
        <v>13</v>
      </c>
      <c r="K184" s="27">
        <v>13</v>
      </c>
      <c r="L184" s="27">
        <v>13</v>
      </c>
      <c r="M184" s="27">
        <v>13</v>
      </c>
      <c r="N184" s="27">
        <v>13</v>
      </c>
      <c r="O184" s="27">
        <v>13</v>
      </c>
      <c r="P184" s="27">
        <v>13</v>
      </c>
      <c r="Q184" s="27">
        <v>13</v>
      </c>
      <c r="R184" s="27">
        <v>13</v>
      </c>
      <c r="S184" s="27">
        <v>13</v>
      </c>
      <c r="T184" s="27">
        <v>13</v>
      </c>
      <c r="U184" s="27">
        <v>13</v>
      </c>
      <c r="V184" s="27">
        <v>13</v>
      </c>
      <c r="W184" s="27">
        <v>13</v>
      </c>
      <c r="X184" s="27">
        <v>13</v>
      </c>
      <c r="Y184" s="27">
        <v>13</v>
      </c>
      <c r="Z184" s="27">
        <v>13</v>
      </c>
      <c r="AA184" s="27">
        <v>13</v>
      </c>
      <c r="AB184" s="27"/>
      <c r="AC184" s="27"/>
      <c r="AD184" s="27"/>
      <c r="AE184" s="27"/>
      <c r="AF184" s="27"/>
      <c r="AG184" s="67" t="s">
        <v>328</v>
      </c>
      <c r="AH184" s="67" t="s">
        <v>329</v>
      </c>
      <c r="AI184" s="27"/>
      <c r="AJ184" s="27"/>
      <c r="AK184" s="27"/>
      <c r="AL184" s="27"/>
    </row>
    <row r="185" spans="1:38">
      <c r="A185" s="47" t="s">
        <v>195</v>
      </c>
      <c r="B185" s="27" t="s">
        <v>308</v>
      </c>
      <c r="C185" s="27" t="s">
        <v>308</v>
      </c>
      <c r="D185" s="27" t="s">
        <v>308</v>
      </c>
      <c r="E185" s="27" t="s">
        <v>308</v>
      </c>
      <c r="F185" s="27" t="s">
        <v>308</v>
      </c>
      <c r="G185" s="27" t="s">
        <v>308</v>
      </c>
      <c r="H185" s="27" t="s">
        <v>308</v>
      </c>
      <c r="I185" s="27" t="s">
        <v>308</v>
      </c>
      <c r="J185" s="27" t="s">
        <v>308</v>
      </c>
      <c r="K185" s="27" t="s">
        <v>308</v>
      </c>
      <c r="L185" s="27" t="s">
        <v>308</v>
      </c>
      <c r="M185" s="27" t="s">
        <v>308</v>
      </c>
      <c r="N185" s="27" t="s">
        <v>308</v>
      </c>
      <c r="O185" s="27" t="s">
        <v>308</v>
      </c>
      <c r="P185" s="27" t="s">
        <v>308</v>
      </c>
      <c r="Q185" s="27" t="s">
        <v>308</v>
      </c>
      <c r="R185" s="27" t="s">
        <v>308</v>
      </c>
      <c r="S185" s="27" t="s">
        <v>308</v>
      </c>
      <c r="T185" s="27" t="s">
        <v>308</v>
      </c>
      <c r="U185" s="27" t="s">
        <v>308</v>
      </c>
      <c r="V185" s="27" t="s">
        <v>308</v>
      </c>
      <c r="W185" s="27" t="s">
        <v>308</v>
      </c>
      <c r="X185" s="27" t="s">
        <v>308</v>
      </c>
      <c r="Y185" s="27" t="s">
        <v>308</v>
      </c>
      <c r="Z185" s="27" t="s">
        <v>308</v>
      </c>
      <c r="AA185" s="27" t="s">
        <v>308</v>
      </c>
      <c r="AB185" s="27"/>
      <c r="AC185" s="27"/>
      <c r="AD185" s="27"/>
      <c r="AE185" s="27"/>
      <c r="AF185" s="27"/>
      <c r="AG185" s="67" t="s">
        <v>328</v>
      </c>
      <c r="AH185" s="67" t="s">
        <v>329</v>
      </c>
      <c r="AI185" s="27"/>
      <c r="AJ185" s="27"/>
      <c r="AK185" s="27"/>
      <c r="AL185" s="27"/>
    </row>
    <row r="186" spans="1:38">
      <c r="A186" s="47" t="s">
        <v>196</v>
      </c>
      <c r="B186" s="27">
        <v>7399</v>
      </c>
      <c r="C186" s="27">
        <v>7643</v>
      </c>
      <c r="D186" s="27">
        <v>7887</v>
      </c>
      <c r="E186" s="27">
        <v>8131</v>
      </c>
      <c r="F186" s="27">
        <v>8375</v>
      </c>
      <c r="G186" s="27">
        <v>8619</v>
      </c>
      <c r="H186" s="27">
        <v>8863</v>
      </c>
      <c r="I186" s="27">
        <v>9107</v>
      </c>
      <c r="J186" s="27">
        <v>9351</v>
      </c>
      <c r="K186" s="27">
        <v>9595</v>
      </c>
      <c r="L186" s="27">
        <v>9839</v>
      </c>
      <c r="M186" s="27">
        <v>10091</v>
      </c>
      <c r="N186" s="27">
        <v>10343</v>
      </c>
      <c r="O186" s="27">
        <v>10595</v>
      </c>
      <c r="P186" s="27">
        <v>10847</v>
      </c>
      <c r="Q186" s="27">
        <v>11099</v>
      </c>
      <c r="R186" s="27">
        <v>11392</v>
      </c>
      <c r="S186" s="27">
        <v>11685</v>
      </c>
      <c r="T186" s="27">
        <v>11978</v>
      </c>
      <c r="U186" s="27">
        <v>12271</v>
      </c>
      <c r="V186" s="27">
        <v>12564</v>
      </c>
      <c r="W186" s="27">
        <v>12798.6</v>
      </c>
      <c r="X186" s="27">
        <v>13033.2</v>
      </c>
      <c r="Y186" s="27">
        <v>13267.8</v>
      </c>
      <c r="Z186" s="27">
        <v>13502.4</v>
      </c>
      <c r="AA186" s="27">
        <v>13737</v>
      </c>
      <c r="AB186" s="27"/>
      <c r="AC186" s="27"/>
      <c r="AD186" s="27"/>
      <c r="AE186" s="27"/>
      <c r="AF186" s="27"/>
      <c r="AG186" s="67" t="s">
        <v>330</v>
      </c>
      <c r="AH186" s="67" t="s">
        <v>331</v>
      </c>
      <c r="AI186" s="27"/>
      <c r="AJ186" s="27"/>
      <c r="AK186" s="27"/>
      <c r="AL186" s="27"/>
    </row>
    <row r="187" spans="1:38">
      <c r="A187" s="47" t="s">
        <v>197</v>
      </c>
      <c r="B187" s="27">
        <v>157</v>
      </c>
      <c r="C187" s="27">
        <v>157.6</v>
      </c>
      <c r="D187" s="27">
        <v>158.19999999999999</v>
      </c>
      <c r="E187" s="27">
        <v>158.80000000000001</v>
      </c>
      <c r="F187" s="27">
        <v>159.4</v>
      </c>
      <c r="G187" s="27">
        <v>160</v>
      </c>
      <c r="H187" s="27">
        <v>160.6</v>
      </c>
      <c r="I187" s="27">
        <v>161.19999999999999</v>
      </c>
      <c r="J187" s="27">
        <v>161.80000000000001</v>
      </c>
      <c r="K187" s="27">
        <v>162.4</v>
      </c>
      <c r="L187" s="27">
        <v>163</v>
      </c>
      <c r="M187" s="27">
        <v>163.80000000000001</v>
      </c>
      <c r="N187" s="27">
        <v>164.6</v>
      </c>
      <c r="O187" s="27">
        <v>165.4</v>
      </c>
      <c r="P187" s="27">
        <v>166.2</v>
      </c>
      <c r="Q187" s="27">
        <v>167</v>
      </c>
      <c r="R187" s="27">
        <v>167.4</v>
      </c>
      <c r="S187" s="27">
        <v>167.8</v>
      </c>
      <c r="T187" s="27">
        <v>168.2</v>
      </c>
      <c r="U187" s="27">
        <v>168.6</v>
      </c>
      <c r="V187" s="27">
        <v>169</v>
      </c>
      <c r="W187" s="27">
        <v>169.6</v>
      </c>
      <c r="X187" s="27">
        <v>170.2</v>
      </c>
      <c r="Y187" s="27">
        <v>170.8</v>
      </c>
      <c r="Z187" s="27">
        <v>171.4</v>
      </c>
      <c r="AA187" s="27">
        <v>172</v>
      </c>
      <c r="AB187" s="27"/>
      <c r="AC187" s="27"/>
      <c r="AD187" s="27"/>
      <c r="AE187" s="27"/>
      <c r="AF187" s="27"/>
      <c r="AG187" s="67" t="s">
        <v>330</v>
      </c>
      <c r="AH187" s="67" t="s">
        <v>331</v>
      </c>
      <c r="AI187" s="27"/>
      <c r="AJ187" s="27"/>
      <c r="AK187" s="27"/>
      <c r="AL187" s="27"/>
    </row>
    <row r="188" spans="1:38">
      <c r="A188" s="47" t="s">
        <v>198</v>
      </c>
      <c r="B188" s="27">
        <v>174.68</v>
      </c>
      <c r="C188" s="27">
        <v>180.63</v>
      </c>
      <c r="D188" s="27">
        <v>186.58</v>
      </c>
      <c r="E188" s="27">
        <v>192.53</v>
      </c>
      <c r="F188" s="27">
        <v>198.48</v>
      </c>
      <c r="G188" s="27">
        <v>204.44</v>
      </c>
      <c r="H188" s="27">
        <v>210.39</v>
      </c>
      <c r="I188" s="27">
        <v>216.34</v>
      </c>
      <c r="J188" s="27">
        <v>222.29</v>
      </c>
      <c r="K188" s="27">
        <v>228.24</v>
      </c>
      <c r="L188" s="27">
        <v>234.19</v>
      </c>
      <c r="M188" s="27">
        <v>240.14</v>
      </c>
      <c r="N188" s="27">
        <v>246.09</v>
      </c>
      <c r="O188" s="27">
        <v>252.05</v>
      </c>
      <c r="P188" s="27">
        <v>258</v>
      </c>
      <c r="Q188" s="27">
        <v>263.95</v>
      </c>
      <c r="R188" s="27">
        <v>269.89999999999998</v>
      </c>
      <c r="S188" s="27">
        <v>275.85000000000002</v>
      </c>
      <c r="T188" s="27">
        <v>281.81</v>
      </c>
      <c r="U188" s="27">
        <v>287.76</v>
      </c>
      <c r="V188" s="27">
        <v>293.70999999999998</v>
      </c>
      <c r="W188" s="27">
        <v>293.70999999999998</v>
      </c>
      <c r="X188" s="27">
        <v>293.70999999999998</v>
      </c>
      <c r="Y188" s="27">
        <v>293.70999999999998</v>
      </c>
      <c r="Z188" s="27">
        <v>293.70999999999998</v>
      </c>
      <c r="AA188" s="27">
        <v>293.70999999999998</v>
      </c>
      <c r="AB188" s="27"/>
      <c r="AC188" s="27"/>
      <c r="AD188" s="27"/>
      <c r="AE188" s="27"/>
      <c r="AF188" s="27"/>
      <c r="AG188" s="67" t="s">
        <v>328</v>
      </c>
      <c r="AH188" s="67" t="s">
        <v>329</v>
      </c>
      <c r="AI188" s="27"/>
      <c r="AJ188" s="27"/>
      <c r="AK188" s="27"/>
      <c r="AL188" s="27"/>
    </row>
    <row r="189" spans="1:38">
      <c r="A189" s="47" t="s">
        <v>199</v>
      </c>
      <c r="B189" s="27">
        <v>0</v>
      </c>
      <c r="C189" s="27">
        <v>0</v>
      </c>
      <c r="D189" s="27">
        <v>99.4</v>
      </c>
      <c r="E189" s="27">
        <v>99.6</v>
      </c>
      <c r="F189" s="27">
        <v>99.8</v>
      </c>
      <c r="G189" s="27">
        <v>100</v>
      </c>
      <c r="H189" s="27">
        <v>100.2</v>
      </c>
      <c r="I189" s="27">
        <v>100.4</v>
      </c>
      <c r="J189" s="27">
        <v>100.6</v>
      </c>
      <c r="K189" s="27">
        <v>100.8</v>
      </c>
      <c r="L189" s="27">
        <v>101</v>
      </c>
      <c r="M189" s="27">
        <v>101</v>
      </c>
      <c r="N189" s="27">
        <v>101</v>
      </c>
      <c r="O189" s="27">
        <v>101</v>
      </c>
      <c r="P189" s="27">
        <v>101</v>
      </c>
      <c r="Q189" s="27">
        <v>101</v>
      </c>
      <c r="R189" s="27">
        <v>101</v>
      </c>
      <c r="S189" s="27">
        <v>101</v>
      </c>
      <c r="T189" s="27">
        <v>101</v>
      </c>
      <c r="U189" s="27">
        <v>101</v>
      </c>
      <c r="V189" s="27">
        <v>101</v>
      </c>
      <c r="W189" s="27">
        <v>101.4</v>
      </c>
      <c r="X189" s="27">
        <v>101.8</v>
      </c>
      <c r="Y189" s="27">
        <v>102.2</v>
      </c>
      <c r="Z189" s="27">
        <v>102.6</v>
      </c>
      <c r="AA189" s="27">
        <v>103</v>
      </c>
      <c r="AB189" s="27"/>
      <c r="AC189" s="27"/>
      <c r="AD189" s="27"/>
      <c r="AE189" s="27"/>
      <c r="AF189" s="27"/>
      <c r="AG189" s="67" t="s">
        <v>328</v>
      </c>
      <c r="AH189" s="67" t="s">
        <v>329</v>
      </c>
      <c r="AI189" s="27"/>
      <c r="AJ189" s="27"/>
      <c r="AK189" s="27"/>
      <c r="AL189" s="27"/>
    </row>
    <row r="190" spans="1:38">
      <c r="A190" s="47" t="s">
        <v>200</v>
      </c>
      <c r="B190" s="27">
        <v>2668</v>
      </c>
      <c r="C190" s="27">
        <v>2712.3</v>
      </c>
      <c r="D190" s="27">
        <v>2756.6</v>
      </c>
      <c r="E190" s="27">
        <v>2800.9</v>
      </c>
      <c r="F190" s="27">
        <v>2845.2</v>
      </c>
      <c r="G190" s="27">
        <v>2889.5</v>
      </c>
      <c r="H190" s="27">
        <v>2933.8</v>
      </c>
      <c r="I190" s="27">
        <v>2978.1</v>
      </c>
      <c r="J190" s="27">
        <v>3022.4</v>
      </c>
      <c r="K190" s="27">
        <v>3066.7</v>
      </c>
      <c r="L190" s="27">
        <v>3111</v>
      </c>
      <c r="M190" s="27">
        <v>3177.6</v>
      </c>
      <c r="N190" s="27">
        <v>3244.2</v>
      </c>
      <c r="O190" s="27">
        <v>3310.8</v>
      </c>
      <c r="P190" s="27">
        <v>3377.4</v>
      </c>
      <c r="Q190" s="27">
        <v>3444</v>
      </c>
      <c r="R190" s="27">
        <v>3552.4</v>
      </c>
      <c r="S190" s="27">
        <v>3660.8</v>
      </c>
      <c r="T190" s="27">
        <v>3769.2</v>
      </c>
      <c r="U190" s="27">
        <v>3877.6</v>
      </c>
      <c r="V190" s="27">
        <v>3986</v>
      </c>
      <c r="W190" s="27">
        <v>3986</v>
      </c>
      <c r="X190" s="27">
        <v>3986</v>
      </c>
      <c r="Y190" s="27">
        <v>3986</v>
      </c>
      <c r="Z190" s="27">
        <v>3986</v>
      </c>
      <c r="AA190" s="27">
        <v>3986</v>
      </c>
      <c r="AB190" s="27"/>
      <c r="AC190" s="27"/>
      <c r="AD190" s="27"/>
      <c r="AE190" s="27"/>
      <c r="AF190" s="27"/>
      <c r="AG190" s="67" t="s">
        <v>328</v>
      </c>
      <c r="AH190" s="67" t="s">
        <v>329</v>
      </c>
      <c r="AI190" s="27"/>
      <c r="AJ190" s="27"/>
      <c r="AK190" s="27"/>
      <c r="AL190" s="27"/>
    </row>
    <row r="191" spans="1:38">
      <c r="A191" s="47" t="s">
        <v>201</v>
      </c>
      <c r="B191" s="27">
        <v>0</v>
      </c>
      <c r="C191" s="27">
        <v>0</v>
      </c>
      <c r="D191" s="27">
        <v>105</v>
      </c>
      <c r="E191" s="27">
        <v>105</v>
      </c>
      <c r="F191" s="27">
        <v>105</v>
      </c>
      <c r="G191" s="27">
        <v>105</v>
      </c>
      <c r="H191" s="27">
        <v>105</v>
      </c>
      <c r="I191" s="27">
        <v>105</v>
      </c>
      <c r="J191" s="27">
        <v>105</v>
      </c>
      <c r="K191" s="27">
        <v>105</v>
      </c>
      <c r="L191" s="27">
        <v>105</v>
      </c>
      <c r="M191" s="27">
        <v>105</v>
      </c>
      <c r="N191" s="27">
        <v>105</v>
      </c>
      <c r="O191" s="27">
        <v>105</v>
      </c>
      <c r="P191" s="27">
        <v>105</v>
      </c>
      <c r="Q191" s="27">
        <v>105</v>
      </c>
      <c r="R191" s="27">
        <v>105</v>
      </c>
      <c r="S191" s="27">
        <v>105</v>
      </c>
      <c r="T191" s="27">
        <v>105</v>
      </c>
      <c r="U191" s="27">
        <v>105</v>
      </c>
      <c r="V191" s="27">
        <v>105</v>
      </c>
      <c r="W191" s="27">
        <v>105</v>
      </c>
      <c r="X191" s="27">
        <v>105</v>
      </c>
      <c r="Y191" s="27">
        <v>105</v>
      </c>
      <c r="Z191" s="27">
        <v>105</v>
      </c>
      <c r="AA191" s="27">
        <v>105</v>
      </c>
      <c r="AB191" s="27"/>
      <c r="AC191" s="27"/>
      <c r="AD191" s="27"/>
      <c r="AE191" s="27"/>
      <c r="AF191" s="27"/>
      <c r="AG191" s="67" t="s">
        <v>328</v>
      </c>
      <c r="AH191" s="67" t="s">
        <v>329</v>
      </c>
      <c r="AI191" s="27"/>
      <c r="AJ191" s="27"/>
      <c r="AK191" s="27"/>
      <c r="AL191" s="27"/>
    </row>
    <row r="192" spans="1:38">
      <c r="A192" s="47" t="s">
        <v>202</v>
      </c>
      <c r="B192" s="27">
        <v>29</v>
      </c>
      <c r="C192" s="27">
        <v>30.4</v>
      </c>
      <c r="D192" s="27">
        <v>31.8</v>
      </c>
      <c r="E192" s="27">
        <v>33.200000000000003</v>
      </c>
      <c r="F192" s="27">
        <v>34.6</v>
      </c>
      <c r="G192" s="27">
        <v>36</v>
      </c>
      <c r="H192" s="27">
        <v>37.4</v>
      </c>
      <c r="I192" s="27">
        <v>38.799999999999997</v>
      </c>
      <c r="J192" s="27">
        <v>40.200000000000003</v>
      </c>
      <c r="K192" s="27">
        <v>41.6</v>
      </c>
      <c r="L192" s="27">
        <v>43</v>
      </c>
      <c r="M192" s="27">
        <v>43</v>
      </c>
      <c r="N192" s="27">
        <v>43</v>
      </c>
      <c r="O192" s="27">
        <v>43</v>
      </c>
      <c r="P192" s="27">
        <v>43</v>
      </c>
      <c r="Q192" s="27">
        <v>43</v>
      </c>
      <c r="R192" s="27">
        <v>43</v>
      </c>
      <c r="S192" s="27">
        <v>43</v>
      </c>
      <c r="T192" s="27">
        <v>43</v>
      </c>
      <c r="U192" s="27">
        <v>43</v>
      </c>
      <c r="V192" s="27">
        <v>43</v>
      </c>
      <c r="W192" s="27">
        <v>43</v>
      </c>
      <c r="X192" s="27">
        <v>43</v>
      </c>
      <c r="Y192" s="27">
        <v>43</v>
      </c>
      <c r="Z192" s="27">
        <v>43</v>
      </c>
      <c r="AA192" s="27">
        <v>43</v>
      </c>
      <c r="AB192" s="27"/>
      <c r="AC192" s="27"/>
      <c r="AD192" s="27"/>
      <c r="AE192" s="27"/>
      <c r="AF192" s="27"/>
      <c r="AG192" s="67" t="s">
        <v>328</v>
      </c>
      <c r="AH192" s="67" t="s">
        <v>329</v>
      </c>
      <c r="AI192" s="27"/>
      <c r="AJ192" s="27"/>
      <c r="AK192" s="27"/>
      <c r="AL192" s="27"/>
    </row>
    <row r="193" spans="1:38">
      <c r="A193" s="47" t="s">
        <v>203</v>
      </c>
      <c r="B193" s="27">
        <v>24</v>
      </c>
      <c r="C193" s="27">
        <v>25</v>
      </c>
      <c r="D193" s="27">
        <v>26</v>
      </c>
      <c r="E193" s="27">
        <v>27</v>
      </c>
      <c r="F193" s="27">
        <v>28</v>
      </c>
      <c r="G193" s="27">
        <v>29</v>
      </c>
      <c r="H193" s="27">
        <v>30</v>
      </c>
      <c r="I193" s="27">
        <v>31</v>
      </c>
      <c r="J193" s="27">
        <v>32</v>
      </c>
      <c r="K193" s="27">
        <v>33</v>
      </c>
      <c r="L193" s="27">
        <v>34</v>
      </c>
      <c r="M193" s="27">
        <v>34.799999999999997</v>
      </c>
      <c r="N193" s="27">
        <v>35.6</v>
      </c>
      <c r="O193" s="27">
        <v>36.4</v>
      </c>
      <c r="P193" s="27">
        <v>37.200000000000003</v>
      </c>
      <c r="Q193" s="27">
        <v>38</v>
      </c>
      <c r="R193" s="27">
        <v>38.799999999999997</v>
      </c>
      <c r="S193" s="27">
        <v>39.6</v>
      </c>
      <c r="T193" s="27">
        <v>40.4</v>
      </c>
      <c r="U193" s="27">
        <v>41.2</v>
      </c>
      <c r="V193" s="27">
        <v>42</v>
      </c>
      <c r="W193" s="27">
        <v>42.8</v>
      </c>
      <c r="X193" s="27">
        <v>43.6</v>
      </c>
      <c r="Y193" s="27">
        <v>44.4</v>
      </c>
      <c r="Z193" s="27">
        <v>45.2</v>
      </c>
      <c r="AA193" s="27">
        <v>46</v>
      </c>
      <c r="AB193" s="27"/>
      <c r="AC193" s="27"/>
      <c r="AD193" s="27"/>
      <c r="AE193" s="27"/>
      <c r="AF193" s="27"/>
      <c r="AG193" s="67" t="s">
        <v>328</v>
      </c>
      <c r="AH193" s="67" t="s">
        <v>329</v>
      </c>
      <c r="AI193" s="27"/>
      <c r="AJ193" s="27"/>
      <c r="AK193" s="27"/>
      <c r="AL193" s="27"/>
    </row>
    <row r="194" spans="1:38">
      <c r="A194" s="47" t="s">
        <v>204</v>
      </c>
      <c r="B194" s="27">
        <v>0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/>
      <c r="AC194" s="27"/>
      <c r="AD194" s="27"/>
      <c r="AE194" s="27"/>
      <c r="AF194" s="27"/>
      <c r="AG194" s="67" t="s">
        <v>328</v>
      </c>
      <c r="AH194" s="67" t="s">
        <v>329</v>
      </c>
      <c r="AI194" s="27"/>
      <c r="AJ194" s="27"/>
      <c r="AK194" s="27"/>
      <c r="AL194" s="27"/>
    </row>
    <row r="195" spans="1:38">
      <c r="A195" s="47" t="s">
        <v>205</v>
      </c>
      <c r="B195" s="27">
        <v>1</v>
      </c>
      <c r="C195" s="27">
        <v>1</v>
      </c>
      <c r="D195" s="27">
        <v>1</v>
      </c>
      <c r="E195" s="27">
        <v>1</v>
      </c>
      <c r="F195" s="27">
        <v>1</v>
      </c>
      <c r="G195" s="27">
        <v>1</v>
      </c>
      <c r="H195" s="27">
        <v>1</v>
      </c>
      <c r="I195" s="27">
        <v>1</v>
      </c>
      <c r="J195" s="27">
        <v>1</v>
      </c>
      <c r="K195" s="27">
        <v>1</v>
      </c>
      <c r="L195" s="27">
        <v>1</v>
      </c>
      <c r="M195" s="27">
        <v>1</v>
      </c>
      <c r="N195" s="27">
        <v>1</v>
      </c>
      <c r="O195" s="27">
        <v>1</v>
      </c>
      <c r="P195" s="27">
        <v>1</v>
      </c>
      <c r="Q195" s="27">
        <v>1</v>
      </c>
      <c r="R195" s="27">
        <v>1</v>
      </c>
      <c r="S195" s="27">
        <v>1</v>
      </c>
      <c r="T195" s="27">
        <v>1</v>
      </c>
      <c r="U195" s="27">
        <v>1</v>
      </c>
      <c r="V195" s="27">
        <v>1</v>
      </c>
      <c r="W195" s="27">
        <v>1</v>
      </c>
      <c r="X195" s="27">
        <v>1</v>
      </c>
      <c r="Y195" s="27">
        <v>1</v>
      </c>
      <c r="Z195" s="27">
        <v>1</v>
      </c>
      <c r="AA195" s="27">
        <v>1</v>
      </c>
      <c r="AB195" s="27"/>
      <c r="AC195" s="27"/>
      <c r="AD195" s="27"/>
      <c r="AE195" s="27"/>
      <c r="AF195" s="27"/>
      <c r="AG195" s="67" t="s">
        <v>328</v>
      </c>
      <c r="AH195" s="67" t="s">
        <v>329</v>
      </c>
      <c r="AI195" s="27"/>
      <c r="AJ195" s="27"/>
      <c r="AK195" s="27"/>
      <c r="AL195" s="27"/>
    </row>
    <row r="196" spans="1:38">
      <c r="A196" s="47" t="s">
        <v>206</v>
      </c>
      <c r="B196" s="27">
        <v>15</v>
      </c>
      <c r="C196" s="27">
        <v>15.1</v>
      </c>
      <c r="D196" s="27">
        <v>15.2</v>
      </c>
      <c r="E196" s="27">
        <v>15.3</v>
      </c>
      <c r="F196" s="27">
        <v>15.4</v>
      </c>
      <c r="G196" s="27">
        <v>15.5</v>
      </c>
      <c r="H196" s="27">
        <v>15.6</v>
      </c>
      <c r="I196" s="27">
        <v>15.7</v>
      </c>
      <c r="J196" s="27">
        <v>15.8</v>
      </c>
      <c r="K196" s="27">
        <v>15.9</v>
      </c>
      <c r="L196" s="27">
        <v>16</v>
      </c>
      <c r="M196" s="27">
        <v>16.2</v>
      </c>
      <c r="N196" s="27">
        <v>16.399999999999999</v>
      </c>
      <c r="O196" s="27">
        <v>16.600000000000001</v>
      </c>
      <c r="P196" s="27">
        <v>16.8</v>
      </c>
      <c r="Q196" s="27">
        <v>17</v>
      </c>
      <c r="R196" s="27">
        <v>17.2</v>
      </c>
      <c r="S196" s="27">
        <v>17.399999999999999</v>
      </c>
      <c r="T196" s="27">
        <v>17.600000000000001</v>
      </c>
      <c r="U196" s="27">
        <v>17.8</v>
      </c>
      <c r="V196" s="27">
        <v>18</v>
      </c>
      <c r="W196" s="27">
        <v>16.649999999999999</v>
      </c>
      <c r="X196" s="27">
        <v>15.3</v>
      </c>
      <c r="Y196" s="27">
        <v>13.95</v>
      </c>
      <c r="Z196" s="27">
        <v>12.6</v>
      </c>
      <c r="AA196" s="27">
        <v>11.24</v>
      </c>
      <c r="AB196" s="27"/>
      <c r="AC196" s="27"/>
      <c r="AD196" s="27"/>
      <c r="AE196" s="27"/>
      <c r="AF196" s="27"/>
      <c r="AG196" s="67" t="s">
        <v>328</v>
      </c>
      <c r="AH196" s="67" t="s">
        <v>329</v>
      </c>
      <c r="AI196" s="27"/>
      <c r="AJ196" s="27"/>
      <c r="AK196" s="27"/>
      <c r="AL196" s="27"/>
    </row>
    <row r="197" spans="1:38">
      <c r="A197" s="47" t="s">
        <v>207</v>
      </c>
      <c r="B197" s="27">
        <v>293</v>
      </c>
      <c r="C197" s="27">
        <v>315.60000000000002</v>
      </c>
      <c r="D197" s="27">
        <v>338.2</v>
      </c>
      <c r="E197" s="27">
        <v>360.8</v>
      </c>
      <c r="F197" s="27">
        <v>383.4</v>
      </c>
      <c r="G197" s="27">
        <v>406</v>
      </c>
      <c r="H197" s="27">
        <v>428.6</v>
      </c>
      <c r="I197" s="27">
        <v>451.2</v>
      </c>
      <c r="J197" s="27">
        <v>473.8</v>
      </c>
      <c r="K197" s="27">
        <v>496.4</v>
      </c>
      <c r="L197" s="27">
        <v>519</v>
      </c>
      <c r="M197" s="27">
        <v>534.6</v>
      </c>
      <c r="N197" s="27">
        <v>550.20000000000005</v>
      </c>
      <c r="O197" s="27">
        <v>565.79999999999995</v>
      </c>
      <c r="P197" s="27">
        <v>581.4</v>
      </c>
      <c r="Q197" s="27">
        <v>597</v>
      </c>
      <c r="R197" s="27">
        <v>612.4</v>
      </c>
      <c r="S197" s="27">
        <v>627.79999999999995</v>
      </c>
      <c r="T197" s="27">
        <v>643.20000000000005</v>
      </c>
      <c r="U197" s="27">
        <v>658.6</v>
      </c>
      <c r="V197" s="27">
        <v>674</v>
      </c>
      <c r="W197" s="27">
        <v>684.2</v>
      </c>
      <c r="X197" s="27">
        <v>694.4</v>
      </c>
      <c r="Y197" s="27">
        <v>704.6</v>
      </c>
      <c r="Z197" s="27">
        <v>714.8</v>
      </c>
      <c r="AA197" s="27">
        <v>725</v>
      </c>
      <c r="AB197" s="27"/>
      <c r="AC197" s="27"/>
      <c r="AD197" s="27"/>
      <c r="AE197" s="27"/>
      <c r="AF197" s="27"/>
      <c r="AG197" s="67" t="s">
        <v>328</v>
      </c>
      <c r="AH197" s="67" t="s">
        <v>329</v>
      </c>
      <c r="AI197" s="27"/>
      <c r="AJ197" s="27"/>
      <c r="AK197" s="27"/>
      <c r="AL197" s="27"/>
    </row>
    <row r="198" spans="1:38">
      <c r="A198" s="47" t="s">
        <v>208</v>
      </c>
      <c r="B198" s="27">
        <v>1495</v>
      </c>
      <c r="C198" s="27">
        <v>1540.7</v>
      </c>
      <c r="D198" s="27">
        <v>1586.4</v>
      </c>
      <c r="E198" s="27">
        <v>1632.1</v>
      </c>
      <c r="F198" s="27">
        <v>1677.8</v>
      </c>
      <c r="G198" s="27">
        <v>1723.5</v>
      </c>
      <c r="H198" s="27">
        <v>1769.2</v>
      </c>
      <c r="I198" s="27">
        <v>1814.9</v>
      </c>
      <c r="J198" s="27">
        <v>1860.6</v>
      </c>
      <c r="K198" s="27">
        <v>1906.3</v>
      </c>
      <c r="L198" s="27">
        <v>1952</v>
      </c>
      <c r="M198" s="27">
        <v>2000</v>
      </c>
      <c r="N198" s="27">
        <v>2048</v>
      </c>
      <c r="O198" s="27">
        <v>2096</v>
      </c>
      <c r="P198" s="27">
        <v>2144</v>
      </c>
      <c r="Q198" s="27">
        <v>2192</v>
      </c>
      <c r="R198" s="27">
        <v>2321.6</v>
      </c>
      <c r="S198" s="27">
        <v>2451.1999999999998</v>
      </c>
      <c r="T198" s="27">
        <v>2580.8000000000002</v>
      </c>
      <c r="U198" s="27">
        <v>2710.4</v>
      </c>
      <c r="V198" s="27">
        <v>2840</v>
      </c>
      <c r="W198" s="27">
        <v>2949.2</v>
      </c>
      <c r="X198" s="27">
        <v>3058.4</v>
      </c>
      <c r="Y198" s="27">
        <v>3167.6</v>
      </c>
      <c r="Z198" s="27">
        <v>3276.8</v>
      </c>
      <c r="AA198" s="27">
        <v>3386</v>
      </c>
      <c r="AB198" s="27"/>
      <c r="AC198" s="27"/>
      <c r="AD198" s="27"/>
      <c r="AE198" s="27"/>
      <c r="AF198" s="27"/>
      <c r="AG198" s="67" t="s">
        <v>330</v>
      </c>
      <c r="AH198" s="67" t="s">
        <v>331</v>
      </c>
      <c r="AI198" s="27"/>
      <c r="AJ198" s="27"/>
      <c r="AK198" s="27"/>
      <c r="AL198" s="27"/>
    </row>
    <row r="199" spans="1:38">
      <c r="A199" s="47" t="s">
        <v>209</v>
      </c>
      <c r="B199" s="27">
        <v>0</v>
      </c>
      <c r="C199" s="27">
        <v>0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0</v>
      </c>
      <c r="U199" s="27">
        <v>0</v>
      </c>
      <c r="V199" s="27">
        <v>0</v>
      </c>
      <c r="W199" s="27">
        <v>0</v>
      </c>
      <c r="X199" s="27">
        <v>0</v>
      </c>
      <c r="Y199" s="27">
        <v>0</v>
      </c>
      <c r="Z199" s="27">
        <v>0</v>
      </c>
      <c r="AA199" s="27">
        <v>0</v>
      </c>
      <c r="AB199" s="27"/>
      <c r="AC199" s="27"/>
      <c r="AD199" s="27"/>
      <c r="AE199" s="27"/>
      <c r="AF199" s="27"/>
      <c r="AG199" s="67" t="s">
        <v>328</v>
      </c>
      <c r="AH199" s="67" t="s">
        <v>329</v>
      </c>
      <c r="AI199" s="27"/>
      <c r="AJ199" s="27"/>
      <c r="AK199" s="27"/>
      <c r="AL199" s="27"/>
    </row>
    <row r="200" spans="1:38">
      <c r="A200" s="47" t="s">
        <v>210</v>
      </c>
      <c r="B200" s="27">
        <v>0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27">
        <v>0</v>
      </c>
      <c r="AB200" s="27"/>
      <c r="AC200" s="27"/>
      <c r="AD200" s="27"/>
      <c r="AE200" s="27"/>
      <c r="AF200" s="27"/>
      <c r="AG200" s="67" t="s">
        <v>328</v>
      </c>
      <c r="AH200" s="67" t="s">
        <v>329</v>
      </c>
      <c r="AI200" s="27"/>
      <c r="AJ200" s="27"/>
      <c r="AK200" s="27"/>
      <c r="AL200" s="27"/>
    </row>
    <row r="201" spans="1:38">
      <c r="A201" s="47" t="s">
        <v>211</v>
      </c>
      <c r="B201" s="27">
        <v>0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7"/>
      <c r="AC201" s="27"/>
      <c r="AD201" s="27"/>
      <c r="AE201" s="27"/>
      <c r="AF201" s="27"/>
      <c r="AG201" s="67" t="s">
        <v>328</v>
      </c>
      <c r="AH201" s="67" t="s">
        <v>329</v>
      </c>
      <c r="AI201" s="27"/>
      <c r="AJ201" s="27"/>
      <c r="AK201" s="27"/>
      <c r="AL201" s="27"/>
    </row>
    <row r="202" spans="1:38">
      <c r="A202" s="47" t="s">
        <v>212</v>
      </c>
      <c r="B202" s="27">
        <v>34</v>
      </c>
      <c r="C202" s="27">
        <v>33.799999999999997</v>
      </c>
      <c r="D202" s="27">
        <v>33.6</v>
      </c>
      <c r="E202" s="27">
        <v>33.4</v>
      </c>
      <c r="F202" s="27">
        <v>33.200000000000003</v>
      </c>
      <c r="G202" s="27">
        <v>33</v>
      </c>
      <c r="H202" s="27">
        <v>32.799999999999997</v>
      </c>
      <c r="I202" s="27">
        <v>32.6</v>
      </c>
      <c r="J202" s="27">
        <v>32.4</v>
      </c>
      <c r="K202" s="27">
        <v>32.200000000000003</v>
      </c>
      <c r="L202" s="27">
        <v>32</v>
      </c>
      <c r="M202" s="27">
        <v>31.8</v>
      </c>
      <c r="N202" s="27">
        <v>31.6</v>
      </c>
      <c r="O202" s="27">
        <v>31.4</v>
      </c>
      <c r="P202" s="27">
        <v>31.2</v>
      </c>
      <c r="Q202" s="27">
        <v>31</v>
      </c>
      <c r="R202" s="27">
        <v>35.799999999999997</v>
      </c>
      <c r="S202" s="27">
        <v>40.6</v>
      </c>
      <c r="T202" s="27">
        <v>45.4</v>
      </c>
      <c r="U202" s="27">
        <v>50.2</v>
      </c>
      <c r="V202" s="27">
        <v>55</v>
      </c>
      <c r="W202" s="27">
        <v>56</v>
      </c>
      <c r="X202" s="27">
        <v>57</v>
      </c>
      <c r="Y202" s="27">
        <v>58</v>
      </c>
      <c r="Z202" s="27">
        <v>59</v>
      </c>
      <c r="AA202" s="27">
        <v>60</v>
      </c>
      <c r="AB202" s="27"/>
      <c r="AC202" s="27"/>
      <c r="AD202" s="27"/>
      <c r="AE202" s="27"/>
      <c r="AF202" s="27"/>
      <c r="AG202" s="67" t="s">
        <v>328</v>
      </c>
      <c r="AH202" s="67" t="s">
        <v>329</v>
      </c>
      <c r="AI202" s="27"/>
      <c r="AJ202" s="27"/>
      <c r="AK202" s="27"/>
      <c r="AL202" s="27"/>
    </row>
    <row r="203" spans="1:38">
      <c r="A203" s="47" t="s">
        <v>213</v>
      </c>
      <c r="B203" s="27">
        <v>0</v>
      </c>
      <c r="C203" s="27">
        <v>0</v>
      </c>
      <c r="D203" s="27">
        <v>4660.6000000000004</v>
      </c>
      <c r="E203" s="27">
        <v>4672.3999999999996</v>
      </c>
      <c r="F203" s="27">
        <v>4684.2</v>
      </c>
      <c r="G203" s="27">
        <v>4696</v>
      </c>
      <c r="H203" s="27">
        <v>4707.8</v>
      </c>
      <c r="I203" s="27">
        <v>4719.6000000000004</v>
      </c>
      <c r="J203" s="27">
        <v>4731.3999999999996</v>
      </c>
      <c r="K203" s="27">
        <v>4743.2</v>
      </c>
      <c r="L203" s="27">
        <v>4755</v>
      </c>
      <c r="M203" s="27">
        <v>4761.3999999999996</v>
      </c>
      <c r="N203" s="27">
        <v>4767.8</v>
      </c>
      <c r="O203" s="27">
        <v>4774.2</v>
      </c>
      <c r="P203" s="27">
        <v>4780.6000000000004</v>
      </c>
      <c r="Q203" s="27">
        <v>4787</v>
      </c>
      <c r="R203" s="27">
        <v>4793.2</v>
      </c>
      <c r="S203" s="27">
        <v>4799.3999999999996</v>
      </c>
      <c r="T203" s="27">
        <v>4805.6000000000004</v>
      </c>
      <c r="U203" s="27">
        <v>4811.8</v>
      </c>
      <c r="V203" s="27">
        <v>4818</v>
      </c>
      <c r="W203" s="27">
        <v>4826.3999999999996</v>
      </c>
      <c r="X203" s="27">
        <v>4834.8</v>
      </c>
      <c r="Y203" s="27">
        <v>4843.2</v>
      </c>
      <c r="Z203" s="27">
        <v>4851.6000000000004</v>
      </c>
      <c r="AA203" s="27">
        <v>4860</v>
      </c>
      <c r="AB203" s="27"/>
      <c r="AC203" s="27"/>
      <c r="AD203" s="27"/>
      <c r="AE203" s="27"/>
      <c r="AF203" s="27"/>
      <c r="AG203" s="67" t="s">
        <v>328</v>
      </c>
      <c r="AH203" s="67" t="s">
        <v>329</v>
      </c>
      <c r="AI203" s="27"/>
      <c r="AJ203" s="27"/>
      <c r="AK203" s="27"/>
      <c r="AL203" s="27"/>
    </row>
    <row r="204" spans="1:38">
      <c r="A204" s="47" t="s">
        <v>214</v>
      </c>
      <c r="B204" s="27">
        <v>245</v>
      </c>
      <c r="C204" s="27">
        <v>251.5</v>
      </c>
      <c r="D204" s="27">
        <v>258</v>
      </c>
      <c r="E204" s="27">
        <v>264.5</v>
      </c>
      <c r="F204" s="27">
        <v>271</v>
      </c>
      <c r="G204" s="27">
        <v>277.5</v>
      </c>
      <c r="H204" s="27">
        <v>284</v>
      </c>
      <c r="I204" s="27">
        <v>290.5</v>
      </c>
      <c r="J204" s="27">
        <v>297</v>
      </c>
      <c r="K204" s="27">
        <v>303.5</v>
      </c>
      <c r="L204" s="27">
        <v>310</v>
      </c>
      <c r="M204" s="27">
        <v>310.39999999999998</v>
      </c>
      <c r="N204" s="27">
        <v>310.8</v>
      </c>
      <c r="O204" s="27">
        <v>311.2</v>
      </c>
      <c r="P204" s="27">
        <v>311.60000000000002</v>
      </c>
      <c r="Q204" s="27">
        <v>312</v>
      </c>
      <c r="R204" s="27">
        <v>313.06</v>
      </c>
      <c r="S204" s="27">
        <v>314.12</v>
      </c>
      <c r="T204" s="27">
        <v>315.18</v>
      </c>
      <c r="U204" s="27">
        <v>316.24</v>
      </c>
      <c r="V204" s="27">
        <v>317.3</v>
      </c>
      <c r="W204" s="27">
        <v>318.36</v>
      </c>
      <c r="X204" s="27">
        <v>319.42</v>
      </c>
      <c r="Y204" s="27">
        <v>320.48</v>
      </c>
      <c r="Z204" s="27">
        <v>321.54000000000002</v>
      </c>
      <c r="AA204" s="27">
        <v>322.60000000000002</v>
      </c>
      <c r="AB204" s="27"/>
      <c r="AC204" s="27"/>
      <c r="AD204" s="27"/>
      <c r="AE204" s="27"/>
      <c r="AF204" s="27"/>
      <c r="AG204" s="67" t="s">
        <v>328</v>
      </c>
      <c r="AH204" s="67" t="s">
        <v>329</v>
      </c>
      <c r="AI204" s="27"/>
      <c r="AJ204" s="27"/>
      <c r="AK204" s="27"/>
      <c r="AL204" s="27"/>
    </row>
    <row r="205" spans="1:38">
      <c r="A205" s="47" t="s">
        <v>215</v>
      </c>
      <c r="B205" s="27">
        <v>2716</v>
      </c>
      <c r="C205" s="27">
        <v>2716</v>
      </c>
      <c r="D205" s="27">
        <v>2716</v>
      </c>
      <c r="E205" s="27">
        <v>2716</v>
      </c>
      <c r="F205" s="27">
        <v>2716</v>
      </c>
      <c r="G205" s="27">
        <v>2716</v>
      </c>
      <c r="H205" s="27">
        <v>2716</v>
      </c>
      <c r="I205" s="27">
        <v>2716</v>
      </c>
      <c r="J205" s="27">
        <v>2716</v>
      </c>
      <c r="K205" s="27">
        <v>2716</v>
      </c>
      <c r="L205" s="27">
        <v>2716</v>
      </c>
      <c r="M205" s="27">
        <v>2716</v>
      </c>
      <c r="N205" s="27">
        <v>2716</v>
      </c>
      <c r="O205" s="27">
        <v>2716</v>
      </c>
      <c r="P205" s="27">
        <v>2716</v>
      </c>
      <c r="Q205" s="27">
        <v>2716</v>
      </c>
      <c r="R205" s="27">
        <v>2716</v>
      </c>
      <c r="S205" s="27">
        <v>2716</v>
      </c>
      <c r="T205" s="27">
        <v>2716</v>
      </c>
      <c r="U205" s="27">
        <v>2716</v>
      </c>
      <c r="V205" s="27">
        <v>2716</v>
      </c>
      <c r="W205" s="27">
        <v>2716</v>
      </c>
      <c r="X205" s="27">
        <v>2716</v>
      </c>
      <c r="Y205" s="27">
        <v>2716</v>
      </c>
      <c r="Z205" s="27">
        <v>2716</v>
      </c>
      <c r="AA205" s="27">
        <v>2716</v>
      </c>
      <c r="AB205" s="27"/>
      <c r="AC205" s="27"/>
      <c r="AD205" s="27"/>
      <c r="AE205" s="27"/>
      <c r="AF205" s="27"/>
      <c r="AG205" s="67" t="s">
        <v>330</v>
      </c>
      <c r="AH205" s="67" t="s">
        <v>331</v>
      </c>
      <c r="AI205" s="27"/>
      <c r="AJ205" s="27"/>
      <c r="AK205" s="27"/>
      <c r="AL205" s="27"/>
    </row>
    <row r="206" spans="1:38">
      <c r="A206" s="47" t="s">
        <v>216</v>
      </c>
      <c r="B206" s="27">
        <v>150</v>
      </c>
      <c r="C206" s="27">
        <v>155</v>
      </c>
      <c r="D206" s="27">
        <v>160</v>
      </c>
      <c r="E206" s="27">
        <v>165</v>
      </c>
      <c r="F206" s="27">
        <v>170</v>
      </c>
      <c r="G206" s="27">
        <v>175</v>
      </c>
      <c r="H206" s="27">
        <v>180</v>
      </c>
      <c r="I206" s="27">
        <v>185</v>
      </c>
      <c r="J206" s="27">
        <v>190</v>
      </c>
      <c r="K206" s="27">
        <v>195</v>
      </c>
      <c r="L206" s="27">
        <v>200</v>
      </c>
      <c r="M206" s="27">
        <v>206</v>
      </c>
      <c r="N206" s="27">
        <v>212</v>
      </c>
      <c r="O206" s="27">
        <v>218</v>
      </c>
      <c r="P206" s="27">
        <v>224</v>
      </c>
      <c r="Q206" s="27">
        <v>230</v>
      </c>
      <c r="R206" s="27">
        <v>232</v>
      </c>
      <c r="S206" s="27">
        <v>234</v>
      </c>
      <c r="T206" s="27">
        <v>236</v>
      </c>
      <c r="U206" s="27">
        <v>238</v>
      </c>
      <c r="V206" s="27">
        <v>240</v>
      </c>
      <c r="W206" s="27">
        <v>250</v>
      </c>
      <c r="X206" s="27">
        <v>260</v>
      </c>
      <c r="Y206" s="27">
        <v>270</v>
      </c>
      <c r="Z206" s="27">
        <v>280</v>
      </c>
      <c r="AA206" s="27">
        <v>290</v>
      </c>
      <c r="AB206" s="27"/>
      <c r="AC206" s="27"/>
      <c r="AD206" s="27"/>
      <c r="AE206" s="27"/>
      <c r="AF206" s="27"/>
      <c r="AG206" s="67" t="s">
        <v>328</v>
      </c>
      <c r="AH206" s="67" t="s">
        <v>329</v>
      </c>
      <c r="AI206" s="27"/>
      <c r="AJ206" s="27"/>
      <c r="AK206" s="27"/>
      <c r="AL206" s="27"/>
    </row>
    <row r="207" spans="1:38">
      <c r="A207" s="50" t="s">
        <v>251</v>
      </c>
      <c r="B207" s="27">
        <v>17938</v>
      </c>
      <c r="C207" s="27">
        <v>18400.2</v>
      </c>
      <c r="D207" s="27">
        <v>18862.400000000001</v>
      </c>
      <c r="E207" s="27">
        <v>19324.599999999999</v>
      </c>
      <c r="F207" s="27">
        <v>19786.8</v>
      </c>
      <c r="G207" s="27">
        <v>20249</v>
      </c>
      <c r="H207" s="27">
        <v>20711.2</v>
      </c>
      <c r="I207" s="27">
        <v>21173.4</v>
      </c>
      <c r="J207" s="27">
        <v>21635.599999999999</v>
      </c>
      <c r="K207" s="27">
        <v>22097.8</v>
      </c>
      <c r="L207" s="27">
        <v>22560</v>
      </c>
      <c r="M207" s="27">
        <v>22933</v>
      </c>
      <c r="N207" s="27">
        <v>23306</v>
      </c>
      <c r="O207" s="27">
        <v>23679</v>
      </c>
      <c r="P207" s="27">
        <v>24052</v>
      </c>
      <c r="Q207" s="27">
        <v>24425</v>
      </c>
      <c r="R207" s="27">
        <v>24652.799999999999</v>
      </c>
      <c r="S207" s="27">
        <v>24880.6</v>
      </c>
      <c r="T207" s="27">
        <v>25108.400000000001</v>
      </c>
      <c r="U207" s="27">
        <v>25336.2</v>
      </c>
      <c r="V207" s="27">
        <v>25564</v>
      </c>
      <c r="W207" s="27">
        <v>25724</v>
      </c>
      <c r="X207" s="27">
        <v>25884</v>
      </c>
      <c r="Y207" s="27">
        <v>26044</v>
      </c>
      <c r="Z207" s="27">
        <v>26204</v>
      </c>
      <c r="AA207" s="27">
        <v>26364</v>
      </c>
      <c r="AB207" s="27"/>
      <c r="AC207" s="27"/>
      <c r="AD207" s="27"/>
      <c r="AE207" s="27"/>
      <c r="AF207" s="27"/>
      <c r="AG207" s="67" t="s">
        <v>330</v>
      </c>
      <c r="AH207" s="67" t="s">
        <v>331</v>
      </c>
      <c r="AI207" s="27"/>
      <c r="AJ207" s="27"/>
      <c r="AK207" s="27"/>
      <c r="AL207" s="27"/>
    </row>
    <row r="208" spans="1:38">
      <c r="A208" s="47" t="s">
        <v>217</v>
      </c>
      <c r="B208" s="27">
        <v>201</v>
      </c>
      <c r="C208" s="27">
        <v>243.8</v>
      </c>
      <c r="D208" s="27">
        <v>286.60000000000002</v>
      </c>
      <c r="E208" s="27">
        <v>329.4</v>
      </c>
      <c r="F208" s="27">
        <v>372.2</v>
      </c>
      <c r="G208" s="27">
        <v>415</v>
      </c>
      <c r="H208" s="27">
        <v>457.8</v>
      </c>
      <c r="I208" s="27">
        <v>500.6</v>
      </c>
      <c r="J208" s="27">
        <v>543.4</v>
      </c>
      <c r="K208" s="27">
        <v>586.20000000000005</v>
      </c>
      <c r="L208" s="27">
        <v>629</v>
      </c>
      <c r="M208" s="27">
        <v>659.6</v>
      </c>
      <c r="N208" s="27">
        <v>690.2</v>
      </c>
      <c r="O208" s="27">
        <v>720.8</v>
      </c>
      <c r="P208" s="27">
        <v>751.4</v>
      </c>
      <c r="Q208" s="27">
        <v>782</v>
      </c>
      <c r="R208" s="27">
        <v>821.4</v>
      </c>
      <c r="S208" s="27">
        <v>860.8</v>
      </c>
      <c r="T208" s="27">
        <v>900.2</v>
      </c>
      <c r="U208" s="27">
        <v>939.6</v>
      </c>
      <c r="V208" s="27">
        <v>979</v>
      </c>
      <c r="W208" s="27">
        <v>995.6</v>
      </c>
      <c r="X208" s="27">
        <v>1012.2</v>
      </c>
      <c r="Y208" s="27">
        <v>1028.8</v>
      </c>
      <c r="Z208" s="27">
        <v>1045.4000000000001</v>
      </c>
      <c r="AA208" s="27">
        <v>1062</v>
      </c>
      <c r="AB208" s="27"/>
      <c r="AC208" s="27"/>
      <c r="AD208" s="27"/>
      <c r="AE208" s="27"/>
      <c r="AF208" s="27"/>
      <c r="AG208" s="67" t="s">
        <v>328</v>
      </c>
      <c r="AH208" s="67" t="s">
        <v>329</v>
      </c>
      <c r="AI208" s="27"/>
      <c r="AJ208" s="27"/>
      <c r="AK208" s="27"/>
      <c r="AL208" s="27"/>
    </row>
    <row r="209" spans="1:38">
      <c r="A209" s="47" t="s">
        <v>218</v>
      </c>
      <c r="B209" s="27">
        <v>0</v>
      </c>
      <c r="C209" s="27">
        <v>0</v>
      </c>
      <c r="D209" s="27">
        <v>255.2</v>
      </c>
      <c r="E209" s="27">
        <v>281.3</v>
      </c>
      <c r="F209" s="27">
        <v>307.39999999999998</v>
      </c>
      <c r="G209" s="27">
        <v>333.5</v>
      </c>
      <c r="H209" s="27">
        <v>359.6</v>
      </c>
      <c r="I209" s="27">
        <v>385.7</v>
      </c>
      <c r="J209" s="27">
        <v>411.8</v>
      </c>
      <c r="K209" s="27">
        <v>437.9</v>
      </c>
      <c r="L209" s="27">
        <v>464</v>
      </c>
      <c r="M209" s="27">
        <v>490</v>
      </c>
      <c r="N209" s="27">
        <v>516</v>
      </c>
      <c r="O209" s="27">
        <v>542</v>
      </c>
      <c r="P209" s="27">
        <v>568</v>
      </c>
      <c r="Q209" s="27">
        <v>594</v>
      </c>
      <c r="R209" s="27">
        <v>602.20000000000005</v>
      </c>
      <c r="S209" s="27">
        <v>610.4</v>
      </c>
      <c r="T209" s="27">
        <v>618.6</v>
      </c>
      <c r="U209" s="27">
        <v>626.79999999999995</v>
      </c>
      <c r="V209" s="27">
        <v>635</v>
      </c>
      <c r="W209" s="27">
        <v>668.3</v>
      </c>
      <c r="X209" s="27">
        <v>701.6</v>
      </c>
      <c r="Y209" s="27">
        <v>734.9</v>
      </c>
      <c r="Z209" s="27">
        <v>768.2</v>
      </c>
      <c r="AA209" s="27">
        <v>801.5</v>
      </c>
      <c r="AB209" s="27"/>
      <c r="AC209" s="27"/>
      <c r="AD209" s="27"/>
      <c r="AE209" s="27"/>
      <c r="AF209" s="27"/>
      <c r="AG209" s="67" t="s">
        <v>328</v>
      </c>
      <c r="AH209" s="67" t="s">
        <v>329</v>
      </c>
      <c r="AI209" s="27"/>
      <c r="AJ209" s="27"/>
      <c r="AK209" s="27"/>
      <c r="AL209" s="27"/>
    </row>
    <row r="210" spans="1:38">
      <c r="A210" s="47" t="s">
        <v>219</v>
      </c>
      <c r="B210" s="27">
        <v>0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/>
      <c r="AC210" s="27"/>
      <c r="AD210" s="27"/>
      <c r="AE210" s="27"/>
      <c r="AF210" s="27"/>
      <c r="AG210" s="67" t="s">
        <v>328</v>
      </c>
      <c r="AH210" s="67" t="s">
        <v>329</v>
      </c>
      <c r="AI210" s="27"/>
      <c r="AJ210" s="27"/>
      <c r="AK210" s="27"/>
      <c r="AL210" s="27"/>
    </row>
    <row r="211" spans="1:38">
      <c r="A211" s="47" t="s">
        <v>220</v>
      </c>
      <c r="B211" s="27">
        <v>557</v>
      </c>
      <c r="C211" s="27">
        <v>557</v>
      </c>
      <c r="D211" s="27">
        <v>557</v>
      </c>
      <c r="E211" s="27">
        <v>557</v>
      </c>
      <c r="F211" s="27">
        <v>557</v>
      </c>
      <c r="G211" s="27">
        <v>557</v>
      </c>
      <c r="H211" s="27">
        <v>557</v>
      </c>
      <c r="I211" s="27">
        <v>557</v>
      </c>
      <c r="J211" s="27">
        <v>557</v>
      </c>
      <c r="K211" s="27">
        <v>557</v>
      </c>
      <c r="L211" s="27">
        <v>557</v>
      </c>
      <c r="M211" s="27">
        <v>557</v>
      </c>
      <c r="N211" s="27">
        <v>557</v>
      </c>
      <c r="O211" s="27">
        <v>557</v>
      </c>
      <c r="P211" s="27">
        <v>557</v>
      </c>
      <c r="Q211" s="27">
        <v>557</v>
      </c>
      <c r="R211" s="27">
        <v>557</v>
      </c>
      <c r="S211" s="27">
        <v>557</v>
      </c>
      <c r="T211" s="27">
        <v>557</v>
      </c>
      <c r="U211" s="27">
        <v>557</v>
      </c>
      <c r="V211" s="27">
        <v>557</v>
      </c>
      <c r="W211" s="27">
        <v>557</v>
      </c>
      <c r="X211" s="27">
        <v>557</v>
      </c>
      <c r="Y211" s="27">
        <v>557</v>
      </c>
      <c r="Z211" s="27">
        <v>557</v>
      </c>
      <c r="AA211" s="27">
        <v>557</v>
      </c>
      <c r="AB211" s="27"/>
      <c r="AC211" s="27"/>
      <c r="AD211" s="27"/>
      <c r="AE211" s="27"/>
      <c r="AF211" s="27"/>
      <c r="AG211" s="67" t="s">
        <v>328</v>
      </c>
      <c r="AH211" s="67" t="s">
        <v>329</v>
      </c>
      <c r="AI211" s="27"/>
      <c r="AJ211" s="27"/>
      <c r="AK211" s="27"/>
      <c r="AL211" s="27"/>
    </row>
    <row r="212" spans="1:38">
      <c r="A212" s="47" t="s">
        <v>221</v>
      </c>
      <c r="B212" s="27">
        <v>967</v>
      </c>
      <c r="C212" s="27">
        <v>1075.5</v>
      </c>
      <c r="D212" s="27">
        <v>1184</v>
      </c>
      <c r="E212" s="27">
        <v>1292.5</v>
      </c>
      <c r="F212" s="27">
        <v>1401</v>
      </c>
      <c r="G212" s="27">
        <v>1509.5</v>
      </c>
      <c r="H212" s="27">
        <v>1618</v>
      </c>
      <c r="I212" s="27">
        <v>1726.5</v>
      </c>
      <c r="J212" s="27">
        <v>1835</v>
      </c>
      <c r="K212" s="27">
        <v>1943.5</v>
      </c>
      <c r="L212" s="27">
        <v>2052</v>
      </c>
      <c r="M212" s="27">
        <v>2183.4</v>
      </c>
      <c r="N212" s="27">
        <v>2314.8000000000002</v>
      </c>
      <c r="O212" s="27">
        <v>2446.1999999999998</v>
      </c>
      <c r="P212" s="27">
        <v>2577.6</v>
      </c>
      <c r="Q212" s="27">
        <v>2709</v>
      </c>
      <c r="R212" s="27">
        <v>2931.8</v>
      </c>
      <c r="S212" s="27">
        <v>3154.6</v>
      </c>
      <c r="T212" s="27">
        <v>3377.4</v>
      </c>
      <c r="U212" s="27">
        <v>3600.2</v>
      </c>
      <c r="V212" s="27">
        <v>3823</v>
      </c>
      <c r="W212" s="27">
        <v>3791</v>
      </c>
      <c r="X212" s="27">
        <v>3759</v>
      </c>
      <c r="Y212" s="27">
        <v>3727</v>
      </c>
      <c r="Z212" s="27">
        <v>3695</v>
      </c>
      <c r="AA212" s="27">
        <v>3663</v>
      </c>
      <c r="AB212" s="27"/>
      <c r="AC212" s="27"/>
      <c r="AD212" s="27"/>
      <c r="AE212" s="27"/>
      <c r="AF212" s="27"/>
      <c r="AG212" s="67" t="s">
        <v>328</v>
      </c>
      <c r="AH212" s="67" t="s">
        <v>329</v>
      </c>
      <c r="AI212" s="27"/>
      <c r="AJ212" s="27"/>
      <c r="AK212" s="27"/>
      <c r="AL212" s="27"/>
    </row>
    <row r="213" spans="1:38">
      <c r="A213" s="47" t="s">
        <v>223</v>
      </c>
      <c r="B213" s="27">
        <v>0.12</v>
      </c>
      <c r="C213" s="27">
        <v>0.14000000000000001</v>
      </c>
      <c r="D213" s="27">
        <v>0.15</v>
      </c>
      <c r="E213" s="27">
        <v>0.17</v>
      </c>
      <c r="F213" s="27">
        <v>0.18</v>
      </c>
      <c r="G213" s="27">
        <v>0.2</v>
      </c>
      <c r="H213" s="27">
        <v>0.22</v>
      </c>
      <c r="I213" s="27">
        <v>0.23</v>
      </c>
      <c r="J213" s="27">
        <v>0.25</v>
      </c>
      <c r="K213" s="27">
        <v>0.26</v>
      </c>
      <c r="L213" s="27">
        <v>0.28000000000000003</v>
      </c>
      <c r="M213" s="27">
        <v>0.3</v>
      </c>
      <c r="N213" s="27">
        <v>0.31</v>
      </c>
      <c r="O213" s="27">
        <v>0.33</v>
      </c>
      <c r="P213" s="27">
        <v>0.34</v>
      </c>
      <c r="Q213" s="27">
        <v>0.36</v>
      </c>
      <c r="R213" s="27">
        <v>0.38</v>
      </c>
      <c r="S213" s="27">
        <v>0.4</v>
      </c>
      <c r="T213" s="27">
        <v>0.41</v>
      </c>
      <c r="U213" s="27">
        <v>0.43</v>
      </c>
      <c r="V213" s="27">
        <v>0.45</v>
      </c>
      <c r="W213" s="27">
        <v>0.47</v>
      </c>
      <c r="X213" s="27">
        <v>0.48</v>
      </c>
      <c r="Y213" s="27">
        <v>0.5</v>
      </c>
      <c r="Z213" s="27">
        <v>0.51</v>
      </c>
      <c r="AA213" s="27">
        <v>0.53</v>
      </c>
      <c r="AB213" s="27"/>
      <c r="AC213" s="27"/>
      <c r="AD213" s="27"/>
      <c r="AE213" s="27"/>
      <c r="AF213" s="27"/>
      <c r="AG213" s="67" t="s">
        <v>328</v>
      </c>
      <c r="AH213" s="67" t="s">
        <v>329</v>
      </c>
      <c r="AI213" s="27"/>
      <c r="AJ213" s="27"/>
      <c r="AK213" s="27"/>
      <c r="AL213" s="27"/>
    </row>
    <row r="214" spans="1:38">
      <c r="A214" s="47" t="s">
        <v>224</v>
      </c>
      <c r="B214" s="27">
        <v>0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</v>
      </c>
      <c r="AA214" s="27">
        <v>0</v>
      </c>
      <c r="AB214" s="27"/>
      <c r="AC214" s="27"/>
      <c r="AD214" s="27"/>
      <c r="AE214" s="27"/>
      <c r="AF214" s="27"/>
      <c r="AG214" s="67" t="s">
        <v>328</v>
      </c>
      <c r="AH214" s="67" t="s">
        <v>329</v>
      </c>
      <c r="AI214" s="27"/>
      <c r="AJ214" s="27"/>
      <c r="AK214" s="27"/>
      <c r="AL214" s="27"/>
    </row>
    <row r="215" spans="1:38">
      <c r="A215" s="47" t="s">
        <v>225</v>
      </c>
      <c r="B215" s="27">
        <v>60</v>
      </c>
      <c r="C215" s="27">
        <v>60</v>
      </c>
      <c r="D215" s="27">
        <v>60</v>
      </c>
      <c r="E215" s="27">
        <v>60</v>
      </c>
      <c r="F215" s="27">
        <v>60</v>
      </c>
      <c r="G215" s="27">
        <v>60</v>
      </c>
      <c r="H215" s="27">
        <v>60</v>
      </c>
      <c r="I215" s="27">
        <v>60</v>
      </c>
      <c r="J215" s="27">
        <v>60</v>
      </c>
      <c r="K215" s="27">
        <v>60</v>
      </c>
      <c r="L215" s="27">
        <v>60</v>
      </c>
      <c r="M215" s="27">
        <v>60</v>
      </c>
      <c r="N215" s="27">
        <v>60</v>
      </c>
      <c r="O215" s="27">
        <v>60</v>
      </c>
      <c r="P215" s="27">
        <v>60</v>
      </c>
      <c r="Q215" s="27">
        <v>60</v>
      </c>
      <c r="R215" s="27">
        <v>60.4</v>
      </c>
      <c r="S215" s="27">
        <v>60.8</v>
      </c>
      <c r="T215" s="27">
        <v>61.2</v>
      </c>
      <c r="U215" s="27">
        <v>61.6</v>
      </c>
      <c r="V215" s="27">
        <v>62</v>
      </c>
      <c r="W215" s="27">
        <v>62.4</v>
      </c>
      <c r="X215" s="27">
        <v>62.8</v>
      </c>
      <c r="Y215" s="27">
        <v>63.2</v>
      </c>
      <c r="Z215" s="27">
        <v>63.6</v>
      </c>
      <c r="AA215" s="27">
        <v>64</v>
      </c>
      <c r="AB215" s="27"/>
      <c r="AC215" s="27"/>
      <c r="AD215" s="27"/>
      <c r="AE215" s="27"/>
      <c r="AF215" s="27"/>
      <c r="AG215" s="67" t="s">
        <v>328</v>
      </c>
      <c r="AH215" s="67" t="s">
        <v>329</v>
      </c>
      <c r="AI215" s="27"/>
      <c r="AJ215" s="27"/>
      <c r="AK215" s="27"/>
      <c r="AL215" s="27"/>
    </row>
    <row r="216" spans="1:38" ht="15" thickBot="1">
      <c r="A216" s="43" t="s">
        <v>226</v>
      </c>
      <c r="B216" s="27">
        <v>154</v>
      </c>
      <c r="C216" s="27">
        <v>150.6</v>
      </c>
      <c r="D216" s="27">
        <v>147.19999999999999</v>
      </c>
      <c r="E216" s="27">
        <v>143.80000000000001</v>
      </c>
      <c r="F216" s="27">
        <v>140.4</v>
      </c>
      <c r="G216" s="27">
        <v>137</v>
      </c>
      <c r="H216" s="27">
        <v>133.6</v>
      </c>
      <c r="I216" s="27">
        <v>130.19999999999999</v>
      </c>
      <c r="J216" s="27">
        <v>126.8</v>
      </c>
      <c r="K216" s="27">
        <v>123.4</v>
      </c>
      <c r="L216" s="27">
        <v>120</v>
      </c>
      <c r="M216" s="27">
        <v>117.6</v>
      </c>
      <c r="N216" s="27">
        <v>115.2</v>
      </c>
      <c r="O216" s="27">
        <v>112.8</v>
      </c>
      <c r="P216" s="27">
        <v>110.4</v>
      </c>
      <c r="Q216" s="27">
        <v>108</v>
      </c>
      <c r="R216" s="27">
        <v>103.8</v>
      </c>
      <c r="S216" s="27">
        <v>99.6</v>
      </c>
      <c r="T216" s="27">
        <v>95.4</v>
      </c>
      <c r="U216" s="27">
        <v>91.2</v>
      </c>
      <c r="V216" s="27">
        <v>87</v>
      </c>
      <c r="W216" s="27">
        <v>87</v>
      </c>
      <c r="X216" s="27">
        <v>87</v>
      </c>
      <c r="Y216" s="27">
        <v>87</v>
      </c>
      <c r="Z216" s="27">
        <v>87</v>
      </c>
      <c r="AA216" s="27">
        <v>87</v>
      </c>
      <c r="AB216" s="27"/>
      <c r="AC216" s="27"/>
      <c r="AD216" s="27"/>
      <c r="AE216" s="27"/>
      <c r="AF216" s="27"/>
      <c r="AG216" s="67" t="s">
        <v>328</v>
      </c>
      <c r="AH216" s="67" t="s">
        <v>329</v>
      </c>
      <c r="AI216" s="27"/>
      <c r="AJ216" s="27"/>
      <c r="AK216" s="27"/>
      <c r="AL216" s="27"/>
    </row>
    <row r="217" spans="1:38">
      <c r="B217" s="27" t="str">
        <f>IFERROR(VLOOKUP($A217,Forest_FAOSTAT!$A$242:$AA$477,#REF!,FALSE),"")</f>
        <v/>
      </c>
      <c r="C217" s="27" t="str">
        <f>IFERROR(VLOOKUP($A217,Forest_FAOSTAT!$A$242:$AA$477,#REF!,FALSE),"")</f>
        <v/>
      </c>
      <c r="D217" s="27" t="str">
        <f>IFERROR(VLOOKUP($A217,Forest_FAOSTAT!$A$242:$AA$477,#REF!,FALSE),"")</f>
        <v/>
      </c>
      <c r="E217" s="27" t="str">
        <f>IFERROR(VLOOKUP($A217,Forest_FAOSTAT!$A$242:$AA$477,#REF!,FALSE),"")</f>
        <v/>
      </c>
      <c r="F217" s="27" t="str">
        <f>IFERROR(VLOOKUP($A217,Forest_FAOSTAT!$A$242:$AA$477,#REF!,FALSE),"")</f>
        <v/>
      </c>
      <c r="G217" s="27" t="str">
        <f>IFERROR(VLOOKUP($A217,Forest_FAOSTAT!$A$242:$AA$477,#REF!,FALSE),"")</f>
        <v/>
      </c>
      <c r="H217" s="27" t="str">
        <f>IFERROR(VLOOKUP($A217,Forest_FAOSTAT!$A$242:$AA$477,#REF!,FALSE),"")</f>
        <v/>
      </c>
      <c r="I217" s="27" t="str">
        <f>IFERROR(VLOOKUP($A217,Forest_FAOSTAT!$A$242:$AA$477,#REF!,FALSE),"")</f>
        <v/>
      </c>
      <c r="J217" s="27" t="str">
        <f>IFERROR(VLOOKUP($A217,Forest_FAOSTAT!$A$242:$AA$477,#REF!,FALSE),"")</f>
        <v/>
      </c>
      <c r="K217" s="27" t="str">
        <f>IFERROR(VLOOKUP($A217,Forest_FAOSTAT!$A$242:$AA$477,#REF!,FALSE),"")</f>
        <v/>
      </c>
      <c r="L217" s="27" t="str">
        <f>IFERROR(VLOOKUP($A217,Forest_FAOSTAT!$A$242:$AA$477,#REF!,FALSE),"")</f>
        <v/>
      </c>
      <c r="M217" s="27" t="str">
        <f>IFERROR(VLOOKUP($A217,Forest_FAOSTAT!$A$242:$AA$477,#REF!,FALSE),"")</f>
        <v/>
      </c>
      <c r="N217" s="27" t="str">
        <f>IFERROR(VLOOKUP($A217,Forest_FAOSTAT!$A$242:$AA$477,#REF!,FALSE),"")</f>
        <v/>
      </c>
      <c r="O217" s="27" t="str">
        <f>IFERROR(VLOOKUP($A217,Forest_FAOSTAT!$A$242:$AA$477,#REF!,FALSE),"")</f>
        <v/>
      </c>
      <c r="P217" s="27" t="str">
        <f>IFERROR(VLOOKUP($A217,Forest_FAOSTAT!$A$242:$AA$477,#REF!,FALSE),"")</f>
        <v/>
      </c>
      <c r="Q217" s="27" t="str">
        <f>IFERROR(VLOOKUP($A217,Forest_FAOSTAT!$A$242:$AA$477,#REF!,FALSE),"")</f>
        <v/>
      </c>
      <c r="R217" s="27" t="str">
        <f>IFERROR(VLOOKUP($A217,Forest_FAOSTAT!$A$242:$AA$477,#REF!,FALSE),"")</f>
        <v/>
      </c>
      <c r="S217" s="27" t="str">
        <f>IFERROR(VLOOKUP($A217,Forest_FAOSTAT!$A$242:$AA$477,#REF!,FALSE),"")</f>
        <v/>
      </c>
      <c r="T217" s="27" t="str">
        <f>IFERROR(VLOOKUP($A217,Forest_FAOSTAT!$A$242:$AA$477,#REF!,FALSE),"")</f>
        <v/>
      </c>
      <c r="U217" s="27" t="str">
        <f>IFERROR(VLOOKUP($A217,Forest_FAOSTAT!$A$242:$AA$477,#REF!,FALSE),"")</f>
        <v/>
      </c>
      <c r="V217" s="27" t="str">
        <f>IFERROR(VLOOKUP($A217,Forest_FAOSTAT!$A$242:$AA$477,#REF!,FALSE),"")</f>
        <v/>
      </c>
      <c r="W217" s="27" t="str">
        <f>IFERROR(VLOOKUP($A217,Forest_FAOSTAT!$A$242:$AA$477,#REF!,FALSE),"")</f>
        <v/>
      </c>
      <c r="X217" s="27" t="str">
        <f>IFERROR(VLOOKUP($A217,Forest_FAOSTAT!$A$242:$AA$477,#REF!,FALSE),"")</f>
        <v/>
      </c>
      <c r="Y217" s="27" t="str">
        <f>IFERROR(VLOOKUP($A217,Forest_FAOSTAT!$A$242:$AA$477,#REF!,FALSE),"")</f>
        <v/>
      </c>
      <c r="Z217" s="27" t="str">
        <f>IFERROR(VLOOKUP($A217,Forest_FAOSTAT!$A$242:$AA$477,#REF!,FALSE),"")</f>
        <v/>
      </c>
      <c r="AA217" s="27" t="str">
        <f>IFERROR(VLOOKUP($A217,Forest_FAOSTAT!$A$242:$AA$477,#REF!,FALSE),"")</f>
        <v/>
      </c>
      <c r="AB217" s="27"/>
      <c r="AC217" s="27"/>
      <c r="AD217" s="27"/>
      <c r="AE217" s="27"/>
      <c r="AF217" s="27"/>
      <c r="AG217" s="67"/>
      <c r="AH217" s="67"/>
      <c r="AI217" s="27"/>
      <c r="AJ217" s="27"/>
      <c r="AK217" s="27"/>
      <c r="AL217" s="27"/>
    </row>
    <row r="218" spans="1:38">
      <c r="B218" s="27" t="str">
        <f>IFERROR(VLOOKUP($A218,Forest_FAOSTAT!$A$242:$AA$477,#REF!,FALSE),"")</f>
        <v/>
      </c>
      <c r="C218" s="27" t="str">
        <f>IFERROR(VLOOKUP($A218,Forest_FAOSTAT!$A$242:$AA$477,#REF!,FALSE),"")</f>
        <v/>
      </c>
      <c r="D218" s="27" t="str">
        <f>IFERROR(VLOOKUP($A218,Forest_FAOSTAT!$A$242:$AA$477,#REF!,FALSE),"")</f>
        <v/>
      </c>
      <c r="E218" s="27" t="str">
        <f>IFERROR(VLOOKUP($A218,Forest_FAOSTAT!$A$242:$AA$477,#REF!,FALSE),"")</f>
        <v/>
      </c>
      <c r="F218" s="27" t="str">
        <f>IFERROR(VLOOKUP($A218,Forest_FAOSTAT!$A$242:$AA$477,#REF!,FALSE),"")</f>
        <v/>
      </c>
      <c r="G218" s="27" t="str">
        <f>IFERROR(VLOOKUP($A218,Forest_FAOSTAT!$A$242:$AA$477,#REF!,FALSE),"")</f>
        <v/>
      </c>
      <c r="H218" s="27" t="str">
        <f>IFERROR(VLOOKUP($A218,Forest_FAOSTAT!$A$242:$AA$477,#REF!,FALSE),"")</f>
        <v/>
      </c>
      <c r="I218" s="27" t="str">
        <f>IFERROR(VLOOKUP($A218,Forest_FAOSTAT!$A$242:$AA$477,#REF!,FALSE),"")</f>
        <v/>
      </c>
      <c r="J218" s="27" t="str">
        <f>IFERROR(VLOOKUP($A218,Forest_FAOSTAT!$A$242:$AA$477,#REF!,FALSE),"")</f>
        <v/>
      </c>
      <c r="K218" s="27" t="str">
        <f>IFERROR(VLOOKUP($A218,Forest_FAOSTAT!$A$242:$AA$477,#REF!,FALSE),"")</f>
        <v/>
      </c>
      <c r="L218" s="27" t="str">
        <f>IFERROR(VLOOKUP($A218,Forest_FAOSTAT!$A$242:$AA$477,#REF!,FALSE),"")</f>
        <v/>
      </c>
      <c r="M218" s="27" t="str">
        <f>IFERROR(VLOOKUP($A218,Forest_FAOSTAT!$A$242:$AA$477,#REF!,FALSE),"")</f>
        <v/>
      </c>
      <c r="N218" s="27" t="str">
        <f>IFERROR(VLOOKUP($A218,Forest_FAOSTAT!$A$242:$AA$477,#REF!,FALSE),"")</f>
        <v/>
      </c>
      <c r="O218" s="27" t="str">
        <f>IFERROR(VLOOKUP($A218,Forest_FAOSTAT!$A$242:$AA$477,#REF!,FALSE),"")</f>
        <v/>
      </c>
      <c r="P218" s="27" t="str">
        <f>IFERROR(VLOOKUP($A218,Forest_FAOSTAT!$A$242:$AA$477,#REF!,FALSE),"")</f>
        <v/>
      </c>
      <c r="Q218" s="27" t="str">
        <f>IFERROR(VLOOKUP($A218,Forest_FAOSTAT!$A$242:$AA$477,#REF!,FALSE),"")</f>
        <v/>
      </c>
      <c r="R218" s="27" t="str">
        <f>IFERROR(VLOOKUP($A218,Forest_FAOSTAT!$A$242:$AA$477,#REF!,FALSE),"")</f>
        <v/>
      </c>
      <c r="S218" s="27" t="str">
        <f>IFERROR(VLOOKUP($A218,Forest_FAOSTAT!$A$242:$AA$477,#REF!,FALSE),"")</f>
        <v/>
      </c>
      <c r="T218" s="27" t="str">
        <f>IFERROR(VLOOKUP($A218,Forest_FAOSTAT!$A$242:$AA$477,#REF!,FALSE),"")</f>
        <v/>
      </c>
      <c r="U218" s="27" t="str">
        <f>IFERROR(VLOOKUP($A218,Forest_FAOSTAT!$A$242:$AA$477,#REF!,FALSE),"")</f>
        <v/>
      </c>
      <c r="V218" s="27" t="str">
        <f>IFERROR(VLOOKUP($A218,Forest_FAOSTAT!$A$242:$AA$477,#REF!,FALSE),"")</f>
        <v/>
      </c>
      <c r="W218" s="27" t="str">
        <f>IFERROR(VLOOKUP($A218,Forest_FAOSTAT!$A$242:$AA$477,#REF!,FALSE),"")</f>
        <v/>
      </c>
      <c r="X218" s="27" t="str">
        <f>IFERROR(VLOOKUP($A218,Forest_FAOSTAT!$A$242:$AA$477,#REF!,FALSE),"")</f>
        <v/>
      </c>
      <c r="Y218" s="27" t="str">
        <f>IFERROR(VLOOKUP($A218,Forest_FAOSTAT!$A$242:$AA$477,#REF!,FALSE),"")</f>
        <v/>
      </c>
      <c r="Z218" s="27" t="str">
        <f>IFERROR(VLOOKUP($A218,Forest_FAOSTAT!$A$242:$AA$477,#REF!,FALSE),"")</f>
        <v/>
      </c>
      <c r="AA218" s="27" t="str">
        <f>IFERROR(VLOOKUP($A218,Forest_FAOSTAT!$A$242:$AA$477,#REF!,FALSE),"")</f>
        <v/>
      </c>
      <c r="AB218" s="27"/>
      <c r="AC218" s="27"/>
      <c r="AD218" s="27"/>
      <c r="AE218" s="27"/>
      <c r="AF218" s="27"/>
      <c r="AG218" s="67"/>
      <c r="AH218" s="67"/>
      <c r="AI218" s="27"/>
      <c r="AJ218" s="27"/>
      <c r="AK218" s="27"/>
      <c r="AL218" s="27"/>
    </row>
    <row r="219" spans="1:38">
      <c r="B219" s="27" t="str">
        <f>IFERROR(VLOOKUP($A219,Forest_FAOSTAT!$A$242:$AA$477,#REF!,FALSE),"")</f>
        <v/>
      </c>
      <c r="C219" s="27" t="str">
        <f>IFERROR(VLOOKUP($A219,Forest_FAOSTAT!$A$242:$AA$477,#REF!,FALSE),"")</f>
        <v/>
      </c>
      <c r="D219" s="27" t="str">
        <f>IFERROR(VLOOKUP($A219,Forest_FAOSTAT!$A$242:$AA$477,#REF!,FALSE),"")</f>
        <v/>
      </c>
      <c r="E219" s="27" t="str">
        <f>IFERROR(VLOOKUP($A219,Forest_FAOSTAT!$A$242:$AA$477,#REF!,FALSE),"")</f>
        <v/>
      </c>
      <c r="F219" s="27" t="str">
        <f>IFERROR(VLOOKUP($A219,Forest_FAOSTAT!$A$242:$AA$477,#REF!,FALSE),"")</f>
        <v/>
      </c>
      <c r="G219" s="27" t="str">
        <f>IFERROR(VLOOKUP($A219,Forest_FAOSTAT!$A$242:$AA$477,#REF!,FALSE),"")</f>
        <v/>
      </c>
      <c r="H219" s="27" t="str">
        <f>IFERROR(VLOOKUP($A219,Forest_FAOSTAT!$A$242:$AA$477,#REF!,FALSE),"")</f>
        <v/>
      </c>
      <c r="I219" s="27" t="str">
        <f>IFERROR(VLOOKUP($A219,Forest_FAOSTAT!$A$242:$AA$477,#REF!,FALSE),"")</f>
        <v/>
      </c>
      <c r="J219" s="27" t="str">
        <f>IFERROR(VLOOKUP($A219,Forest_FAOSTAT!$A$242:$AA$477,#REF!,FALSE),"")</f>
        <v/>
      </c>
      <c r="K219" s="27" t="str">
        <f>IFERROR(VLOOKUP($A219,Forest_FAOSTAT!$A$242:$AA$477,#REF!,FALSE),"")</f>
        <v/>
      </c>
      <c r="L219" s="27" t="str">
        <f>IFERROR(VLOOKUP($A219,Forest_FAOSTAT!$A$242:$AA$477,#REF!,FALSE),"")</f>
        <v/>
      </c>
      <c r="M219" s="27" t="str">
        <f>IFERROR(VLOOKUP($A219,Forest_FAOSTAT!$A$242:$AA$477,#REF!,FALSE),"")</f>
        <v/>
      </c>
      <c r="N219" s="27" t="str">
        <f>IFERROR(VLOOKUP($A219,Forest_FAOSTAT!$A$242:$AA$477,#REF!,FALSE),"")</f>
        <v/>
      </c>
      <c r="O219" s="27" t="str">
        <f>IFERROR(VLOOKUP($A219,Forest_FAOSTAT!$A$242:$AA$477,#REF!,FALSE),"")</f>
        <v/>
      </c>
      <c r="P219" s="27" t="str">
        <f>IFERROR(VLOOKUP($A219,Forest_FAOSTAT!$A$242:$AA$477,#REF!,FALSE),"")</f>
        <v/>
      </c>
      <c r="Q219" s="27" t="str">
        <f>IFERROR(VLOOKUP($A219,Forest_FAOSTAT!$A$242:$AA$477,#REF!,FALSE),"")</f>
        <v/>
      </c>
      <c r="R219" s="27" t="str">
        <f>IFERROR(VLOOKUP($A219,Forest_FAOSTAT!$A$242:$AA$477,#REF!,FALSE),"")</f>
        <v/>
      </c>
      <c r="S219" s="27" t="str">
        <f>IFERROR(VLOOKUP($A219,Forest_FAOSTAT!$A$242:$AA$477,#REF!,FALSE),"")</f>
        <v/>
      </c>
      <c r="T219" s="27" t="str">
        <f>IFERROR(VLOOKUP($A219,Forest_FAOSTAT!$A$242:$AA$477,#REF!,FALSE),"")</f>
        <v/>
      </c>
      <c r="U219" s="27" t="str">
        <f>IFERROR(VLOOKUP($A219,Forest_FAOSTAT!$A$242:$AA$477,#REF!,FALSE),"")</f>
        <v/>
      </c>
      <c r="V219" s="27" t="str">
        <f>IFERROR(VLOOKUP($A219,Forest_FAOSTAT!$A$242:$AA$477,#REF!,FALSE),"")</f>
        <v/>
      </c>
      <c r="W219" s="27" t="str">
        <f>IFERROR(VLOOKUP($A219,Forest_FAOSTAT!$A$242:$AA$477,#REF!,FALSE),"")</f>
        <v/>
      </c>
      <c r="X219" s="27" t="str">
        <f>IFERROR(VLOOKUP($A219,Forest_FAOSTAT!$A$242:$AA$477,#REF!,FALSE),"")</f>
        <v/>
      </c>
      <c r="Y219" s="27" t="str">
        <f>IFERROR(VLOOKUP($A219,Forest_FAOSTAT!$A$242:$AA$477,#REF!,FALSE),"")</f>
        <v/>
      </c>
      <c r="Z219" s="27" t="str">
        <f>IFERROR(VLOOKUP($A219,Forest_FAOSTAT!$A$242:$AA$477,#REF!,FALSE),"")</f>
        <v/>
      </c>
      <c r="AA219" s="27" t="str">
        <f>IFERROR(VLOOKUP($A219,Forest_FAOSTAT!$A$242:$AA$477,#REF!,FALSE),"")</f>
        <v/>
      </c>
      <c r="AB219" s="27"/>
      <c r="AC219" s="27"/>
      <c r="AD219" s="27"/>
      <c r="AE219" s="27"/>
      <c r="AF219" s="27"/>
      <c r="AG219" s="67"/>
      <c r="AH219" s="67"/>
      <c r="AI219" s="27"/>
      <c r="AJ219" s="27"/>
      <c r="AK219" s="27"/>
      <c r="AL219" s="27"/>
    </row>
    <row r="220" spans="1:38">
      <c r="B220" s="27" t="str">
        <f>IFERROR(VLOOKUP($A220,Forest_FAOSTAT!$A$242:$AA$477,#REF!,FALSE),"")</f>
        <v/>
      </c>
      <c r="C220" s="27" t="str">
        <f>IFERROR(VLOOKUP($A220,Forest_FAOSTAT!$A$242:$AA$477,#REF!,FALSE),"")</f>
        <v/>
      </c>
      <c r="D220" s="27" t="str">
        <f>IFERROR(VLOOKUP($A220,Forest_FAOSTAT!$A$242:$AA$477,#REF!,FALSE),"")</f>
        <v/>
      </c>
      <c r="E220" s="27" t="str">
        <f>IFERROR(VLOOKUP($A220,Forest_FAOSTAT!$A$242:$AA$477,#REF!,FALSE),"")</f>
        <v/>
      </c>
      <c r="F220" s="27" t="str">
        <f>IFERROR(VLOOKUP($A220,Forest_FAOSTAT!$A$242:$AA$477,#REF!,FALSE),"")</f>
        <v/>
      </c>
      <c r="G220" s="27" t="str">
        <f>IFERROR(VLOOKUP($A220,Forest_FAOSTAT!$A$242:$AA$477,#REF!,FALSE),"")</f>
        <v/>
      </c>
      <c r="H220" s="27" t="str">
        <f>IFERROR(VLOOKUP($A220,Forest_FAOSTAT!$A$242:$AA$477,#REF!,FALSE),"")</f>
        <v/>
      </c>
      <c r="I220" s="27" t="str">
        <f>IFERROR(VLOOKUP($A220,Forest_FAOSTAT!$A$242:$AA$477,#REF!,FALSE),"")</f>
        <v/>
      </c>
      <c r="J220" s="27" t="str">
        <f>IFERROR(VLOOKUP($A220,Forest_FAOSTAT!$A$242:$AA$477,#REF!,FALSE),"")</f>
        <v/>
      </c>
      <c r="K220" s="27" t="str">
        <f>IFERROR(VLOOKUP($A220,Forest_FAOSTAT!$A$242:$AA$477,#REF!,FALSE),"")</f>
        <v/>
      </c>
      <c r="L220" s="27" t="str">
        <f>IFERROR(VLOOKUP($A220,Forest_FAOSTAT!$A$242:$AA$477,#REF!,FALSE),"")</f>
        <v/>
      </c>
      <c r="M220" s="27" t="str">
        <f>IFERROR(VLOOKUP($A220,Forest_FAOSTAT!$A$242:$AA$477,#REF!,FALSE),"")</f>
        <v/>
      </c>
      <c r="N220" s="27" t="str">
        <f>IFERROR(VLOOKUP($A220,Forest_FAOSTAT!$A$242:$AA$477,#REF!,FALSE),"")</f>
        <v/>
      </c>
      <c r="O220" s="27" t="str">
        <f>IFERROR(VLOOKUP($A220,Forest_FAOSTAT!$A$242:$AA$477,#REF!,FALSE),"")</f>
        <v/>
      </c>
      <c r="P220" s="27" t="str">
        <f>IFERROR(VLOOKUP($A220,Forest_FAOSTAT!$A$242:$AA$477,#REF!,FALSE),"")</f>
        <v/>
      </c>
      <c r="Q220" s="27" t="str">
        <f>IFERROR(VLOOKUP($A220,Forest_FAOSTAT!$A$242:$AA$477,#REF!,FALSE),"")</f>
        <v/>
      </c>
      <c r="R220" s="27" t="str">
        <f>IFERROR(VLOOKUP($A220,Forest_FAOSTAT!$A$242:$AA$477,#REF!,FALSE),"")</f>
        <v/>
      </c>
      <c r="S220" s="27" t="str">
        <f>IFERROR(VLOOKUP($A220,Forest_FAOSTAT!$A$242:$AA$477,#REF!,FALSE),"")</f>
        <v/>
      </c>
      <c r="T220" s="27" t="str">
        <f>IFERROR(VLOOKUP($A220,Forest_FAOSTAT!$A$242:$AA$477,#REF!,FALSE),"")</f>
        <v/>
      </c>
      <c r="U220" s="27" t="str">
        <f>IFERROR(VLOOKUP($A220,Forest_FAOSTAT!$A$242:$AA$477,#REF!,FALSE),"")</f>
        <v/>
      </c>
      <c r="V220" s="27" t="str">
        <f>IFERROR(VLOOKUP($A220,Forest_FAOSTAT!$A$242:$AA$477,#REF!,FALSE),"")</f>
        <v/>
      </c>
      <c r="W220" s="27" t="str">
        <f>IFERROR(VLOOKUP($A220,Forest_FAOSTAT!$A$242:$AA$477,#REF!,FALSE),"")</f>
        <v/>
      </c>
      <c r="X220" s="27" t="str">
        <f>IFERROR(VLOOKUP($A220,Forest_FAOSTAT!$A$242:$AA$477,#REF!,FALSE),"")</f>
        <v/>
      </c>
      <c r="Y220" s="27" t="str">
        <f>IFERROR(VLOOKUP($A220,Forest_FAOSTAT!$A$242:$AA$477,#REF!,FALSE),"")</f>
        <v/>
      </c>
      <c r="Z220" s="27" t="str">
        <f>IFERROR(VLOOKUP($A220,Forest_FAOSTAT!$A$242:$AA$477,#REF!,FALSE),"")</f>
        <v/>
      </c>
      <c r="AA220" s="27" t="str">
        <f>IFERROR(VLOOKUP($A220,Forest_FAOSTAT!$A$242:$AA$477,#REF!,FALSE),"")</f>
        <v/>
      </c>
      <c r="AB220" s="27"/>
      <c r="AC220" s="27"/>
      <c r="AD220" s="27"/>
      <c r="AE220" s="27"/>
      <c r="AF220" s="27"/>
      <c r="AG220" s="67"/>
      <c r="AH220" s="67"/>
      <c r="AI220" s="27"/>
      <c r="AJ220" s="27"/>
      <c r="AK220" s="27"/>
      <c r="AL220" s="27"/>
    </row>
    <row r="221" spans="1:38">
      <c r="B221" s="27" t="str">
        <f>IFERROR(VLOOKUP($A221,Forest_FAOSTAT!$A$242:$AA$477,#REF!,FALSE),"")</f>
        <v/>
      </c>
      <c r="C221" s="27" t="str">
        <f>IFERROR(VLOOKUP($A221,Forest_FAOSTAT!$A$242:$AA$477,#REF!,FALSE),"")</f>
        <v/>
      </c>
      <c r="D221" s="27" t="str">
        <f>IFERROR(VLOOKUP($A221,Forest_FAOSTAT!$A$242:$AA$477,#REF!,FALSE),"")</f>
        <v/>
      </c>
      <c r="E221" s="27" t="str">
        <f>IFERROR(VLOOKUP($A221,Forest_FAOSTAT!$A$242:$AA$477,#REF!,FALSE),"")</f>
        <v/>
      </c>
      <c r="F221" s="27" t="str">
        <f>IFERROR(VLOOKUP($A221,Forest_FAOSTAT!$A$242:$AA$477,#REF!,FALSE),"")</f>
        <v/>
      </c>
      <c r="G221" s="27" t="str">
        <f>IFERROR(VLOOKUP($A221,Forest_FAOSTAT!$A$242:$AA$477,#REF!,FALSE),"")</f>
        <v/>
      </c>
      <c r="H221" s="27" t="str">
        <f>IFERROR(VLOOKUP($A221,Forest_FAOSTAT!$A$242:$AA$477,#REF!,FALSE),"")</f>
        <v/>
      </c>
      <c r="I221" s="27" t="str">
        <f>IFERROR(VLOOKUP($A221,Forest_FAOSTAT!$A$242:$AA$477,#REF!,FALSE),"")</f>
        <v/>
      </c>
      <c r="J221" s="27" t="str">
        <f>IFERROR(VLOOKUP($A221,Forest_FAOSTAT!$A$242:$AA$477,#REF!,FALSE),"")</f>
        <v/>
      </c>
      <c r="K221" s="27" t="str">
        <f>IFERROR(VLOOKUP($A221,Forest_FAOSTAT!$A$242:$AA$477,#REF!,FALSE),"")</f>
        <v/>
      </c>
      <c r="L221" s="27" t="str">
        <f>IFERROR(VLOOKUP($A221,Forest_FAOSTAT!$A$242:$AA$477,#REF!,FALSE),"")</f>
        <v/>
      </c>
      <c r="M221" s="27" t="str">
        <f>IFERROR(VLOOKUP($A221,Forest_FAOSTAT!$A$242:$AA$477,#REF!,FALSE),"")</f>
        <v/>
      </c>
      <c r="N221" s="27" t="str">
        <f>IFERROR(VLOOKUP($A221,Forest_FAOSTAT!$A$242:$AA$477,#REF!,FALSE),"")</f>
        <v/>
      </c>
      <c r="O221" s="27" t="str">
        <f>IFERROR(VLOOKUP($A221,Forest_FAOSTAT!$A$242:$AA$477,#REF!,FALSE),"")</f>
        <v/>
      </c>
      <c r="P221" s="27" t="str">
        <f>IFERROR(VLOOKUP($A221,Forest_FAOSTAT!$A$242:$AA$477,#REF!,FALSE),"")</f>
        <v/>
      </c>
      <c r="Q221" s="27" t="str">
        <f>IFERROR(VLOOKUP($A221,Forest_FAOSTAT!$A$242:$AA$477,#REF!,FALSE),"")</f>
        <v/>
      </c>
      <c r="R221" s="27" t="str">
        <f>IFERROR(VLOOKUP($A221,Forest_FAOSTAT!$A$242:$AA$477,#REF!,FALSE),"")</f>
        <v/>
      </c>
      <c r="S221" s="27" t="str">
        <f>IFERROR(VLOOKUP($A221,Forest_FAOSTAT!$A$242:$AA$477,#REF!,FALSE),"")</f>
        <v/>
      </c>
      <c r="T221" s="27" t="str">
        <f>IFERROR(VLOOKUP($A221,Forest_FAOSTAT!$A$242:$AA$477,#REF!,FALSE),"")</f>
        <v/>
      </c>
      <c r="U221" s="27" t="str">
        <f>IFERROR(VLOOKUP($A221,Forest_FAOSTAT!$A$242:$AA$477,#REF!,FALSE),"")</f>
        <v/>
      </c>
      <c r="V221" s="27" t="str">
        <f>IFERROR(VLOOKUP($A221,Forest_FAOSTAT!$A$242:$AA$477,#REF!,FALSE),"")</f>
        <v/>
      </c>
      <c r="W221" s="27" t="str">
        <f>IFERROR(VLOOKUP($A221,Forest_FAOSTAT!$A$242:$AA$477,#REF!,FALSE),"")</f>
        <v/>
      </c>
      <c r="X221" s="27" t="str">
        <f>IFERROR(VLOOKUP($A221,Forest_FAOSTAT!$A$242:$AA$477,#REF!,FALSE),"")</f>
        <v/>
      </c>
      <c r="Y221" s="27" t="str">
        <f>IFERROR(VLOOKUP($A221,Forest_FAOSTAT!$A$242:$AA$477,#REF!,FALSE),"")</f>
        <v/>
      </c>
      <c r="Z221" s="27" t="str">
        <f>IFERROR(VLOOKUP($A221,Forest_FAOSTAT!$A$242:$AA$477,#REF!,FALSE),"")</f>
        <v/>
      </c>
      <c r="AA221" s="27" t="str">
        <f>IFERROR(VLOOKUP($A221,Forest_FAOSTAT!$A$242:$AA$477,#REF!,FALSE),"")</f>
        <v/>
      </c>
      <c r="AB221" s="27"/>
      <c r="AC221" s="27"/>
      <c r="AD221" s="27"/>
      <c r="AE221" s="27"/>
      <c r="AF221" s="27"/>
      <c r="AG221" s="67"/>
      <c r="AH221" s="67"/>
      <c r="AI221" s="27"/>
      <c r="AJ221" s="27"/>
      <c r="AK221" s="27"/>
      <c r="AL221" s="27"/>
    </row>
    <row r="222" spans="1:38">
      <c r="B222" s="27" t="str">
        <f>IFERROR(VLOOKUP($A222,Forest_FAOSTAT!$A$242:$AA$477,#REF!,FALSE),"")</f>
        <v/>
      </c>
      <c r="C222" s="27" t="str">
        <f>IFERROR(VLOOKUP($A222,Forest_FAOSTAT!$A$242:$AA$477,#REF!,FALSE),"")</f>
        <v/>
      </c>
      <c r="D222" s="27" t="str">
        <f>IFERROR(VLOOKUP($A222,Forest_FAOSTAT!$A$242:$AA$477,#REF!,FALSE),"")</f>
        <v/>
      </c>
      <c r="E222" s="27" t="str">
        <f>IFERROR(VLOOKUP($A222,Forest_FAOSTAT!$A$242:$AA$477,#REF!,FALSE),"")</f>
        <v/>
      </c>
      <c r="F222" s="27" t="str">
        <f>IFERROR(VLOOKUP($A222,Forest_FAOSTAT!$A$242:$AA$477,#REF!,FALSE),"")</f>
        <v/>
      </c>
      <c r="G222" s="27" t="str">
        <f>IFERROR(VLOOKUP($A222,Forest_FAOSTAT!$A$242:$AA$477,#REF!,FALSE),"")</f>
        <v/>
      </c>
      <c r="H222" s="27" t="str">
        <f>IFERROR(VLOOKUP($A222,Forest_FAOSTAT!$A$242:$AA$477,#REF!,FALSE),"")</f>
        <v/>
      </c>
      <c r="I222" s="27" t="str">
        <f>IFERROR(VLOOKUP($A222,Forest_FAOSTAT!$A$242:$AA$477,#REF!,FALSE),"")</f>
        <v/>
      </c>
      <c r="J222" s="27" t="str">
        <f>IFERROR(VLOOKUP($A222,Forest_FAOSTAT!$A$242:$AA$477,#REF!,FALSE),"")</f>
        <v/>
      </c>
      <c r="K222" s="27" t="str">
        <f>IFERROR(VLOOKUP($A222,Forest_FAOSTAT!$A$242:$AA$477,#REF!,FALSE),"")</f>
        <v/>
      </c>
      <c r="L222" s="27" t="str">
        <f>IFERROR(VLOOKUP($A222,Forest_FAOSTAT!$A$242:$AA$477,#REF!,FALSE),"")</f>
        <v/>
      </c>
      <c r="M222" s="27" t="str">
        <f>IFERROR(VLOOKUP($A222,Forest_FAOSTAT!$A$242:$AA$477,#REF!,FALSE),"")</f>
        <v/>
      </c>
      <c r="N222" s="27" t="str">
        <f>IFERROR(VLOOKUP($A222,Forest_FAOSTAT!$A$242:$AA$477,#REF!,FALSE),"")</f>
        <v/>
      </c>
      <c r="O222" s="27" t="str">
        <f>IFERROR(VLOOKUP($A222,Forest_FAOSTAT!$A$242:$AA$477,#REF!,FALSE),"")</f>
        <v/>
      </c>
      <c r="P222" s="27" t="str">
        <f>IFERROR(VLOOKUP($A222,Forest_FAOSTAT!$A$242:$AA$477,#REF!,FALSE),"")</f>
        <v/>
      </c>
      <c r="Q222" s="27" t="str">
        <f>IFERROR(VLOOKUP($A222,Forest_FAOSTAT!$A$242:$AA$477,#REF!,FALSE),"")</f>
        <v/>
      </c>
      <c r="R222" s="27" t="str">
        <f>IFERROR(VLOOKUP($A222,Forest_FAOSTAT!$A$242:$AA$477,#REF!,FALSE),"")</f>
        <v/>
      </c>
      <c r="S222" s="27" t="str">
        <f>IFERROR(VLOOKUP($A222,Forest_FAOSTAT!$A$242:$AA$477,#REF!,FALSE),"")</f>
        <v/>
      </c>
      <c r="T222" s="27" t="str">
        <f>IFERROR(VLOOKUP($A222,Forest_FAOSTAT!$A$242:$AA$477,#REF!,FALSE),"")</f>
        <v/>
      </c>
      <c r="U222" s="27" t="str">
        <f>IFERROR(VLOOKUP($A222,Forest_FAOSTAT!$A$242:$AA$477,#REF!,FALSE),"")</f>
        <v/>
      </c>
      <c r="V222" s="27" t="str">
        <f>IFERROR(VLOOKUP($A222,Forest_FAOSTAT!$A$242:$AA$477,#REF!,FALSE),"")</f>
        <v/>
      </c>
      <c r="W222" s="27" t="str">
        <f>IFERROR(VLOOKUP($A222,Forest_FAOSTAT!$A$242:$AA$477,#REF!,FALSE),"")</f>
        <v/>
      </c>
      <c r="X222" s="27" t="str">
        <f>IFERROR(VLOOKUP($A222,Forest_FAOSTAT!$A$242:$AA$477,#REF!,FALSE),"")</f>
        <v/>
      </c>
      <c r="Y222" s="27" t="str">
        <f>IFERROR(VLOOKUP($A222,Forest_FAOSTAT!$A$242:$AA$477,#REF!,FALSE),"")</f>
        <v/>
      </c>
      <c r="Z222" s="27" t="str">
        <f>IFERROR(VLOOKUP($A222,Forest_FAOSTAT!$A$242:$AA$477,#REF!,FALSE),"")</f>
        <v/>
      </c>
      <c r="AA222" s="27" t="str">
        <f>IFERROR(VLOOKUP($A222,Forest_FAOSTAT!$A$242:$AA$477,#REF!,FALSE),"")</f>
        <v/>
      </c>
      <c r="AB222" s="27"/>
      <c r="AC222" s="27"/>
      <c r="AD222" s="27"/>
      <c r="AE222" s="27"/>
      <c r="AF222" s="27"/>
      <c r="AG222" s="67"/>
      <c r="AH222" s="67"/>
      <c r="AI222" s="27"/>
      <c r="AJ222" s="27"/>
      <c r="AK222" s="27"/>
      <c r="AL222" s="27"/>
    </row>
    <row r="223" spans="1:38">
      <c r="B223" s="27" t="str">
        <f>IFERROR(VLOOKUP($A223,Forest_FAOSTAT!$A$242:$AA$477,#REF!,FALSE),"")</f>
        <v/>
      </c>
      <c r="C223" s="27" t="str">
        <f>IFERROR(VLOOKUP($A223,Forest_FAOSTAT!$A$242:$AA$477,#REF!,FALSE),"")</f>
        <v/>
      </c>
      <c r="D223" s="27" t="str">
        <f>IFERROR(VLOOKUP($A223,Forest_FAOSTAT!$A$242:$AA$477,#REF!,FALSE),"")</f>
        <v/>
      </c>
      <c r="E223" s="27" t="str">
        <f>IFERROR(VLOOKUP($A223,Forest_FAOSTAT!$A$242:$AA$477,#REF!,FALSE),"")</f>
        <v/>
      </c>
      <c r="F223" s="27" t="str">
        <f>IFERROR(VLOOKUP($A223,Forest_FAOSTAT!$A$242:$AA$477,#REF!,FALSE),"")</f>
        <v/>
      </c>
      <c r="G223" s="27" t="str">
        <f>IFERROR(VLOOKUP($A223,Forest_FAOSTAT!$A$242:$AA$477,#REF!,FALSE),"")</f>
        <v/>
      </c>
      <c r="H223" s="27" t="str">
        <f>IFERROR(VLOOKUP($A223,Forest_FAOSTAT!$A$242:$AA$477,#REF!,FALSE),"")</f>
        <v/>
      </c>
      <c r="I223" s="27" t="str">
        <f>IFERROR(VLOOKUP($A223,Forest_FAOSTAT!$A$242:$AA$477,#REF!,FALSE),"")</f>
        <v/>
      </c>
      <c r="J223" s="27" t="str">
        <f>IFERROR(VLOOKUP($A223,Forest_FAOSTAT!$A$242:$AA$477,#REF!,FALSE),"")</f>
        <v/>
      </c>
      <c r="K223" s="27" t="str">
        <f>IFERROR(VLOOKUP($A223,Forest_FAOSTAT!$A$242:$AA$477,#REF!,FALSE),"")</f>
        <v/>
      </c>
      <c r="L223" s="27" t="str">
        <f>IFERROR(VLOOKUP($A223,Forest_FAOSTAT!$A$242:$AA$477,#REF!,FALSE),"")</f>
        <v/>
      </c>
      <c r="M223" s="27" t="str">
        <f>IFERROR(VLOOKUP($A223,Forest_FAOSTAT!$A$242:$AA$477,#REF!,FALSE),"")</f>
        <v/>
      </c>
      <c r="N223" s="27" t="str">
        <f>IFERROR(VLOOKUP($A223,Forest_FAOSTAT!$A$242:$AA$477,#REF!,FALSE),"")</f>
        <v/>
      </c>
      <c r="O223" s="27" t="str">
        <f>IFERROR(VLOOKUP($A223,Forest_FAOSTAT!$A$242:$AA$477,#REF!,FALSE),"")</f>
        <v/>
      </c>
      <c r="P223" s="27" t="str">
        <f>IFERROR(VLOOKUP($A223,Forest_FAOSTAT!$A$242:$AA$477,#REF!,FALSE),"")</f>
        <v/>
      </c>
      <c r="Q223" s="27" t="str">
        <f>IFERROR(VLOOKUP($A223,Forest_FAOSTAT!$A$242:$AA$477,#REF!,FALSE),"")</f>
        <v/>
      </c>
      <c r="R223" s="27" t="str">
        <f>IFERROR(VLOOKUP($A223,Forest_FAOSTAT!$A$242:$AA$477,#REF!,FALSE),"")</f>
        <v/>
      </c>
      <c r="S223" s="27" t="str">
        <f>IFERROR(VLOOKUP($A223,Forest_FAOSTAT!$A$242:$AA$477,#REF!,FALSE),"")</f>
        <v/>
      </c>
      <c r="T223" s="27" t="str">
        <f>IFERROR(VLOOKUP($A223,Forest_FAOSTAT!$A$242:$AA$477,#REF!,FALSE),"")</f>
        <v/>
      </c>
      <c r="U223" s="27" t="str">
        <f>IFERROR(VLOOKUP($A223,Forest_FAOSTAT!$A$242:$AA$477,#REF!,FALSE),"")</f>
        <v/>
      </c>
      <c r="V223" s="27" t="str">
        <f>IFERROR(VLOOKUP($A223,Forest_FAOSTAT!$A$242:$AA$477,#REF!,FALSE),"")</f>
        <v/>
      </c>
      <c r="W223" s="27" t="str">
        <f>IFERROR(VLOOKUP($A223,Forest_FAOSTAT!$A$242:$AA$477,#REF!,FALSE),"")</f>
        <v/>
      </c>
      <c r="X223" s="27" t="str">
        <f>IFERROR(VLOOKUP($A223,Forest_FAOSTAT!$A$242:$AA$477,#REF!,FALSE),"")</f>
        <v/>
      </c>
      <c r="Y223" s="27" t="str">
        <f>IFERROR(VLOOKUP($A223,Forest_FAOSTAT!$A$242:$AA$477,#REF!,FALSE),"")</f>
        <v/>
      </c>
      <c r="Z223" s="27" t="str">
        <f>IFERROR(VLOOKUP($A223,Forest_FAOSTAT!$A$242:$AA$477,#REF!,FALSE),"")</f>
        <v/>
      </c>
      <c r="AA223" s="27" t="str">
        <f>IFERROR(VLOOKUP($A223,Forest_FAOSTAT!$A$242:$AA$477,#REF!,FALSE),"")</f>
        <v/>
      </c>
      <c r="AB223" s="27"/>
      <c r="AC223" s="27"/>
      <c r="AD223" s="27"/>
      <c r="AE223" s="27"/>
      <c r="AF223" s="27"/>
      <c r="AG223" s="67"/>
      <c r="AH223" s="67"/>
      <c r="AI223" s="27"/>
      <c r="AJ223" s="27"/>
      <c r="AK223" s="27"/>
      <c r="AL223" s="27"/>
    </row>
    <row r="224" spans="1:38">
      <c r="B224" s="27" t="str">
        <f>IFERROR(VLOOKUP($A224,Forest_FAOSTAT!$A$242:$AA$477,#REF!,FALSE),"")</f>
        <v/>
      </c>
      <c r="C224" s="27" t="str">
        <f>IFERROR(VLOOKUP($A224,Forest_FAOSTAT!$A$242:$AA$477,#REF!,FALSE),"")</f>
        <v/>
      </c>
      <c r="D224" s="27" t="str">
        <f>IFERROR(VLOOKUP($A224,Forest_FAOSTAT!$A$242:$AA$477,#REF!,FALSE),"")</f>
        <v/>
      </c>
      <c r="E224" s="27" t="str">
        <f>IFERROR(VLOOKUP($A224,Forest_FAOSTAT!$A$242:$AA$477,#REF!,FALSE),"")</f>
        <v/>
      </c>
      <c r="F224" s="27" t="str">
        <f>IFERROR(VLOOKUP($A224,Forest_FAOSTAT!$A$242:$AA$477,#REF!,FALSE),"")</f>
        <v/>
      </c>
      <c r="G224" s="27" t="str">
        <f>IFERROR(VLOOKUP($A224,Forest_FAOSTAT!$A$242:$AA$477,#REF!,FALSE),"")</f>
        <v/>
      </c>
      <c r="H224" s="27" t="str">
        <f>IFERROR(VLOOKUP($A224,Forest_FAOSTAT!$A$242:$AA$477,#REF!,FALSE),"")</f>
        <v/>
      </c>
      <c r="I224" s="27" t="str">
        <f>IFERROR(VLOOKUP($A224,Forest_FAOSTAT!$A$242:$AA$477,#REF!,FALSE),"")</f>
        <v/>
      </c>
      <c r="J224" s="27" t="str">
        <f>IFERROR(VLOOKUP($A224,Forest_FAOSTAT!$A$242:$AA$477,#REF!,FALSE),"")</f>
        <v/>
      </c>
      <c r="K224" s="27" t="str">
        <f>IFERROR(VLOOKUP($A224,Forest_FAOSTAT!$A$242:$AA$477,#REF!,FALSE),"")</f>
        <v/>
      </c>
      <c r="L224" s="27" t="str">
        <f>IFERROR(VLOOKUP($A224,Forest_FAOSTAT!$A$242:$AA$477,#REF!,FALSE),"")</f>
        <v/>
      </c>
      <c r="M224" s="27" t="str">
        <f>IFERROR(VLOOKUP($A224,Forest_FAOSTAT!$A$242:$AA$477,#REF!,FALSE),"")</f>
        <v/>
      </c>
      <c r="N224" s="27" t="str">
        <f>IFERROR(VLOOKUP($A224,Forest_FAOSTAT!$A$242:$AA$477,#REF!,FALSE),"")</f>
        <v/>
      </c>
      <c r="O224" s="27" t="str">
        <f>IFERROR(VLOOKUP($A224,Forest_FAOSTAT!$A$242:$AA$477,#REF!,FALSE),"")</f>
        <v/>
      </c>
      <c r="P224" s="27" t="str">
        <f>IFERROR(VLOOKUP($A224,Forest_FAOSTAT!$A$242:$AA$477,#REF!,FALSE),"")</f>
        <v/>
      </c>
      <c r="Q224" s="27" t="str">
        <f>IFERROR(VLOOKUP($A224,Forest_FAOSTAT!$A$242:$AA$477,#REF!,FALSE),"")</f>
        <v/>
      </c>
      <c r="R224" s="27" t="str">
        <f>IFERROR(VLOOKUP($A224,Forest_FAOSTAT!$A$242:$AA$477,#REF!,FALSE),"")</f>
        <v/>
      </c>
      <c r="S224" s="27" t="str">
        <f>IFERROR(VLOOKUP($A224,Forest_FAOSTAT!$A$242:$AA$477,#REF!,FALSE),"")</f>
        <v/>
      </c>
      <c r="T224" s="27" t="str">
        <f>IFERROR(VLOOKUP($A224,Forest_FAOSTAT!$A$242:$AA$477,#REF!,FALSE),"")</f>
        <v/>
      </c>
      <c r="U224" s="27" t="str">
        <f>IFERROR(VLOOKUP($A224,Forest_FAOSTAT!$A$242:$AA$477,#REF!,FALSE),"")</f>
        <v/>
      </c>
      <c r="V224" s="27" t="str">
        <f>IFERROR(VLOOKUP($A224,Forest_FAOSTAT!$A$242:$AA$477,#REF!,FALSE),"")</f>
        <v/>
      </c>
      <c r="W224" s="27" t="str">
        <f>IFERROR(VLOOKUP($A224,Forest_FAOSTAT!$A$242:$AA$477,#REF!,FALSE),"")</f>
        <v/>
      </c>
      <c r="X224" s="27" t="str">
        <f>IFERROR(VLOOKUP($A224,Forest_FAOSTAT!$A$242:$AA$477,#REF!,FALSE),"")</f>
        <v/>
      </c>
      <c r="Y224" s="27" t="str">
        <f>IFERROR(VLOOKUP($A224,Forest_FAOSTAT!$A$242:$AA$477,#REF!,FALSE),"")</f>
        <v/>
      </c>
      <c r="Z224" s="27" t="str">
        <f>IFERROR(VLOOKUP($A224,Forest_FAOSTAT!$A$242:$AA$477,#REF!,FALSE),"")</f>
        <v/>
      </c>
      <c r="AA224" s="27" t="str">
        <f>IFERROR(VLOOKUP($A224,Forest_FAOSTAT!$A$242:$AA$477,#REF!,FALSE),"")</f>
        <v/>
      </c>
      <c r="AB224" s="27"/>
      <c r="AC224" s="27"/>
      <c r="AD224" s="27"/>
      <c r="AE224" s="27"/>
      <c r="AF224" s="27"/>
      <c r="AG224" s="67"/>
      <c r="AH224" s="67"/>
      <c r="AI224" s="27"/>
      <c r="AJ224" s="27"/>
      <c r="AK224" s="27"/>
      <c r="AL224" s="27"/>
    </row>
    <row r="225" spans="2:38">
      <c r="B225" s="27" t="str">
        <f>IFERROR(VLOOKUP($A225,Forest_FAOSTAT!$A$242:$AA$477,#REF!,FALSE),"")</f>
        <v/>
      </c>
      <c r="C225" s="27" t="str">
        <f>IFERROR(VLOOKUP($A225,Forest_FAOSTAT!$A$242:$AA$477,#REF!,FALSE),"")</f>
        <v/>
      </c>
      <c r="D225" s="27" t="str">
        <f>IFERROR(VLOOKUP($A225,Forest_FAOSTAT!$A$242:$AA$477,#REF!,FALSE),"")</f>
        <v/>
      </c>
      <c r="E225" s="27" t="str">
        <f>IFERROR(VLOOKUP($A225,Forest_FAOSTAT!$A$242:$AA$477,#REF!,FALSE),"")</f>
        <v/>
      </c>
      <c r="F225" s="27" t="str">
        <f>IFERROR(VLOOKUP($A225,Forest_FAOSTAT!$A$242:$AA$477,#REF!,FALSE),"")</f>
        <v/>
      </c>
      <c r="G225" s="27" t="str">
        <f>IFERROR(VLOOKUP($A225,Forest_FAOSTAT!$A$242:$AA$477,#REF!,FALSE),"")</f>
        <v/>
      </c>
      <c r="H225" s="27" t="str">
        <f>IFERROR(VLOOKUP($A225,Forest_FAOSTAT!$A$242:$AA$477,#REF!,FALSE),"")</f>
        <v/>
      </c>
      <c r="I225" s="27" t="str">
        <f>IFERROR(VLOOKUP($A225,Forest_FAOSTAT!$A$242:$AA$477,#REF!,FALSE),"")</f>
        <v/>
      </c>
      <c r="J225" s="27" t="str">
        <f>IFERROR(VLOOKUP($A225,Forest_FAOSTAT!$A$242:$AA$477,#REF!,FALSE),"")</f>
        <v/>
      </c>
      <c r="K225" s="27" t="str">
        <f>IFERROR(VLOOKUP($A225,Forest_FAOSTAT!$A$242:$AA$477,#REF!,FALSE),"")</f>
        <v/>
      </c>
      <c r="L225" s="27" t="str">
        <f>IFERROR(VLOOKUP($A225,Forest_FAOSTAT!$A$242:$AA$477,#REF!,FALSE),"")</f>
        <v/>
      </c>
      <c r="M225" s="27" t="str">
        <f>IFERROR(VLOOKUP($A225,Forest_FAOSTAT!$A$242:$AA$477,#REF!,FALSE),"")</f>
        <v/>
      </c>
      <c r="N225" s="27" t="str">
        <f>IFERROR(VLOOKUP($A225,Forest_FAOSTAT!$A$242:$AA$477,#REF!,FALSE),"")</f>
        <v/>
      </c>
      <c r="O225" s="27" t="str">
        <f>IFERROR(VLOOKUP($A225,Forest_FAOSTAT!$A$242:$AA$477,#REF!,FALSE),"")</f>
        <v/>
      </c>
      <c r="P225" s="27" t="str">
        <f>IFERROR(VLOOKUP($A225,Forest_FAOSTAT!$A$242:$AA$477,#REF!,FALSE),"")</f>
        <v/>
      </c>
      <c r="Q225" s="27" t="str">
        <f>IFERROR(VLOOKUP($A225,Forest_FAOSTAT!$A$242:$AA$477,#REF!,FALSE),"")</f>
        <v/>
      </c>
      <c r="R225" s="27" t="str">
        <f>IFERROR(VLOOKUP($A225,Forest_FAOSTAT!$A$242:$AA$477,#REF!,FALSE),"")</f>
        <v/>
      </c>
      <c r="S225" s="27" t="str">
        <f>IFERROR(VLOOKUP($A225,Forest_FAOSTAT!$A$242:$AA$477,#REF!,FALSE),"")</f>
        <v/>
      </c>
      <c r="T225" s="27" t="str">
        <f>IFERROR(VLOOKUP($A225,Forest_FAOSTAT!$A$242:$AA$477,#REF!,FALSE),"")</f>
        <v/>
      </c>
      <c r="U225" s="27" t="str">
        <f>IFERROR(VLOOKUP($A225,Forest_FAOSTAT!$A$242:$AA$477,#REF!,FALSE),"")</f>
        <v/>
      </c>
      <c r="V225" s="27" t="str">
        <f>IFERROR(VLOOKUP($A225,Forest_FAOSTAT!$A$242:$AA$477,#REF!,FALSE),"")</f>
        <v/>
      </c>
      <c r="W225" s="27" t="str">
        <f>IFERROR(VLOOKUP($A225,Forest_FAOSTAT!$A$242:$AA$477,#REF!,FALSE),"")</f>
        <v/>
      </c>
      <c r="X225" s="27" t="str">
        <f>IFERROR(VLOOKUP($A225,Forest_FAOSTAT!$A$242:$AA$477,#REF!,FALSE),"")</f>
        <v/>
      </c>
      <c r="Y225" s="27" t="str">
        <f>IFERROR(VLOOKUP($A225,Forest_FAOSTAT!$A$242:$AA$477,#REF!,FALSE),"")</f>
        <v/>
      </c>
      <c r="Z225" s="27" t="str">
        <f>IFERROR(VLOOKUP($A225,Forest_FAOSTAT!$A$242:$AA$477,#REF!,FALSE),"")</f>
        <v/>
      </c>
      <c r="AA225" s="27" t="str">
        <f>IFERROR(VLOOKUP($A225,Forest_FAOSTAT!$A$242:$AA$477,#REF!,FALSE),"")</f>
        <v/>
      </c>
      <c r="AB225" s="27"/>
      <c r="AC225" s="27"/>
      <c r="AD225" s="27"/>
      <c r="AE225" s="27"/>
      <c r="AF225" s="27"/>
      <c r="AG225" s="67"/>
      <c r="AH225" s="67"/>
      <c r="AI225" s="27"/>
      <c r="AJ225" s="27"/>
      <c r="AK225" s="27"/>
      <c r="AL225" s="27"/>
    </row>
    <row r="226" spans="2:38">
      <c r="B226" s="27" t="str">
        <f>IFERROR(VLOOKUP($A226,Forest_FAOSTAT!$A$242:$AA$477,#REF!,FALSE),"")</f>
        <v/>
      </c>
      <c r="C226" s="27" t="str">
        <f>IFERROR(VLOOKUP($A226,Forest_FAOSTAT!$A$242:$AA$477,#REF!,FALSE),"")</f>
        <v/>
      </c>
      <c r="D226" s="27" t="str">
        <f>IFERROR(VLOOKUP($A226,Forest_FAOSTAT!$A$242:$AA$477,#REF!,FALSE),"")</f>
        <v/>
      </c>
      <c r="E226" s="27" t="str">
        <f>IFERROR(VLOOKUP($A226,Forest_FAOSTAT!$A$242:$AA$477,#REF!,FALSE),"")</f>
        <v/>
      </c>
      <c r="F226" s="27" t="str">
        <f>IFERROR(VLOOKUP($A226,Forest_FAOSTAT!$A$242:$AA$477,#REF!,FALSE),"")</f>
        <v/>
      </c>
      <c r="G226" s="27" t="str">
        <f>IFERROR(VLOOKUP($A226,Forest_FAOSTAT!$A$242:$AA$477,#REF!,FALSE),"")</f>
        <v/>
      </c>
      <c r="H226" s="27" t="str">
        <f>IFERROR(VLOOKUP($A226,Forest_FAOSTAT!$A$242:$AA$477,#REF!,FALSE),"")</f>
        <v/>
      </c>
      <c r="I226" s="27" t="str">
        <f>IFERROR(VLOOKUP($A226,Forest_FAOSTAT!$A$242:$AA$477,#REF!,FALSE),"")</f>
        <v/>
      </c>
      <c r="J226" s="27" t="str">
        <f>IFERROR(VLOOKUP($A226,Forest_FAOSTAT!$A$242:$AA$477,#REF!,FALSE),"")</f>
        <v/>
      </c>
      <c r="K226" s="27" t="str">
        <f>IFERROR(VLOOKUP($A226,Forest_FAOSTAT!$A$242:$AA$477,#REF!,FALSE),"")</f>
        <v/>
      </c>
      <c r="L226" s="27" t="str">
        <f>IFERROR(VLOOKUP($A226,Forest_FAOSTAT!$A$242:$AA$477,#REF!,FALSE),"")</f>
        <v/>
      </c>
      <c r="M226" s="27" t="str">
        <f>IFERROR(VLOOKUP($A226,Forest_FAOSTAT!$A$242:$AA$477,#REF!,FALSE),"")</f>
        <v/>
      </c>
      <c r="N226" s="27" t="str">
        <f>IFERROR(VLOOKUP($A226,Forest_FAOSTAT!$A$242:$AA$477,#REF!,FALSE),"")</f>
        <v/>
      </c>
      <c r="O226" s="27" t="str">
        <f>IFERROR(VLOOKUP($A226,Forest_FAOSTAT!$A$242:$AA$477,#REF!,FALSE),"")</f>
        <v/>
      </c>
      <c r="P226" s="27" t="str">
        <f>IFERROR(VLOOKUP($A226,Forest_FAOSTAT!$A$242:$AA$477,#REF!,FALSE),"")</f>
        <v/>
      </c>
      <c r="Q226" s="27" t="str">
        <f>IFERROR(VLOOKUP($A226,Forest_FAOSTAT!$A$242:$AA$477,#REF!,FALSE),"")</f>
        <v/>
      </c>
      <c r="R226" s="27" t="str">
        <f>IFERROR(VLOOKUP($A226,Forest_FAOSTAT!$A$242:$AA$477,#REF!,FALSE),"")</f>
        <v/>
      </c>
      <c r="S226" s="27" t="str">
        <f>IFERROR(VLOOKUP($A226,Forest_FAOSTAT!$A$242:$AA$477,#REF!,FALSE),"")</f>
        <v/>
      </c>
      <c r="T226" s="27" t="str">
        <f>IFERROR(VLOOKUP($A226,Forest_FAOSTAT!$A$242:$AA$477,#REF!,FALSE),"")</f>
        <v/>
      </c>
      <c r="U226" s="27" t="str">
        <f>IFERROR(VLOOKUP($A226,Forest_FAOSTAT!$A$242:$AA$477,#REF!,FALSE),"")</f>
        <v/>
      </c>
      <c r="V226" s="27" t="str">
        <f>IFERROR(VLOOKUP($A226,Forest_FAOSTAT!$A$242:$AA$477,#REF!,FALSE),"")</f>
        <v/>
      </c>
      <c r="W226" s="27" t="str">
        <f>IFERROR(VLOOKUP($A226,Forest_FAOSTAT!$A$242:$AA$477,#REF!,FALSE),"")</f>
        <v/>
      </c>
      <c r="X226" s="27" t="str">
        <f>IFERROR(VLOOKUP($A226,Forest_FAOSTAT!$A$242:$AA$477,#REF!,FALSE),"")</f>
        <v/>
      </c>
      <c r="Y226" s="27" t="str">
        <f>IFERROR(VLOOKUP($A226,Forest_FAOSTAT!$A$242:$AA$477,#REF!,FALSE),"")</f>
        <v/>
      </c>
      <c r="Z226" s="27" t="str">
        <f>IFERROR(VLOOKUP($A226,Forest_FAOSTAT!$A$242:$AA$477,#REF!,FALSE),"")</f>
        <v/>
      </c>
      <c r="AA226" s="27" t="str">
        <f>IFERROR(VLOOKUP($A226,Forest_FAOSTAT!$A$242:$AA$477,#REF!,FALSE),"")</f>
        <v/>
      </c>
      <c r="AB226" s="27"/>
      <c r="AC226" s="27"/>
      <c r="AD226" s="27"/>
      <c r="AE226" s="27"/>
      <c r="AF226" s="27"/>
      <c r="AG226" s="67"/>
      <c r="AH226" s="67"/>
      <c r="AI226" s="27"/>
      <c r="AJ226" s="27"/>
      <c r="AK226" s="27"/>
      <c r="AL226" s="27"/>
    </row>
  </sheetData>
  <pageMargins left="0.7" right="0.7" top="0.75" bottom="0.75" header="0.3" footer="0.3"/>
  <ignoredErrors>
    <ignoredError sqref="AG2:AH34 AG35:AH21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4"/>
  <dimension ref="A1:AD216"/>
  <sheetViews>
    <sheetView topLeftCell="W1" workbookViewId="0">
      <selection activeCell="AD8" sqref="AD8"/>
    </sheetView>
  </sheetViews>
  <sheetFormatPr defaultColWidth="10.6640625" defaultRowHeight="14.4"/>
  <cols>
    <col min="1" max="1" width="31.88671875" customWidth="1"/>
    <col min="2" max="30" width="9.33203125" customWidth="1"/>
  </cols>
  <sheetData>
    <row r="1" spans="1:30" ht="15" thickBot="1">
      <c r="A1" s="43"/>
      <c r="B1" s="44">
        <v>1990</v>
      </c>
      <c r="C1" s="45">
        <v>1991</v>
      </c>
      <c r="D1" s="45">
        <v>1992</v>
      </c>
      <c r="E1" s="45">
        <v>1993</v>
      </c>
      <c r="F1" s="45">
        <v>1994</v>
      </c>
      <c r="G1" s="45">
        <v>1995</v>
      </c>
      <c r="H1" s="45">
        <v>1996</v>
      </c>
      <c r="I1" s="45">
        <v>1997</v>
      </c>
      <c r="J1" s="45">
        <v>1998</v>
      </c>
      <c r="K1" s="45">
        <v>1999</v>
      </c>
      <c r="L1" s="45">
        <v>2000</v>
      </c>
      <c r="M1" s="45">
        <v>2001</v>
      </c>
      <c r="N1" s="45">
        <v>2002</v>
      </c>
      <c r="O1" s="45">
        <v>2003</v>
      </c>
      <c r="P1" s="45">
        <v>2004</v>
      </c>
      <c r="Q1" s="45">
        <v>2005</v>
      </c>
      <c r="R1" s="45">
        <v>2006</v>
      </c>
      <c r="S1" s="45">
        <v>2007</v>
      </c>
      <c r="T1" s="45">
        <v>2008</v>
      </c>
      <c r="U1" s="45">
        <v>2009</v>
      </c>
      <c r="V1" s="45">
        <v>2010</v>
      </c>
      <c r="W1" s="45">
        <v>2011</v>
      </c>
      <c r="X1" s="45">
        <v>2012</v>
      </c>
      <c r="Y1" s="45">
        <v>2013</v>
      </c>
      <c r="Z1" s="45">
        <v>2014</v>
      </c>
      <c r="AA1" s="46">
        <v>2015</v>
      </c>
      <c r="AB1" s="46"/>
      <c r="AC1" s="46"/>
      <c r="AD1" s="46"/>
    </row>
    <row r="2" spans="1:30">
      <c r="A2" s="47" t="s">
        <v>6</v>
      </c>
      <c r="B2" s="27">
        <v>1350</v>
      </c>
      <c r="C2" s="27">
        <v>1350</v>
      </c>
      <c r="D2" s="27">
        <v>1350</v>
      </c>
      <c r="E2" s="27">
        <v>1350</v>
      </c>
      <c r="F2" s="27">
        <v>1350</v>
      </c>
      <c r="G2" s="27">
        <v>1350</v>
      </c>
      <c r="H2" s="27">
        <v>1350</v>
      </c>
      <c r="I2" s="27">
        <v>1350</v>
      </c>
      <c r="J2" s="27">
        <v>1350</v>
      </c>
      <c r="K2" s="27">
        <v>1350</v>
      </c>
      <c r="L2" s="27">
        <v>1350</v>
      </c>
      <c r="M2" s="27">
        <v>1350</v>
      </c>
      <c r="N2" s="27">
        <v>1350</v>
      </c>
      <c r="O2" s="27">
        <v>1350</v>
      </c>
      <c r="P2" s="27">
        <v>1350</v>
      </c>
      <c r="Q2" s="27">
        <v>1350</v>
      </c>
      <c r="R2" s="27">
        <v>1350</v>
      </c>
      <c r="S2" s="27">
        <v>1350</v>
      </c>
      <c r="T2" s="27">
        <v>1350</v>
      </c>
      <c r="U2" s="27">
        <v>1350</v>
      </c>
      <c r="V2" s="27">
        <v>1350</v>
      </c>
      <c r="W2" s="27">
        <v>1350</v>
      </c>
      <c r="X2" s="27">
        <v>1350</v>
      </c>
      <c r="Y2" s="27">
        <v>1350</v>
      </c>
      <c r="Z2" s="27">
        <v>1350</v>
      </c>
      <c r="AA2" s="27">
        <v>1350</v>
      </c>
      <c r="AB2" s="27"/>
      <c r="AC2" s="27"/>
      <c r="AD2" s="27"/>
    </row>
    <row r="3" spans="1:30">
      <c r="A3" s="47" t="s">
        <v>7</v>
      </c>
      <c r="B3" s="27">
        <v>600.70000000000005</v>
      </c>
      <c r="C3" s="27">
        <v>599.44000000000005</v>
      </c>
      <c r="D3" s="27">
        <v>598.17999999999995</v>
      </c>
      <c r="E3" s="27">
        <v>596.91999999999996</v>
      </c>
      <c r="F3" s="27">
        <v>595.66</v>
      </c>
      <c r="G3" s="27">
        <v>594.4</v>
      </c>
      <c r="H3" s="27">
        <v>593.14</v>
      </c>
      <c r="I3" s="27">
        <v>591.88</v>
      </c>
      <c r="J3" s="27">
        <v>590.62</v>
      </c>
      <c r="K3" s="27">
        <v>589.36</v>
      </c>
      <c r="L3" s="27">
        <v>588.1</v>
      </c>
      <c r="M3" s="27">
        <v>590.36</v>
      </c>
      <c r="N3" s="27">
        <v>592.62</v>
      </c>
      <c r="O3" s="27">
        <v>594.88</v>
      </c>
      <c r="P3" s="27">
        <v>597.14</v>
      </c>
      <c r="Q3" s="27">
        <v>599.4</v>
      </c>
      <c r="R3" s="27">
        <v>599.02</v>
      </c>
      <c r="S3" s="27">
        <v>598.64</v>
      </c>
      <c r="T3" s="27">
        <v>598.26</v>
      </c>
      <c r="U3" s="27">
        <v>597.88</v>
      </c>
      <c r="V3" s="27">
        <v>597.5</v>
      </c>
      <c r="W3" s="27">
        <v>597.34</v>
      </c>
      <c r="X3" s="27">
        <v>597.17999999999995</v>
      </c>
      <c r="Y3" s="27">
        <v>597.02</v>
      </c>
      <c r="Z3" s="27">
        <v>596.86</v>
      </c>
      <c r="AA3" s="27">
        <v>596.70000000000005</v>
      </c>
      <c r="AB3" s="27"/>
      <c r="AC3" s="27"/>
      <c r="AD3" s="27"/>
    </row>
    <row r="4" spans="1:30">
      <c r="A4" s="47" t="s">
        <v>8</v>
      </c>
      <c r="B4" s="27">
        <v>1334</v>
      </c>
      <c r="C4" s="27">
        <v>1324</v>
      </c>
      <c r="D4" s="27">
        <v>1314</v>
      </c>
      <c r="E4" s="27">
        <v>1304</v>
      </c>
      <c r="F4" s="27">
        <v>1294</v>
      </c>
      <c r="G4" s="27">
        <v>1284</v>
      </c>
      <c r="H4" s="27">
        <v>1274</v>
      </c>
      <c r="I4" s="27">
        <v>1264</v>
      </c>
      <c r="J4" s="27">
        <v>1254</v>
      </c>
      <c r="K4" s="27">
        <v>1244</v>
      </c>
      <c r="L4" s="27">
        <v>1234</v>
      </c>
      <c r="M4" s="27">
        <v>1220.4000000000001</v>
      </c>
      <c r="N4" s="27">
        <v>1206.8</v>
      </c>
      <c r="O4" s="27">
        <v>1193.2</v>
      </c>
      <c r="P4" s="27">
        <v>1179.5999999999999</v>
      </c>
      <c r="Q4" s="27">
        <v>1166</v>
      </c>
      <c r="R4" s="27">
        <v>1216.8</v>
      </c>
      <c r="S4" s="27">
        <v>1267.5999999999999</v>
      </c>
      <c r="T4" s="27">
        <v>1318.4</v>
      </c>
      <c r="U4" s="27">
        <v>1369.2</v>
      </c>
      <c r="V4" s="27">
        <v>1420</v>
      </c>
      <c r="W4" s="27">
        <v>1416</v>
      </c>
      <c r="X4" s="27">
        <v>1412</v>
      </c>
      <c r="Y4" s="27">
        <v>1408</v>
      </c>
      <c r="Z4" s="27">
        <v>1404</v>
      </c>
      <c r="AA4" s="27">
        <v>1400</v>
      </c>
      <c r="AB4" s="27"/>
      <c r="AC4" s="27"/>
      <c r="AD4" s="27"/>
    </row>
    <row r="5" spans="1:30">
      <c r="A5" s="47" t="s">
        <v>9</v>
      </c>
      <c r="B5" s="27">
        <v>18.39</v>
      </c>
      <c r="C5" s="27">
        <v>18.350000000000001</v>
      </c>
      <c r="D5" s="27">
        <v>18.32</v>
      </c>
      <c r="E5" s="27">
        <v>18.29</v>
      </c>
      <c r="F5" s="27">
        <v>18.25</v>
      </c>
      <c r="G5" s="27">
        <v>18.22</v>
      </c>
      <c r="H5" s="27">
        <v>18.190000000000001</v>
      </c>
      <c r="I5" s="27">
        <v>18.149999999999999</v>
      </c>
      <c r="J5" s="27">
        <v>18.12</v>
      </c>
      <c r="K5" s="27">
        <v>18.079999999999998</v>
      </c>
      <c r="L5" s="27">
        <v>18.05</v>
      </c>
      <c r="M5" s="27">
        <v>18.02</v>
      </c>
      <c r="N5" s="27">
        <v>17.98</v>
      </c>
      <c r="O5" s="27">
        <v>17.95</v>
      </c>
      <c r="P5" s="27">
        <v>17.91</v>
      </c>
      <c r="Q5" s="27">
        <v>17.88</v>
      </c>
      <c r="R5" s="27">
        <v>17.850000000000001</v>
      </c>
      <c r="S5" s="27">
        <v>17.809999999999999</v>
      </c>
      <c r="T5" s="27">
        <v>17.78</v>
      </c>
      <c r="U5" s="27">
        <v>17.75</v>
      </c>
      <c r="V5" s="27">
        <v>17.71</v>
      </c>
      <c r="W5" s="27">
        <v>17.68</v>
      </c>
      <c r="X5" s="27">
        <v>17.64</v>
      </c>
      <c r="Y5" s="27">
        <v>17.61</v>
      </c>
      <c r="Z5" s="27">
        <v>17.579999999999998</v>
      </c>
      <c r="AA5" s="27">
        <v>17.54</v>
      </c>
      <c r="AB5" s="27"/>
      <c r="AC5" s="27"/>
      <c r="AD5" s="27"/>
    </row>
    <row r="6" spans="1:30">
      <c r="A6" s="47" t="s">
        <v>10</v>
      </c>
      <c r="B6" s="27">
        <v>16</v>
      </c>
      <c r="C6" s="27">
        <v>16</v>
      </c>
      <c r="D6" s="27">
        <v>16</v>
      </c>
      <c r="E6" s="27">
        <v>16</v>
      </c>
      <c r="F6" s="27">
        <v>16</v>
      </c>
      <c r="G6" s="27">
        <v>16</v>
      </c>
      <c r="H6" s="27">
        <v>16</v>
      </c>
      <c r="I6" s="27">
        <v>16</v>
      </c>
      <c r="J6" s="27">
        <v>16</v>
      </c>
      <c r="K6" s="27">
        <v>16</v>
      </c>
      <c r="L6" s="27">
        <v>16</v>
      </c>
      <c r="M6" s="27">
        <v>16</v>
      </c>
      <c r="N6" s="27">
        <v>16</v>
      </c>
      <c r="O6" s="27">
        <v>16</v>
      </c>
      <c r="P6" s="27">
        <v>16</v>
      </c>
      <c r="Q6" s="27">
        <v>16</v>
      </c>
      <c r="R6" s="27">
        <v>16</v>
      </c>
      <c r="S6" s="27">
        <v>16</v>
      </c>
      <c r="T6" s="27">
        <v>16</v>
      </c>
      <c r="U6" s="27">
        <v>16</v>
      </c>
      <c r="V6" s="27">
        <v>16</v>
      </c>
      <c r="W6" s="27">
        <v>16</v>
      </c>
      <c r="X6" s="27">
        <v>16</v>
      </c>
      <c r="Y6" s="27">
        <v>16</v>
      </c>
      <c r="Z6" s="27">
        <v>16</v>
      </c>
      <c r="AA6" s="27">
        <v>16</v>
      </c>
      <c r="AB6" s="27"/>
      <c r="AC6" s="27"/>
      <c r="AD6" s="27"/>
    </row>
    <row r="7" spans="1:30">
      <c r="A7" s="47" t="s">
        <v>11</v>
      </c>
      <c r="B7" s="27">
        <v>60836</v>
      </c>
      <c r="C7" s="27">
        <v>60711.8</v>
      </c>
      <c r="D7" s="27">
        <v>60587.6</v>
      </c>
      <c r="E7" s="27">
        <v>60463.4</v>
      </c>
      <c r="F7" s="27">
        <v>60339.199999999997</v>
      </c>
      <c r="G7" s="27">
        <v>60215</v>
      </c>
      <c r="H7" s="27">
        <v>60090.8</v>
      </c>
      <c r="I7" s="27">
        <v>59966.6</v>
      </c>
      <c r="J7" s="27">
        <v>59842.400000000001</v>
      </c>
      <c r="K7" s="27">
        <v>59718.2</v>
      </c>
      <c r="L7" s="27">
        <v>59594</v>
      </c>
      <c r="M7" s="27">
        <v>59469.8</v>
      </c>
      <c r="N7" s="27">
        <v>59345.599999999999</v>
      </c>
      <c r="O7" s="27">
        <v>59221.4</v>
      </c>
      <c r="P7" s="27">
        <v>59097.2</v>
      </c>
      <c r="Q7" s="27">
        <v>58973</v>
      </c>
      <c r="R7" s="27">
        <v>58848.800000000003</v>
      </c>
      <c r="S7" s="27">
        <v>58724.6</v>
      </c>
      <c r="T7" s="27">
        <v>58600.4</v>
      </c>
      <c r="U7" s="27">
        <v>58476.2</v>
      </c>
      <c r="V7" s="27">
        <v>58352</v>
      </c>
      <c r="W7" s="27">
        <v>58227.8</v>
      </c>
      <c r="X7" s="27">
        <v>58103.6</v>
      </c>
      <c r="Y7" s="27">
        <v>57979.4</v>
      </c>
      <c r="Z7" s="27">
        <v>57855.199999999997</v>
      </c>
      <c r="AA7" s="27">
        <v>57731</v>
      </c>
      <c r="AB7" s="27"/>
      <c r="AC7" s="27"/>
      <c r="AD7" s="27"/>
    </row>
    <row r="8" spans="1:30">
      <c r="A8" s="47" t="s">
        <v>12</v>
      </c>
      <c r="B8" s="27">
        <v>10.3</v>
      </c>
      <c r="C8" s="27">
        <v>10.27</v>
      </c>
      <c r="D8" s="27">
        <v>10.24</v>
      </c>
      <c r="E8" s="27">
        <v>10.210000000000001</v>
      </c>
      <c r="F8" s="27">
        <v>10.18</v>
      </c>
      <c r="G8" s="27">
        <v>10.15</v>
      </c>
      <c r="H8" s="27">
        <v>10.119999999999999</v>
      </c>
      <c r="I8" s="27">
        <v>10.09</v>
      </c>
      <c r="J8" s="27">
        <v>10.06</v>
      </c>
      <c r="K8" s="27">
        <v>10.029999999999999</v>
      </c>
      <c r="L8" s="27">
        <v>10</v>
      </c>
      <c r="M8" s="27">
        <v>9.9600000000000009</v>
      </c>
      <c r="N8" s="27">
        <v>9.92</v>
      </c>
      <c r="O8" s="27">
        <v>9.8800000000000008</v>
      </c>
      <c r="P8" s="27">
        <v>9.84</v>
      </c>
      <c r="Q8" s="27">
        <v>9.8000000000000007</v>
      </c>
      <c r="R8" s="27">
        <v>9.8000000000000007</v>
      </c>
      <c r="S8" s="27">
        <v>9.8000000000000007</v>
      </c>
      <c r="T8" s="27">
        <v>9.8000000000000007</v>
      </c>
      <c r="U8" s="27">
        <v>9.8000000000000007</v>
      </c>
      <c r="V8" s="27">
        <v>9.8000000000000007</v>
      </c>
      <c r="W8" s="27">
        <v>9.8000000000000007</v>
      </c>
      <c r="X8" s="27">
        <v>9.8000000000000007</v>
      </c>
      <c r="Y8" s="27">
        <v>9.8000000000000007</v>
      </c>
      <c r="Z8" s="27">
        <v>9.8000000000000007</v>
      </c>
      <c r="AA8" s="27">
        <v>9.8000000000000007</v>
      </c>
      <c r="AB8" s="27"/>
      <c r="AC8" s="27"/>
      <c r="AD8" s="27"/>
    </row>
    <row r="9" spans="1:30">
      <c r="A9" s="47" t="s">
        <v>13</v>
      </c>
      <c r="B9" s="27">
        <v>32289</v>
      </c>
      <c r="C9" s="27">
        <v>31964.7</v>
      </c>
      <c r="D9" s="27">
        <v>31640.400000000001</v>
      </c>
      <c r="E9" s="27">
        <v>31316.1</v>
      </c>
      <c r="F9" s="27">
        <v>30991.8</v>
      </c>
      <c r="G9" s="27">
        <v>30667.5</v>
      </c>
      <c r="H9" s="27">
        <v>30343.200000000001</v>
      </c>
      <c r="I9" s="27">
        <v>30018.9</v>
      </c>
      <c r="J9" s="27">
        <v>29694.6</v>
      </c>
      <c r="K9" s="27">
        <v>29370.3</v>
      </c>
      <c r="L9" s="27">
        <v>29046</v>
      </c>
      <c r="M9" s="27">
        <v>28691.8</v>
      </c>
      <c r="N9" s="27">
        <v>28337.599999999999</v>
      </c>
      <c r="O9" s="27">
        <v>27983.4</v>
      </c>
      <c r="P9" s="27">
        <v>27629.200000000001</v>
      </c>
      <c r="Q9" s="27">
        <v>27275</v>
      </c>
      <c r="R9" s="27">
        <v>26954.2</v>
      </c>
      <c r="S9" s="27">
        <v>26633.4</v>
      </c>
      <c r="T9" s="27">
        <v>26312.6</v>
      </c>
      <c r="U9" s="27">
        <v>25991.8</v>
      </c>
      <c r="V9" s="27">
        <v>25671</v>
      </c>
      <c r="W9" s="27">
        <v>25371.200000000001</v>
      </c>
      <c r="X9" s="27">
        <v>25071.4</v>
      </c>
      <c r="Y9" s="27">
        <v>24771.599999999999</v>
      </c>
      <c r="Z9" s="27">
        <v>24471.8</v>
      </c>
      <c r="AA9" s="27">
        <v>24172</v>
      </c>
      <c r="AB9" s="27"/>
      <c r="AC9" s="27"/>
      <c r="AD9" s="27"/>
    </row>
    <row r="10" spans="1:30">
      <c r="A10" s="47" t="s">
        <v>14</v>
      </c>
      <c r="B10" s="27">
        <v>0</v>
      </c>
      <c r="C10" s="27">
        <v>0</v>
      </c>
      <c r="D10" s="27">
        <v>304.2</v>
      </c>
      <c r="E10" s="27">
        <v>304.3</v>
      </c>
      <c r="F10" s="27">
        <v>304.39999999999998</v>
      </c>
      <c r="G10" s="27">
        <v>304.5</v>
      </c>
      <c r="H10" s="27">
        <v>304.60000000000002</v>
      </c>
      <c r="I10" s="27">
        <v>304.7</v>
      </c>
      <c r="J10" s="27">
        <v>304.8</v>
      </c>
      <c r="K10" s="27">
        <v>304.89999999999998</v>
      </c>
      <c r="L10" s="27">
        <v>305</v>
      </c>
      <c r="M10" s="27">
        <v>305</v>
      </c>
      <c r="N10" s="27">
        <v>305</v>
      </c>
      <c r="O10" s="27">
        <v>305</v>
      </c>
      <c r="P10" s="27">
        <v>305</v>
      </c>
      <c r="Q10" s="27">
        <v>305</v>
      </c>
      <c r="R10" s="27">
        <v>302.60000000000002</v>
      </c>
      <c r="S10" s="27">
        <v>300.2</v>
      </c>
      <c r="T10" s="27">
        <v>297.8</v>
      </c>
      <c r="U10" s="27">
        <v>295.39999999999998</v>
      </c>
      <c r="V10" s="27">
        <v>293</v>
      </c>
      <c r="W10" s="27">
        <v>293</v>
      </c>
      <c r="X10" s="27">
        <v>293</v>
      </c>
      <c r="Y10" s="27">
        <v>293</v>
      </c>
      <c r="Z10" s="27">
        <v>293</v>
      </c>
      <c r="AA10" s="27">
        <v>293</v>
      </c>
      <c r="AB10" s="27"/>
      <c r="AC10" s="27"/>
      <c r="AD10" s="27"/>
    </row>
    <row r="11" spans="1:30">
      <c r="A11" s="47" t="s">
        <v>15</v>
      </c>
      <c r="B11" s="27">
        <v>0.42</v>
      </c>
      <c r="C11" s="27">
        <v>0.42</v>
      </c>
      <c r="D11" s="27">
        <v>0.42</v>
      </c>
      <c r="E11" s="27">
        <v>0.42</v>
      </c>
      <c r="F11" s="27">
        <v>0.42</v>
      </c>
      <c r="G11" s="27">
        <v>0.42</v>
      </c>
      <c r="H11" s="27">
        <v>0.42</v>
      </c>
      <c r="I11" s="27">
        <v>0.42</v>
      </c>
      <c r="J11" s="27">
        <v>0.42</v>
      </c>
      <c r="K11" s="27">
        <v>0.42</v>
      </c>
      <c r="L11" s="27">
        <v>0.42</v>
      </c>
      <c r="M11" s="27">
        <v>0.42</v>
      </c>
      <c r="N11" s="27">
        <v>0.42</v>
      </c>
      <c r="O11" s="27">
        <v>0.42</v>
      </c>
      <c r="P11" s="27">
        <v>0.42</v>
      </c>
      <c r="Q11" s="27">
        <v>0.42</v>
      </c>
      <c r="R11" s="27">
        <v>0.42</v>
      </c>
      <c r="S11" s="27">
        <v>0.42</v>
      </c>
      <c r="T11" s="27">
        <v>0.42</v>
      </c>
      <c r="U11" s="27">
        <v>0.42</v>
      </c>
      <c r="V11" s="27">
        <v>0.42</v>
      </c>
      <c r="W11" s="27">
        <v>0.42</v>
      </c>
      <c r="X11" s="27">
        <v>0.42</v>
      </c>
      <c r="Y11" s="27">
        <v>0.42</v>
      </c>
      <c r="Z11" s="27">
        <v>0.42</v>
      </c>
      <c r="AA11" s="27">
        <v>0.42</v>
      </c>
      <c r="AB11" s="27"/>
      <c r="AC11" s="27"/>
      <c r="AD11" s="27"/>
    </row>
    <row r="12" spans="1:30">
      <c r="A12" s="47" t="s">
        <v>16</v>
      </c>
      <c r="B12" s="27">
        <v>122285</v>
      </c>
      <c r="C12" s="27">
        <v>122299.7</v>
      </c>
      <c r="D12" s="27">
        <v>122314.4</v>
      </c>
      <c r="E12" s="27">
        <v>122329.1</v>
      </c>
      <c r="F12" s="27">
        <v>122343.8</v>
      </c>
      <c r="G12" s="27">
        <v>122358.5</v>
      </c>
      <c r="H12" s="27">
        <v>122373.2</v>
      </c>
      <c r="I12" s="27">
        <v>122387.9</v>
      </c>
      <c r="J12" s="27">
        <v>122402.6</v>
      </c>
      <c r="K12" s="27">
        <v>122417.3</v>
      </c>
      <c r="L12" s="27">
        <v>122432</v>
      </c>
      <c r="M12" s="27">
        <v>122101.6</v>
      </c>
      <c r="N12" s="27">
        <v>121771.2</v>
      </c>
      <c r="O12" s="27">
        <v>121440.8</v>
      </c>
      <c r="P12" s="27">
        <v>121110.39999999999</v>
      </c>
      <c r="Q12" s="27">
        <v>120780</v>
      </c>
      <c r="R12" s="27">
        <v>119877.8</v>
      </c>
      <c r="S12" s="27">
        <v>118975.6</v>
      </c>
      <c r="T12" s="27">
        <v>118073.4</v>
      </c>
      <c r="U12" s="27">
        <v>117171.2</v>
      </c>
      <c r="V12" s="27">
        <v>116269</v>
      </c>
      <c r="W12" s="27">
        <v>116554.2</v>
      </c>
      <c r="X12" s="27">
        <v>116839.4</v>
      </c>
      <c r="Y12" s="27">
        <v>117124.6</v>
      </c>
      <c r="Z12" s="27">
        <v>117409.8</v>
      </c>
      <c r="AA12" s="27">
        <v>117695</v>
      </c>
      <c r="AB12" s="27"/>
      <c r="AC12" s="27"/>
      <c r="AD12" s="27"/>
    </row>
    <row r="13" spans="1:30">
      <c r="A13" s="47" t="s">
        <v>17</v>
      </c>
      <c r="B13" s="27">
        <v>1895</v>
      </c>
      <c r="C13" s="27">
        <v>1907</v>
      </c>
      <c r="D13" s="27">
        <v>1919</v>
      </c>
      <c r="E13" s="27">
        <v>1931</v>
      </c>
      <c r="F13" s="27">
        <v>1943</v>
      </c>
      <c r="G13" s="27">
        <v>1955</v>
      </c>
      <c r="H13" s="27">
        <v>1967</v>
      </c>
      <c r="I13" s="27">
        <v>1979</v>
      </c>
      <c r="J13" s="27">
        <v>1991</v>
      </c>
      <c r="K13" s="27">
        <v>2003</v>
      </c>
      <c r="L13" s="27">
        <v>2015</v>
      </c>
      <c r="M13" s="27">
        <v>2019.4</v>
      </c>
      <c r="N13" s="27">
        <v>2023.8</v>
      </c>
      <c r="O13" s="27">
        <v>2028.2</v>
      </c>
      <c r="P13" s="27">
        <v>2032.6</v>
      </c>
      <c r="Q13" s="27">
        <v>2037</v>
      </c>
      <c r="R13" s="27">
        <v>2039.6</v>
      </c>
      <c r="S13" s="27">
        <v>2042.2</v>
      </c>
      <c r="T13" s="27">
        <v>2044.8</v>
      </c>
      <c r="U13" s="27">
        <v>2047.4</v>
      </c>
      <c r="V13" s="27">
        <v>2050</v>
      </c>
      <c r="W13" s="27">
        <v>2052.6</v>
      </c>
      <c r="X13" s="27">
        <v>2055.1999999999998</v>
      </c>
      <c r="Y13" s="27">
        <v>2057.8000000000002</v>
      </c>
      <c r="Z13" s="27">
        <v>2060.4</v>
      </c>
      <c r="AA13" s="27">
        <v>2063</v>
      </c>
      <c r="AB13" s="27"/>
      <c r="AC13" s="27"/>
      <c r="AD13" s="27"/>
    </row>
    <row r="14" spans="1:30">
      <c r="A14" s="47" t="s">
        <v>18</v>
      </c>
      <c r="B14" s="27">
        <v>0</v>
      </c>
      <c r="C14" s="27">
        <v>0</v>
      </c>
      <c r="D14" s="27">
        <v>855.8</v>
      </c>
      <c r="E14" s="27">
        <v>857.8</v>
      </c>
      <c r="F14" s="27">
        <v>859.8</v>
      </c>
      <c r="G14" s="27">
        <v>861.8</v>
      </c>
      <c r="H14" s="27">
        <v>863.8</v>
      </c>
      <c r="I14" s="27">
        <v>865.8</v>
      </c>
      <c r="J14" s="27">
        <v>867.8</v>
      </c>
      <c r="K14" s="27">
        <v>869.8</v>
      </c>
      <c r="L14" s="27">
        <v>871.8</v>
      </c>
      <c r="M14" s="27">
        <v>872.88</v>
      </c>
      <c r="N14" s="27">
        <v>873.96</v>
      </c>
      <c r="O14" s="27">
        <v>875.04</v>
      </c>
      <c r="P14" s="27">
        <v>876.12</v>
      </c>
      <c r="Q14" s="27">
        <v>877.2</v>
      </c>
      <c r="R14" s="27">
        <v>903.42</v>
      </c>
      <c r="S14" s="27">
        <v>929.64</v>
      </c>
      <c r="T14" s="27">
        <v>955.86</v>
      </c>
      <c r="U14" s="27">
        <v>982.08</v>
      </c>
      <c r="V14" s="27">
        <v>1008.3</v>
      </c>
      <c r="W14" s="27">
        <v>1034.52</v>
      </c>
      <c r="X14" s="27">
        <v>1060.74</v>
      </c>
      <c r="Y14" s="27">
        <v>1086.96</v>
      </c>
      <c r="Z14" s="27">
        <v>1113.18</v>
      </c>
      <c r="AA14" s="27">
        <v>1139.4000000000001</v>
      </c>
      <c r="AB14" s="27"/>
      <c r="AC14" s="27"/>
      <c r="AD14" s="27"/>
    </row>
    <row r="15" spans="1:30">
      <c r="A15" s="47" t="s">
        <v>19</v>
      </c>
      <c r="B15" s="27">
        <v>515</v>
      </c>
      <c r="C15" s="27">
        <v>515</v>
      </c>
      <c r="D15" s="27">
        <v>515</v>
      </c>
      <c r="E15" s="27">
        <v>515</v>
      </c>
      <c r="F15" s="27">
        <v>515</v>
      </c>
      <c r="G15" s="27">
        <v>515</v>
      </c>
      <c r="H15" s="27">
        <v>515</v>
      </c>
      <c r="I15" s="27">
        <v>515</v>
      </c>
      <c r="J15" s="27">
        <v>515</v>
      </c>
      <c r="K15" s="27">
        <v>515</v>
      </c>
      <c r="L15" s="27">
        <v>515</v>
      </c>
      <c r="M15" s="27">
        <v>515</v>
      </c>
      <c r="N15" s="27">
        <v>515</v>
      </c>
      <c r="O15" s="27">
        <v>515</v>
      </c>
      <c r="P15" s="27">
        <v>515</v>
      </c>
      <c r="Q15" s="27">
        <v>515</v>
      </c>
      <c r="R15" s="27">
        <v>515</v>
      </c>
      <c r="S15" s="27">
        <v>515</v>
      </c>
      <c r="T15" s="27">
        <v>515</v>
      </c>
      <c r="U15" s="27">
        <v>515</v>
      </c>
      <c r="V15" s="27">
        <v>515</v>
      </c>
      <c r="W15" s="27">
        <v>515</v>
      </c>
      <c r="X15" s="27">
        <v>515</v>
      </c>
      <c r="Y15" s="27">
        <v>515</v>
      </c>
      <c r="Z15" s="27">
        <v>515</v>
      </c>
      <c r="AA15" s="27">
        <v>515</v>
      </c>
      <c r="AB15" s="27"/>
      <c r="AC15" s="27"/>
      <c r="AD15" s="27"/>
    </row>
    <row r="16" spans="1:30">
      <c r="A16" s="47" t="s">
        <v>20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/>
      <c r="AC16" s="27"/>
      <c r="AD16" s="27"/>
    </row>
    <row r="17" spans="1:30">
      <c r="A17" s="47" t="s">
        <v>21</v>
      </c>
      <c r="B17" s="27">
        <v>819</v>
      </c>
      <c r="C17" s="27">
        <v>813.2</v>
      </c>
      <c r="D17" s="27">
        <v>807.4</v>
      </c>
      <c r="E17" s="27">
        <v>801.6</v>
      </c>
      <c r="F17" s="27">
        <v>795.8</v>
      </c>
      <c r="G17" s="27">
        <v>790</v>
      </c>
      <c r="H17" s="27">
        <v>784.2</v>
      </c>
      <c r="I17" s="27">
        <v>778.4</v>
      </c>
      <c r="J17" s="27">
        <v>772.6</v>
      </c>
      <c r="K17" s="27">
        <v>766.8</v>
      </c>
      <c r="L17" s="27">
        <v>761</v>
      </c>
      <c r="M17" s="27">
        <v>757</v>
      </c>
      <c r="N17" s="27">
        <v>753</v>
      </c>
      <c r="O17" s="27">
        <v>749</v>
      </c>
      <c r="P17" s="27">
        <v>745</v>
      </c>
      <c r="Q17" s="27">
        <v>741</v>
      </c>
      <c r="R17" s="27">
        <v>746.6</v>
      </c>
      <c r="S17" s="27">
        <v>752.2</v>
      </c>
      <c r="T17" s="27">
        <v>757.8</v>
      </c>
      <c r="U17" s="27">
        <v>763.4</v>
      </c>
      <c r="V17" s="27">
        <v>769</v>
      </c>
      <c r="W17" s="27">
        <v>764</v>
      </c>
      <c r="X17" s="27">
        <v>759</v>
      </c>
      <c r="Y17" s="27">
        <v>754</v>
      </c>
      <c r="Z17" s="27">
        <v>749</v>
      </c>
      <c r="AA17" s="27">
        <v>744</v>
      </c>
      <c r="AB17" s="27"/>
      <c r="AC17" s="27"/>
      <c r="AD17" s="27"/>
    </row>
    <row r="18" spans="1:30">
      <c r="A18" s="47" t="s">
        <v>22</v>
      </c>
      <c r="B18" s="27">
        <v>6.29</v>
      </c>
      <c r="C18" s="27">
        <v>6.29</v>
      </c>
      <c r="D18" s="27">
        <v>6.29</v>
      </c>
      <c r="E18" s="27">
        <v>6.29</v>
      </c>
      <c r="F18" s="27">
        <v>6.29</v>
      </c>
      <c r="G18" s="27">
        <v>6.29</v>
      </c>
      <c r="H18" s="27">
        <v>6.29</v>
      </c>
      <c r="I18" s="27">
        <v>6.29</v>
      </c>
      <c r="J18" s="27">
        <v>6.29</v>
      </c>
      <c r="K18" s="27">
        <v>6.29</v>
      </c>
      <c r="L18" s="27">
        <v>6.29</v>
      </c>
      <c r="M18" s="27">
        <v>6.29</v>
      </c>
      <c r="N18" s="27">
        <v>6.29</v>
      </c>
      <c r="O18" s="27">
        <v>6.29</v>
      </c>
      <c r="P18" s="27">
        <v>6.29</v>
      </c>
      <c r="Q18" s="27">
        <v>6.29</v>
      </c>
      <c r="R18" s="27">
        <v>6.28</v>
      </c>
      <c r="S18" s="27">
        <v>6.28</v>
      </c>
      <c r="T18" s="27">
        <v>6.28</v>
      </c>
      <c r="U18" s="27">
        <v>6.27</v>
      </c>
      <c r="V18" s="27">
        <v>6.27</v>
      </c>
      <c r="W18" s="27">
        <v>6.27</v>
      </c>
      <c r="X18" s="27">
        <v>6.28</v>
      </c>
      <c r="Y18" s="27">
        <v>6.28</v>
      </c>
      <c r="Z18" s="27">
        <v>6.28</v>
      </c>
      <c r="AA18" s="27">
        <v>6.29</v>
      </c>
      <c r="AB18" s="27"/>
      <c r="AC18" s="27"/>
      <c r="AD18" s="27"/>
    </row>
    <row r="19" spans="1:30">
      <c r="A19" s="47" t="s">
        <v>23</v>
      </c>
      <c r="B19" s="27">
        <v>0</v>
      </c>
      <c r="C19" s="27">
        <v>0</v>
      </c>
      <c r="D19" s="27">
        <v>5925.8</v>
      </c>
      <c r="E19" s="27">
        <v>5957.7</v>
      </c>
      <c r="F19" s="27">
        <v>5989.6</v>
      </c>
      <c r="G19" s="27">
        <v>6021.5</v>
      </c>
      <c r="H19" s="27">
        <v>6053.4</v>
      </c>
      <c r="I19" s="27">
        <v>6085.3</v>
      </c>
      <c r="J19" s="27">
        <v>6117.2</v>
      </c>
      <c r="K19" s="27">
        <v>6149.1</v>
      </c>
      <c r="L19" s="27">
        <v>6181</v>
      </c>
      <c r="M19" s="27">
        <v>6200.6</v>
      </c>
      <c r="N19" s="27">
        <v>6220.2</v>
      </c>
      <c r="O19" s="27">
        <v>6239.8</v>
      </c>
      <c r="P19" s="27">
        <v>6259.4</v>
      </c>
      <c r="Q19" s="27">
        <v>6279</v>
      </c>
      <c r="R19" s="27">
        <v>6278.6</v>
      </c>
      <c r="S19" s="27">
        <v>6278.2</v>
      </c>
      <c r="T19" s="27">
        <v>6277.8</v>
      </c>
      <c r="U19" s="27">
        <v>6277.4</v>
      </c>
      <c r="V19" s="27">
        <v>6277</v>
      </c>
      <c r="W19" s="27">
        <v>6286.26</v>
      </c>
      <c r="X19" s="27">
        <v>6295.52</v>
      </c>
      <c r="Y19" s="27">
        <v>6304.78</v>
      </c>
      <c r="Z19" s="27">
        <v>6314.04</v>
      </c>
      <c r="AA19" s="27">
        <v>6323.3</v>
      </c>
      <c r="AB19" s="27"/>
      <c r="AC19" s="27"/>
      <c r="AD19" s="27"/>
    </row>
    <row r="20" spans="1:30">
      <c r="A20" s="47" t="s">
        <v>24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259.39999999999998</v>
      </c>
      <c r="M20" s="27">
        <v>263.06</v>
      </c>
      <c r="N20" s="27">
        <v>266.72000000000003</v>
      </c>
      <c r="O20" s="27">
        <v>270.38</v>
      </c>
      <c r="P20" s="27">
        <v>274.04000000000002</v>
      </c>
      <c r="Q20" s="27">
        <v>277.7</v>
      </c>
      <c r="R20" s="27">
        <v>278.86</v>
      </c>
      <c r="S20" s="27">
        <v>280.02</v>
      </c>
      <c r="T20" s="27">
        <v>281.18</v>
      </c>
      <c r="U20" s="27">
        <v>282.33999999999997</v>
      </c>
      <c r="V20" s="27">
        <v>283.5</v>
      </c>
      <c r="W20" s="27">
        <v>284.66000000000003</v>
      </c>
      <c r="X20" s="27">
        <v>285.82</v>
      </c>
      <c r="Y20" s="27">
        <v>286.98</v>
      </c>
      <c r="Z20" s="27">
        <v>288.14</v>
      </c>
      <c r="AA20" s="27">
        <v>289.3</v>
      </c>
      <c r="AB20" s="27"/>
      <c r="AC20" s="27"/>
      <c r="AD20" s="27"/>
    </row>
    <row r="21" spans="1:30">
      <c r="A21" s="47" t="s">
        <v>25</v>
      </c>
      <c r="B21" s="27">
        <v>1014.83</v>
      </c>
      <c r="C21" s="27">
        <v>999.14</v>
      </c>
      <c r="D21" s="27">
        <v>983.46</v>
      </c>
      <c r="E21" s="27">
        <v>967.78</v>
      </c>
      <c r="F21" s="27">
        <v>952.1</v>
      </c>
      <c r="G21" s="27">
        <v>936.41</v>
      </c>
      <c r="H21" s="27">
        <v>920.73</v>
      </c>
      <c r="I21" s="27">
        <v>905.05</v>
      </c>
      <c r="J21" s="27">
        <v>889.37</v>
      </c>
      <c r="K21" s="27">
        <v>873.68</v>
      </c>
      <c r="L21" s="27">
        <v>858</v>
      </c>
      <c r="M21" s="27">
        <v>849.45</v>
      </c>
      <c r="N21" s="27">
        <v>840.89</v>
      </c>
      <c r="O21" s="27">
        <v>832.34</v>
      </c>
      <c r="P21" s="27">
        <v>823.78</v>
      </c>
      <c r="Q21" s="27">
        <v>815.23</v>
      </c>
      <c r="R21" s="27">
        <v>810.18</v>
      </c>
      <c r="S21" s="27">
        <v>805.13</v>
      </c>
      <c r="T21" s="27">
        <v>800.09</v>
      </c>
      <c r="U21" s="27">
        <v>795.04</v>
      </c>
      <c r="V21" s="27">
        <v>789.99</v>
      </c>
      <c r="W21" s="27">
        <v>784.97</v>
      </c>
      <c r="X21" s="27">
        <v>779.95</v>
      </c>
      <c r="Y21" s="27">
        <v>774.94</v>
      </c>
      <c r="Z21" s="27">
        <v>769.92</v>
      </c>
      <c r="AA21" s="27">
        <v>764.9</v>
      </c>
      <c r="AB21" s="27"/>
      <c r="AC21" s="27"/>
      <c r="AD21" s="27"/>
    </row>
    <row r="22" spans="1:30">
      <c r="A22" s="47" t="s">
        <v>26</v>
      </c>
      <c r="B22" s="27">
        <v>5751</v>
      </c>
      <c r="C22" s="27">
        <v>5680.7</v>
      </c>
      <c r="D22" s="27">
        <v>5610.4</v>
      </c>
      <c r="E22" s="27">
        <v>5540.1</v>
      </c>
      <c r="F22" s="27">
        <v>5469.8</v>
      </c>
      <c r="G22" s="27">
        <v>5399.5</v>
      </c>
      <c r="H22" s="27">
        <v>5329.2</v>
      </c>
      <c r="I22" s="27">
        <v>5258.9</v>
      </c>
      <c r="J22" s="27">
        <v>5188.6000000000004</v>
      </c>
      <c r="K22" s="27">
        <v>5118.3</v>
      </c>
      <c r="L22" s="27">
        <v>5048</v>
      </c>
      <c r="M22" s="27">
        <v>4997.6000000000004</v>
      </c>
      <c r="N22" s="27">
        <v>4947.2</v>
      </c>
      <c r="O22" s="27">
        <v>4896.8</v>
      </c>
      <c r="P22" s="27">
        <v>4846.3999999999996</v>
      </c>
      <c r="Q22" s="27">
        <v>4796</v>
      </c>
      <c r="R22" s="27">
        <v>4745.2</v>
      </c>
      <c r="S22" s="27">
        <v>4694.3999999999996</v>
      </c>
      <c r="T22" s="27">
        <v>4643.6000000000004</v>
      </c>
      <c r="U22" s="27">
        <v>4592.8</v>
      </c>
      <c r="V22" s="27">
        <v>4542</v>
      </c>
      <c r="W22" s="27">
        <v>4491.2</v>
      </c>
      <c r="X22" s="27">
        <v>4440.3999999999996</v>
      </c>
      <c r="Y22" s="27">
        <v>4389.6000000000004</v>
      </c>
      <c r="Z22" s="27">
        <v>4338.8</v>
      </c>
      <c r="AA22" s="27">
        <v>4288</v>
      </c>
      <c r="AB22" s="27"/>
      <c r="AC22" s="27"/>
      <c r="AD22" s="27"/>
    </row>
    <row r="23" spans="1:30">
      <c r="A23" s="47" t="s">
        <v>27</v>
      </c>
      <c r="B23" s="27">
        <v>2074.88</v>
      </c>
      <c r="C23" s="27">
        <v>2084.6799999999998</v>
      </c>
      <c r="D23" s="27">
        <v>2094.4699999999998</v>
      </c>
      <c r="E23" s="27">
        <v>2104.27</v>
      </c>
      <c r="F23" s="27">
        <v>2114.06</v>
      </c>
      <c r="G23" s="27">
        <v>2123.86</v>
      </c>
      <c r="H23" s="27">
        <v>2133.65</v>
      </c>
      <c r="I23" s="27">
        <v>2143.4499999999998</v>
      </c>
      <c r="J23" s="27">
        <v>2153.2399999999998</v>
      </c>
      <c r="K23" s="27">
        <v>2163.04</v>
      </c>
      <c r="L23" s="27">
        <v>2172.83</v>
      </c>
      <c r="M23" s="27">
        <v>2182.59</v>
      </c>
      <c r="N23" s="27">
        <v>2192.36</v>
      </c>
      <c r="O23" s="27">
        <v>2202.12</v>
      </c>
      <c r="P23" s="27">
        <v>2211.88</v>
      </c>
      <c r="Q23" s="27">
        <v>2221.65</v>
      </c>
      <c r="R23" s="27">
        <v>2231.48</v>
      </c>
      <c r="S23" s="27">
        <v>2241.3000000000002</v>
      </c>
      <c r="T23" s="27">
        <v>2251.13</v>
      </c>
      <c r="U23" s="27">
        <v>2260.96</v>
      </c>
      <c r="V23" s="27">
        <v>2270.79</v>
      </c>
      <c r="W23" s="27">
        <v>2280.59</v>
      </c>
      <c r="X23" s="27">
        <v>2290.38</v>
      </c>
      <c r="Y23" s="27">
        <v>2300.1799999999998</v>
      </c>
      <c r="Z23" s="27">
        <v>2309.9699999999998</v>
      </c>
      <c r="AA23" s="27">
        <v>2319.7600000000002</v>
      </c>
      <c r="AB23" s="27"/>
      <c r="AC23" s="27"/>
      <c r="AD23" s="27"/>
    </row>
    <row r="24" spans="1:30">
      <c r="A24" s="47" t="s">
        <v>28</v>
      </c>
      <c r="B24" s="27">
        <v>21971</v>
      </c>
      <c r="C24" s="27">
        <v>21876.400000000001</v>
      </c>
      <c r="D24" s="27">
        <v>21781.8</v>
      </c>
      <c r="E24" s="27">
        <v>21687.200000000001</v>
      </c>
      <c r="F24" s="27">
        <v>21592.6</v>
      </c>
      <c r="G24" s="27">
        <v>21498</v>
      </c>
      <c r="H24" s="27">
        <v>21403.4</v>
      </c>
      <c r="I24" s="27">
        <v>21308.799999999999</v>
      </c>
      <c r="J24" s="27">
        <v>21214.2</v>
      </c>
      <c r="K24" s="27">
        <v>21119.599999999999</v>
      </c>
      <c r="L24" s="27">
        <v>21025</v>
      </c>
      <c r="M24" s="27">
        <v>20930</v>
      </c>
      <c r="N24" s="27">
        <v>20835</v>
      </c>
      <c r="O24" s="27">
        <v>20740</v>
      </c>
      <c r="P24" s="27">
        <v>20645</v>
      </c>
      <c r="Q24" s="27">
        <v>20550</v>
      </c>
      <c r="R24" s="27">
        <v>20245</v>
      </c>
      <c r="S24" s="27">
        <v>19940</v>
      </c>
      <c r="T24" s="27">
        <v>19635</v>
      </c>
      <c r="U24" s="27">
        <v>19330</v>
      </c>
      <c r="V24" s="27">
        <v>19025</v>
      </c>
      <c r="W24" s="27">
        <v>18934.8</v>
      </c>
      <c r="X24" s="27">
        <v>18844.599999999999</v>
      </c>
      <c r="Y24" s="27">
        <v>18754.400000000001</v>
      </c>
      <c r="Z24" s="27">
        <v>18664.2</v>
      </c>
      <c r="AA24" s="27">
        <v>18574</v>
      </c>
      <c r="AB24" s="27"/>
      <c r="AC24" s="27"/>
      <c r="AD24" s="27"/>
    </row>
    <row r="25" spans="1:30">
      <c r="A25" s="47" t="s">
        <v>29</v>
      </c>
      <c r="B25" s="27">
        <v>0</v>
      </c>
      <c r="C25" s="27">
        <v>0</v>
      </c>
      <c r="D25" s="27">
        <v>1165.5999999999999</v>
      </c>
      <c r="E25" s="27">
        <v>1167.9000000000001</v>
      </c>
      <c r="F25" s="27">
        <v>1170.2</v>
      </c>
      <c r="G25" s="27">
        <v>1172.5</v>
      </c>
      <c r="H25" s="27">
        <v>1174.8</v>
      </c>
      <c r="I25" s="27">
        <v>1177.0999999999999</v>
      </c>
      <c r="J25" s="27">
        <v>1179.4000000000001</v>
      </c>
      <c r="K25" s="27">
        <v>1181.7</v>
      </c>
      <c r="L25" s="27">
        <v>1184</v>
      </c>
      <c r="M25" s="27">
        <v>1184</v>
      </c>
      <c r="N25" s="27">
        <v>1184</v>
      </c>
      <c r="O25" s="27">
        <v>1184</v>
      </c>
      <c r="P25" s="27">
        <v>1184</v>
      </c>
      <c r="Q25" s="27">
        <v>1184</v>
      </c>
      <c r="R25" s="27">
        <v>1184</v>
      </c>
      <c r="S25" s="27">
        <v>1184</v>
      </c>
      <c r="T25" s="27">
        <v>1184</v>
      </c>
      <c r="U25" s="27">
        <v>1184</v>
      </c>
      <c r="V25" s="27">
        <v>1184</v>
      </c>
      <c r="W25" s="27">
        <v>1184</v>
      </c>
      <c r="X25" s="27">
        <v>1184</v>
      </c>
      <c r="Y25" s="27">
        <v>1184</v>
      </c>
      <c r="Z25" s="27">
        <v>1184</v>
      </c>
      <c r="AA25" s="27">
        <v>1184</v>
      </c>
      <c r="AB25" s="27"/>
      <c r="AC25" s="27"/>
      <c r="AD25" s="27"/>
    </row>
    <row r="26" spans="1:30">
      <c r="A26" s="47" t="s">
        <v>30</v>
      </c>
      <c r="B26" s="27">
        <v>13718</v>
      </c>
      <c r="C26" s="27">
        <v>13599.7</v>
      </c>
      <c r="D26" s="27">
        <v>13481.4</v>
      </c>
      <c r="E26" s="27">
        <v>13363.1</v>
      </c>
      <c r="F26" s="27">
        <v>13244.8</v>
      </c>
      <c r="G26" s="27">
        <v>13126.5</v>
      </c>
      <c r="H26" s="27">
        <v>13008.2</v>
      </c>
      <c r="I26" s="27">
        <v>12889.9</v>
      </c>
      <c r="J26" s="27">
        <v>12771.6</v>
      </c>
      <c r="K26" s="27">
        <v>12653.3</v>
      </c>
      <c r="L26" s="27">
        <v>12535</v>
      </c>
      <c r="M26" s="27">
        <v>12416.6</v>
      </c>
      <c r="N26" s="27">
        <v>12298.2</v>
      </c>
      <c r="O26" s="27">
        <v>12179.8</v>
      </c>
      <c r="P26" s="27">
        <v>12061.4</v>
      </c>
      <c r="Q26" s="27">
        <v>11943</v>
      </c>
      <c r="R26" s="27">
        <v>11824.6</v>
      </c>
      <c r="S26" s="27">
        <v>11706.2</v>
      </c>
      <c r="T26" s="27">
        <v>11587.8</v>
      </c>
      <c r="U26" s="27">
        <v>11469.4</v>
      </c>
      <c r="V26" s="27">
        <v>11351</v>
      </c>
      <c r="W26" s="27">
        <v>11248.8</v>
      </c>
      <c r="X26" s="27">
        <v>11146.6</v>
      </c>
      <c r="Y26" s="27">
        <v>11044.4</v>
      </c>
      <c r="Z26" s="27">
        <v>10942.2</v>
      </c>
      <c r="AA26" s="27">
        <v>10840</v>
      </c>
      <c r="AB26" s="27"/>
      <c r="AC26" s="27"/>
      <c r="AD26" s="27"/>
    </row>
    <row r="27" spans="1:30">
      <c r="A27" s="47" t="s">
        <v>31</v>
      </c>
      <c r="B27" s="27">
        <v>323481</v>
      </c>
      <c r="C27" s="27">
        <v>321696.09999999998</v>
      </c>
      <c r="D27" s="27">
        <v>319911.2</v>
      </c>
      <c r="E27" s="27">
        <v>318126.3</v>
      </c>
      <c r="F27" s="27">
        <v>316341.40000000002</v>
      </c>
      <c r="G27" s="27">
        <v>314556.5</v>
      </c>
      <c r="H27" s="27">
        <v>312771.59999999998</v>
      </c>
      <c r="I27" s="27">
        <v>310986.7</v>
      </c>
      <c r="J27" s="27">
        <v>309201.8</v>
      </c>
      <c r="K27" s="27">
        <v>307416.90000000002</v>
      </c>
      <c r="L27" s="27">
        <v>305632</v>
      </c>
      <c r="M27" s="27">
        <v>303412.8</v>
      </c>
      <c r="N27" s="27">
        <v>301193.59999999998</v>
      </c>
      <c r="O27" s="27">
        <v>298974.40000000002</v>
      </c>
      <c r="P27" s="27">
        <v>296755.20000000001</v>
      </c>
      <c r="Q27" s="27">
        <v>294536</v>
      </c>
      <c r="R27" s="27">
        <v>293387.59999999998</v>
      </c>
      <c r="S27" s="27">
        <v>292239.2</v>
      </c>
      <c r="T27" s="27">
        <v>291090.8</v>
      </c>
      <c r="U27" s="27">
        <v>289942.40000000002</v>
      </c>
      <c r="V27" s="27">
        <v>288794</v>
      </c>
      <c r="W27" s="27">
        <v>287657.40000000002</v>
      </c>
      <c r="X27" s="27">
        <v>286520.8</v>
      </c>
      <c r="Y27" s="27">
        <v>285384.2</v>
      </c>
      <c r="Z27" s="27">
        <v>284247.59999999998</v>
      </c>
      <c r="AA27" s="27">
        <v>283111</v>
      </c>
      <c r="AB27" s="27"/>
      <c r="AC27" s="27"/>
      <c r="AD27" s="27"/>
    </row>
    <row r="28" spans="1:30">
      <c r="A28" s="47" t="s">
        <v>33</v>
      </c>
      <c r="B28" s="27">
        <v>3.71</v>
      </c>
      <c r="C28" s="27">
        <v>3.71</v>
      </c>
      <c r="D28" s="27">
        <v>3.7</v>
      </c>
      <c r="E28" s="27">
        <v>3.7</v>
      </c>
      <c r="F28" s="27">
        <v>3.69</v>
      </c>
      <c r="G28" s="27">
        <v>3.69</v>
      </c>
      <c r="H28" s="27">
        <v>3.69</v>
      </c>
      <c r="I28" s="27">
        <v>3.68</v>
      </c>
      <c r="J28" s="27">
        <v>3.68</v>
      </c>
      <c r="K28" s="27">
        <v>3.67</v>
      </c>
      <c r="L28" s="27">
        <v>3.67</v>
      </c>
      <c r="M28" s="27">
        <v>3.67</v>
      </c>
      <c r="N28" s="27">
        <v>3.67</v>
      </c>
      <c r="O28" s="27">
        <v>3.66</v>
      </c>
      <c r="P28" s="27">
        <v>3.66</v>
      </c>
      <c r="Q28" s="27">
        <v>3.66</v>
      </c>
      <c r="R28" s="27">
        <v>3.66</v>
      </c>
      <c r="S28" s="27">
        <v>3.65</v>
      </c>
      <c r="T28" s="27">
        <v>3.65</v>
      </c>
      <c r="U28" s="27">
        <v>3.64</v>
      </c>
      <c r="V28" s="27">
        <v>3.64</v>
      </c>
      <c r="W28" s="27">
        <v>3.64</v>
      </c>
      <c r="X28" s="27">
        <v>3.63</v>
      </c>
      <c r="Y28" s="27">
        <v>3.63</v>
      </c>
      <c r="Z28" s="27">
        <v>3.62</v>
      </c>
      <c r="AA28" s="27">
        <v>3.62</v>
      </c>
      <c r="AB28" s="27"/>
      <c r="AC28" s="27"/>
      <c r="AD28" s="27"/>
    </row>
    <row r="29" spans="1:30">
      <c r="A29" s="47" t="s">
        <v>34</v>
      </c>
      <c r="B29" s="27">
        <v>99.33</v>
      </c>
      <c r="C29" s="27">
        <v>100.17</v>
      </c>
      <c r="D29" s="27">
        <v>101</v>
      </c>
      <c r="E29" s="27">
        <v>101.84</v>
      </c>
      <c r="F29" s="27">
        <v>102.68</v>
      </c>
      <c r="G29" s="27">
        <v>103.51</v>
      </c>
      <c r="H29" s="27">
        <v>104.35</v>
      </c>
      <c r="I29" s="27">
        <v>105.19</v>
      </c>
      <c r="J29" s="27">
        <v>106.02</v>
      </c>
      <c r="K29" s="27">
        <v>106.86</v>
      </c>
      <c r="L29" s="27">
        <v>107.69</v>
      </c>
      <c r="M29" s="27">
        <v>108.57</v>
      </c>
      <c r="N29" s="27">
        <v>109.44</v>
      </c>
      <c r="O29" s="27">
        <v>110.31</v>
      </c>
      <c r="P29" s="27">
        <v>111.18</v>
      </c>
      <c r="Q29" s="27">
        <v>112.05</v>
      </c>
      <c r="R29" s="27">
        <v>112.5</v>
      </c>
      <c r="S29" s="27">
        <v>112.96</v>
      </c>
      <c r="T29" s="27">
        <v>113.41</v>
      </c>
      <c r="U29" s="27">
        <v>113.86</v>
      </c>
      <c r="V29" s="27">
        <v>114.32</v>
      </c>
      <c r="W29" s="27">
        <v>114.32</v>
      </c>
      <c r="X29" s="27">
        <v>114.32</v>
      </c>
      <c r="Y29" s="27">
        <v>114.32</v>
      </c>
      <c r="Z29" s="27">
        <v>114.32</v>
      </c>
      <c r="AA29" s="27">
        <v>114.32</v>
      </c>
      <c r="AB29" s="27"/>
      <c r="AC29" s="27"/>
      <c r="AD29" s="27"/>
    </row>
    <row r="30" spans="1:30">
      <c r="A30" s="47" t="s">
        <v>35</v>
      </c>
      <c r="B30" s="27">
        <v>2138</v>
      </c>
      <c r="C30" s="27">
        <v>2141.4</v>
      </c>
      <c r="D30" s="27">
        <v>2144.8000000000002</v>
      </c>
      <c r="E30" s="27">
        <v>2148.1999999999998</v>
      </c>
      <c r="F30" s="27">
        <v>2151.6</v>
      </c>
      <c r="G30" s="27">
        <v>2155</v>
      </c>
      <c r="H30" s="27">
        <v>2158.4</v>
      </c>
      <c r="I30" s="27">
        <v>2161.8000000000002</v>
      </c>
      <c r="J30" s="27">
        <v>2165.1999999999998</v>
      </c>
      <c r="K30" s="27">
        <v>2168.6</v>
      </c>
      <c r="L30" s="27">
        <v>2172</v>
      </c>
      <c r="M30" s="27">
        <v>2232.1999999999998</v>
      </c>
      <c r="N30" s="27">
        <v>2292.4</v>
      </c>
      <c r="O30" s="27">
        <v>2352.6</v>
      </c>
      <c r="P30" s="27">
        <v>2412.8000000000002</v>
      </c>
      <c r="Q30" s="27">
        <v>2473</v>
      </c>
      <c r="R30" s="27">
        <v>2443</v>
      </c>
      <c r="S30" s="27">
        <v>2413</v>
      </c>
      <c r="T30" s="27">
        <v>2383</v>
      </c>
      <c r="U30" s="27">
        <v>2353</v>
      </c>
      <c r="V30" s="27">
        <v>2323</v>
      </c>
      <c r="W30" s="27">
        <v>2340.1999999999998</v>
      </c>
      <c r="X30" s="27">
        <v>2357.4</v>
      </c>
      <c r="Y30" s="27">
        <v>2374.6</v>
      </c>
      <c r="Z30" s="27">
        <v>2391.8000000000002</v>
      </c>
      <c r="AA30" s="27">
        <v>2409</v>
      </c>
      <c r="AB30" s="27"/>
      <c r="AC30" s="27"/>
      <c r="AD30" s="27"/>
    </row>
    <row r="31" spans="1:30">
      <c r="A31" s="47" t="s">
        <v>36</v>
      </c>
      <c r="B31" s="27">
        <v>6840.4</v>
      </c>
      <c r="C31" s="27">
        <v>6775.33</v>
      </c>
      <c r="D31" s="27">
        <v>6710.26</v>
      </c>
      <c r="E31" s="27">
        <v>6645.19</v>
      </c>
      <c r="F31" s="27">
        <v>6580.12</v>
      </c>
      <c r="G31" s="27">
        <v>6515.05</v>
      </c>
      <c r="H31" s="27">
        <v>6449.98</v>
      </c>
      <c r="I31" s="27">
        <v>6384.91</v>
      </c>
      <c r="J31" s="27">
        <v>6319.84</v>
      </c>
      <c r="K31" s="27">
        <v>6254.77</v>
      </c>
      <c r="L31" s="27">
        <v>6189.7</v>
      </c>
      <c r="M31" s="27">
        <v>6123.98</v>
      </c>
      <c r="N31" s="27">
        <v>6058.26</v>
      </c>
      <c r="O31" s="27">
        <v>5992.54</v>
      </c>
      <c r="P31" s="27">
        <v>5926.82</v>
      </c>
      <c r="Q31" s="27">
        <v>5861.1</v>
      </c>
      <c r="R31" s="27">
        <v>5786.02</v>
      </c>
      <c r="S31" s="27">
        <v>5710.94</v>
      </c>
      <c r="T31" s="27">
        <v>5635.86</v>
      </c>
      <c r="U31" s="27">
        <v>5560.78</v>
      </c>
      <c r="V31" s="27">
        <v>5485.7</v>
      </c>
      <c r="W31" s="27">
        <v>5410.79</v>
      </c>
      <c r="X31" s="27">
        <v>5335.87</v>
      </c>
      <c r="Y31" s="27">
        <v>5260.96</v>
      </c>
      <c r="Z31" s="27">
        <v>5186.04</v>
      </c>
      <c r="AA31" s="27">
        <v>5111.13</v>
      </c>
      <c r="AB31" s="27"/>
      <c r="AC31" s="27"/>
      <c r="AD31" s="27"/>
    </row>
    <row r="32" spans="1:30">
      <c r="A32" s="47" t="s">
        <v>37</v>
      </c>
      <c r="B32" s="27">
        <v>63</v>
      </c>
      <c r="C32" s="27">
        <v>63.9</v>
      </c>
      <c r="D32" s="27">
        <v>64.8</v>
      </c>
      <c r="E32" s="27">
        <v>65.7</v>
      </c>
      <c r="F32" s="27">
        <v>66.599999999999994</v>
      </c>
      <c r="G32" s="27">
        <v>67.5</v>
      </c>
      <c r="H32" s="27">
        <v>68.400000000000006</v>
      </c>
      <c r="I32" s="27">
        <v>69.3</v>
      </c>
      <c r="J32" s="27">
        <v>70.2</v>
      </c>
      <c r="K32" s="27">
        <v>71.099999999999994</v>
      </c>
      <c r="L32" s="27">
        <v>72</v>
      </c>
      <c r="M32" s="27">
        <v>70.2</v>
      </c>
      <c r="N32" s="27">
        <v>68.400000000000006</v>
      </c>
      <c r="O32" s="27">
        <v>66.599999999999994</v>
      </c>
      <c r="P32" s="27">
        <v>64.8</v>
      </c>
      <c r="Q32" s="27">
        <v>63</v>
      </c>
      <c r="R32" s="27">
        <v>70.400000000000006</v>
      </c>
      <c r="S32" s="27">
        <v>77.8</v>
      </c>
      <c r="T32" s="27">
        <v>85.2</v>
      </c>
      <c r="U32" s="27">
        <v>92.6</v>
      </c>
      <c r="V32" s="27">
        <v>100</v>
      </c>
      <c r="W32" s="27">
        <v>103.2</v>
      </c>
      <c r="X32" s="27">
        <v>106.4</v>
      </c>
      <c r="Y32" s="27">
        <v>109.6</v>
      </c>
      <c r="Z32" s="27">
        <v>112.8</v>
      </c>
      <c r="AA32" s="27">
        <v>116</v>
      </c>
      <c r="AB32" s="27"/>
      <c r="AC32" s="27"/>
      <c r="AD32" s="27"/>
    </row>
    <row r="33" spans="1:30">
      <c r="A33" s="47" t="s">
        <v>54</v>
      </c>
      <c r="B33" s="27" t="s">
        <v>308</v>
      </c>
      <c r="C33" s="27" t="s">
        <v>308</v>
      </c>
      <c r="D33" s="27" t="s">
        <v>308</v>
      </c>
      <c r="E33" s="27" t="s">
        <v>308</v>
      </c>
      <c r="F33" s="27" t="s">
        <v>308</v>
      </c>
      <c r="G33" s="27" t="s">
        <v>308</v>
      </c>
      <c r="H33" s="27" t="s">
        <v>308</v>
      </c>
      <c r="I33" s="27" t="s">
        <v>308</v>
      </c>
      <c r="J33" s="27" t="s">
        <v>308</v>
      </c>
      <c r="K33" s="27" t="s">
        <v>308</v>
      </c>
      <c r="L33" s="27" t="s">
        <v>308</v>
      </c>
      <c r="M33" s="27" t="s">
        <v>308</v>
      </c>
      <c r="N33" s="27" t="s">
        <v>308</v>
      </c>
      <c r="O33" s="27" t="s">
        <v>308</v>
      </c>
      <c r="P33" s="27" t="s">
        <v>308</v>
      </c>
      <c r="Q33" s="27" t="s">
        <v>308</v>
      </c>
      <c r="R33" s="27" t="s">
        <v>308</v>
      </c>
      <c r="S33" s="27" t="s">
        <v>308</v>
      </c>
      <c r="T33" s="27" t="s">
        <v>308</v>
      </c>
      <c r="U33" s="27" t="s">
        <v>308</v>
      </c>
      <c r="V33" s="27" t="s">
        <v>308</v>
      </c>
      <c r="W33" s="27" t="s">
        <v>308</v>
      </c>
      <c r="X33" s="27" t="s">
        <v>308</v>
      </c>
      <c r="Y33" s="27" t="s">
        <v>308</v>
      </c>
      <c r="Z33" s="27" t="s">
        <v>308</v>
      </c>
      <c r="AA33" s="27" t="s">
        <v>308</v>
      </c>
      <c r="AB33" s="27"/>
      <c r="AC33" s="27"/>
      <c r="AD33" s="27"/>
    </row>
    <row r="34" spans="1:30">
      <c r="A34" s="47" t="s">
        <v>38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1.1200000000000001</v>
      </c>
      <c r="X34" s="27">
        <v>2.25</v>
      </c>
      <c r="Y34" s="27">
        <v>3.37</v>
      </c>
      <c r="Z34" s="27">
        <v>4.5</v>
      </c>
      <c r="AA34" s="27">
        <v>5.62</v>
      </c>
      <c r="AB34" s="27"/>
      <c r="AC34" s="27"/>
      <c r="AD34" s="27"/>
    </row>
    <row r="35" spans="1:30">
      <c r="A35" s="47" t="s">
        <v>39</v>
      </c>
      <c r="B35" s="27">
        <v>12111</v>
      </c>
      <c r="C35" s="27">
        <v>12001</v>
      </c>
      <c r="D35" s="27">
        <v>11891</v>
      </c>
      <c r="E35" s="27">
        <v>11781</v>
      </c>
      <c r="F35" s="27">
        <v>11671</v>
      </c>
      <c r="G35" s="27">
        <v>11561</v>
      </c>
      <c r="H35" s="27">
        <v>11451</v>
      </c>
      <c r="I35" s="27">
        <v>11341</v>
      </c>
      <c r="J35" s="27">
        <v>11231</v>
      </c>
      <c r="K35" s="27">
        <v>11121</v>
      </c>
      <c r="L35" s="27">
        <v>11011</v>
      </c>
      <c r="M35" s="27">
        <v>10875.8</v>
      </c>
      <c r="N35" s="27">
        <v>10740.6</v>
      </c>
      <c r="O35" s="27">
        <v>10605.4</v>
      </c>
      <c r="P35" s="27">
        <v>10470.200000000001</v>
      </c>
      <c r="Q35" s="27">
        <v>10335</v>
      </c>
      <c r="R35" s="27">
        <v>10208.6</v>
      </c>
      <c r="S35" s="27">
        <v>10082.200000000001</v>
      </c>
      <c r="T35" s="27">
        <v>9955.7999999999993</v>
      </c>
      <c r="U35" s="27">
        <v>9829.4</v>
      </c>
      <c r="V35" s="27">
        <v>9703</v>
      </c>
      <c r="W35" s="27">
        <v>9575.6</v>
      </c>
      <c r="X35" s="27">
        <v>9448.2000000000007</v>
      </c>
      <c r="Y35" s="27">
        <v>9320.7999999999993</v>
      </c>
      <c r="Z35" s="27">
        <v>9193.4</v>
      </c>
      <c r="AA35" s="27">
        <v>9066</v>
      </c>
      <c r="AB35" s="27"/>
      <c r="AC35" s="27"/>
      <c r="AD35" s="27"/>
    </row>
    <row r="36" spans="1:30">
      <c r="A36" s="47" t="s">
        <v>40</v>
      </c>
      <c r="B36" s="27">
        <v>24302.2</v>
      </c>
      <c r="C36" s="27">
        <v>24082.2</v>
      </c>
      <c r="D36" s="27">
        <v>23862.2</v>
      </c>
      <c r="E36" s="27">
        <v>23642.2</v>
      </c>
      <c r="F36" s="27">
        <v>23422.2</v>
      </c>
      <c r="G36" s="27">
        <v>23202.2</v>
      </c>
      <c r="H36" s="27">
        <v>22982.2</v>
      </c>
      <c r="I36" s="27">
        <v>22762.2</v>
      </c>
      <c r="J36" s="27">
        <v>22542.2</v>
      </c>
      <c r="K36" s="27">
        <v>22322.2</v>
      </c>
      <c r="L36" s="27">
        <v>22102.2</v>
      </c>
      <c r="M36" s="27">
        <v>21882.2</v>
      </c>
      <c r="N36" s="27">
        <v>21662.2</v>
      </c>
      <c r="O36" s="27">
        <v>21442.2</v>
      </c>
      <c r="P36" s="27">
        <v>21222.2</v>
      </c>
      <c r="Q36" s="27">
        <v>21002.2</v>
      </c>
      <c r="R36" s="27">
        <v>20781.02</v>
      </c>
      <c r="S36" s="27">
        <v>20559.84</v>
      </c>
      <c r="T36" s="27">
        <v>20338.66</v>
      </c>
      <c r="U36" s="27">
        <v>20117.48</v>
      </c>
      <c r="V36" s="27">
        <v>19896.3</v>
      </c>
      <c r="W36" s="27">
        <v>19675.12</v>
      </c>
      <c r="X36" s="27">
        <v>19453.939999999999</v>
      </c>
      <c r="Y36" s="27">
        <v>19232.759999999998</v>
      </c>
      <c r="Z36" s="27">
        <v>19011.580000000002</v>
      </c>
      <c r="AA36" s="27">
        <v>18790.400000000001</v>
      </c>
      <c r="AB36" s="27"/>
      <c r="AC36" s="27"/>
      <c r="AD36" s="27"/>
    </row>
    <row r="37" spans="1:30">
      <c r="A37" s="47" t="s">
        <v>41</v>
      </c>
      <c r="B37" s="27">
        <v>137057</v>
      </c>
      <c r="C37" s="27">
        <v>136561.1</v>
      </c>
      <c r="D37" s="27">
        <v>136065.20000000001</v>
      </c>
      <c r="E37" s="27">
        <v>135569.29999999999</v>
      </c>
      <c r="F37" s="27">
        <v>135073.4</v>
      </c>
      <c r="G37" s="27">
        <v>134577.5</v>
      </c>
      <c r="H37" s="27">
        <v>134081.60000000001</v>
      </c>
      <c r="I37" s="27">
        <v>133585.70000000001</v>
      </c>
      <c r="J37" s="27">
        <v>133089.79999999999</v>
      </c>
      <c r="K37" s="27">
        <v>132593.9</v>
      </c>
      <c r="L37" s="27">
        <v>132098</v>
      </c>
      <c r="M37" s="27">
        <v>131606.6</v>
      </c>
      <c r="N37" s="27">
        <v>131115.20000000001</v>
      </c>
      <c r="O37" s="27">
        <v>130623.8</v>
      </c>
      <c r="P37" s="27">
        <v>130132.4</v>
      </c>
      <c r="Q37" s="27">
        <v>129641</v>
      </c>
      <c r="R37" s="27">
        <v>129165.8</v>
      </c>
      <c r="S37" s="27">
        <v>128690.6</v>
      </c>
      <c r="T37" s="27">
        <v>128215.4</v>
      </c>
      <c r="U37" s="27">
        <v>127740.2</v>
      </c>
      <c r="V37" s="27">
        <v>127265</v>
      </c>
      <c r="W37" s="27">
        <v>126884.2</v>
      </c>
      <c r="X37" s="27">
        <v>126503.4</v>
      </c>
      <c r="Y37" s="27">
        <v>126122.6</v>
      </c>
      <c r="Z37" s="27">
        <v>125741.8</v>
      </c>
      <c r="AA37" s="27">
        <v>125361</v>
      </c>
      <c r="AB37" s="27"/>
      <c r="AC37" s="27"/>
      <c r="AD37" s="27"/>
    </row>
    <row r="38" spans="1:30">
      <c r="A38" s="47" t="s">
        <v>42</v>
      </c>
      <c r="B38" s="27">
        <v>12.7</v>
      </c>
      <c r="C38" s="27">
        <v>12.7</v>
      </c>
      <c r="D38" s="27">
        <v>12.7</v>
      </c>
      <c r="E38" s="27">
        <v>12.7</v>
      </c>
      <c r="F38" s="27">
        <v>12.7</v>
      </c>
      <c r="G38" s="27">
        <v>12.7</v>
      </c>
      <c r="H38" s="27">
        <v>12.7</v>
      </c>
      <c r="I38" s="27">
        <v>12.7</v>
      </c>
      <c r="J38" s="27">
        <v>12.7</v>
      </c>
      <c r="K38" s="27">
        <v>12.7</v>
      </c>
      <c r="L38" s="27">
        <v>12.7</v>
      </c>
      <c r="M38" s="27">
        <v>12.7</v>
      </c>
      <c r="N38" s="27">
        <v>12.7</v>
      </c>
      <c r="O38" s="27">
        <v>12.7</v>
      </c>
      <c r="P38" s="27">
        <v>12.7</v>
      </c>
      <c r="Q38" s="27">
        <v>12.7</v>
      </c>
      <c r="R38" s="27">
        <v>12.7</v>
      </c>
      <c r="S38" s="27">
        <v>12.7</v>
      </c>
      <c r="T38" s="27">
        <v>12.7</v>
      </c>
      <c r="U38" s="27">
        <v>12.7</v>
      </c>
      <c r="V38" s="27">
        <v>12.7</v>
      </c>
      <c r="W38" s="27">
        <v>12.7</v>
      </c>
      <c r="X38" s="27">
        <v>12.7</v>
      </c>
      <c r="Y38" s="27">
        <v>12.7</v>
      </c>
      <c r="Z38" s="27">
        <v>12.7</v>
      </c>
      <c r="AA38" s="27">
        <v>12.7</v>
      </c>
      <c r="AB38" s="27"/>
      <c r="AC38" s="27"/>
      <c r="AD38" s="27"/>
    </row>
    <row r="39" spans="1:30">
      <c r="A39" s="47" t="s">
        <v>43</v>
      </c>
      <c r="B39" s="27">
        <v>18658</v>
      </c>
      <c r="C39" s="27">
        <v>18718.900000000001</v>
      </c>
      <c r="D39" s="27">
        <v>18779.8</v>
      </c>
      <c r="E39" s="27">
        <v>18840.7</v>
      </c>
      <c r="F39" s="27">
        <v>18901.599999999999</v>
      </c>
      <c r="G39" s="27">
        <v>18962.5</v>
      </c>
      <c r="H39" s="27">
        <v>19023.400000000001</v>
      </c>
      <c r="I39" s="27">
        <v>19084.3</v>
      </c>
      <c r="J39" s="27">
        <v>19145.2</v>
      </c>
      <c r="K39" s="27">
        <v>19206.099999999999</v>
      </c>
      <c r="L39" s="27">
        <v>19267</v>
      </c>
      <c r="M39" s="27">
        <v>19328</v>
      </c>
      <c r="N39" s="27">
        <v>19389</v>
      </c>
      <c r="O39" s="27">
        <v>19450</v>
      </c>
      <c r="P39" s="27">
        <v>19511</v>
      </c>
      <c r="Q39" s="27">
        <v>19572</v>
      </c>
      <c r="R39" s="27">
        <v>19632.8</v>
      </c>
      <c r="S39" s="27">
        <v>19693.599999999999</v>
      </c>
      <c r="T39" s="27">
        <v>19754.400000000001</v>
      </c>
      <c r="U39" s="27">
        <v>19815.2</v>
      </c>
      <c r="V39" s="27">
        <v>19876</v>
      </c>
      <c r="W39" s="27">
        <v>19936.8</v>
      </c>
      <c r="X39" s="27">
        <v>19997.599999999999</v>
      </c>
      <c r="Y39" s="27">
        <v>20058.400000000001</v>
      </c>
      <c r="Z39" s="27">
        <v>20119.2</v>
      </c>
      <c r="AA39" s="27">
        <v>20180</v>
      </c>
      <c r="AB39" s="27"/>
      <c r="AC39" s="27"/>
      <c r="AD39" s="27"/>
    </row>
    <row r="40" spans="1:30">
      <c r="A40" s="47" t="s">
        <v>44</v>
      </c>
      <c r="B40" s="27">
        <v>6694</v>
      </c>
      <c r="C40" s="27">
        <v>6655.8</v>
      </c>
      <c r="D40" s="27">
        <v>6617.6</v>
      </c>
      <c r="E40" s="27">
        <v>6579.4</v>
      </c>
      <c r="F40" s="27">
        <v>6541.2</v>
      </c>
      <c r="G40" s="27">
        <v>6503</v>
      </c>
      <c r="H40" s="27">
        <v>6464.8</v>
      </c>
      <c r="I40" s="27">
        <v>6426.6</v>
      </c>
      <c r="J40" s="27">
        <v>6388.4</v>
      </c>
      <c r="K40" s="27">
        <v>6350.2</v>
      </c>
      <c r="L40" s="27">
        <v>6312</v>
      </c>
      <c r="M40" s="27">
        <v>6274.8</v>
      </c>
      <c r="N40" s="27">
        <v>6237.6</v>
      </c>
      <c r="O40" s="27">
        <v>6200.4</v>
      </c>
      <c r="P40" s="27">
        <v>6163.2</v>
      </c>
      <c r="Q40" s="27">
        <v>6126</v>
      </c>
      <c r="R40" s="27">
        <v>5999</v>
      </c>
      <c r="S40" s="27">
        <v>5872</v>
      </c>
      <c r="T40" s="27">
        <v>5745</v>
      </c>
      <c r="U40" s="27">
        <v>5618</v>
      </c>
      <c r="V40" s="27">
        <v>5491</v>
      </c>
      <c r="W40" s="27">
        <v>5364.14</v>
      </c>
      <c r="X40" s="27">
        <v>5237.28</v>
      </c>
      <c r="Y40" s="27">
        <v>5110.42</v>
      </c>
      <c r="Z40" s="27">
        <v>4983.5600000000004</v>
      </c>
      <c r="AA40" s="27">
        <v>4856.7</v>
      </c>
      <c r="AB40" s="27"/>
      <c r="AC40" s="27"/>
      <c r="AD40" s="27"/>
    </row>
    <row r="41" spans="1:30">
      <c r="A41" s="47" t="s">
        <v>45</v>
      </c>
      <c r="B41" s="27">
        <v>8925</v>
      </c>
      <c r="C41" s="27">
        <v>8968.7000000000007</v>
      </c>
      <c r="D41" s="27">
        <v>9012.4</v>
      </c>
      <c r="E41" s="27">
        <v>9056.1</v>
      </c>
      <c r="F41" s="27">
        <v>9099.7999999999993</v>
      </c>
      <c r="G41" s="27">
        <v>9143.5</v>
      </c>
      <c r="H41" s="27">
        <v>9187.2000000000007</v>
      </c>
      <c r="I41" s="27">
        <v>9230.9</v>
      </c>
      <c r="J41" s="27">
        <v>9274.6</v>
      </c>
      <c r="K41" s="27">
        <v>9318.2999999999993</v>
      </c>
      <c r="L41" s="27">
        <v>9362</v>
      </c>
      <c r="M41" s="27">
        <v>9387.7999999999993</v>
      </c>
      <c r="N41" s="27">
        <v>9413.6</v>
      </c>
      <c r="O41" s="27">
        <v>9439.4</v>
      </c>
      <c r="P41" s="27">
        <v>9465.2000000000007</v>
      </c>
      <c r="Q41" s="27">
        <v>9491</v>
      </c>
      <c r="R41" s="27">
        <v>9474.4</v>
      </c>
      <c r="S41" s="27">
        <v>9457.7999999999993</v>
      </c>
      <c r="T41" s="27">
        <v>9441.2000000000007</v>
      </c>
      <c r="U41" s="27">
        <v>9424.6</v>
      </c>
      <c r="V41" s="27">
        <v>9408</v>
      </c>
      <c r="W41" s="27">
        <v>9393.6</v>
      </c>
      <c r="X41" s="27">
        <v>9379.2000000000007</v>
      </c>
      <c r="Y41" s="27">
        <v>9364.7999999999993</v>
      </c>
      <c r="Z41" s="27">
        <v>9350.4</v>
      </c>
      <c r="AA41" s="27">
        <v>9336</v>
      </c>
      <c r="AB41" s="27"/>
      <c r="AC41" s="27"/>
      <c r="AD41" s="27"/>
    </row>
    <row r="42" spans="1:30">
      <c r="A42" s="47" t="s">
        <v>46</v>
      </c>
      <c r="B42" s="27">
        <v>103544.1</v>
      </c>
      <c r="C42" s="27">
        <v>104287.15</v>
      </c>
      <c r="D42" s="27">
        <v>105030.2</v>
      </c>
      <c r="E42" s="27">
        <v>105773.25</v>
      </c>
      <c r="F42" s="27">
        <v>106516.3</v>
      </c>
      <c r="G42" s="27">
        <v>107259.35</v>
      </c>
      <c r="H42" s="27">
        <v>108002.4</v>
      </c>
      <c r="I42" s="27">
        <v>108745.45</v>
      </c>
      <c r="J42" s="27">
        <v>109488.5</v>
      </c>
      <c r="K42" s="27">
        <v>110231.55</v>
      </c>
      <c r="L42" s="27">
        <v>110974.6</v>
      </c>
      <c r="M42" s="27">
        <v>111618.12</v>
      </c>
      <c r="N42" s="27">
        <v>112261.64</v>
      </c>
      <c r="O42" s="27">
        <v>112905.16</v>
      </c>
      <c r="P42" s="27">
        <v>113548.68</v>
      </c>
      <c r="Q42" s="27">
        <v>114192.2</v>
      </c>
      <c r="R42" s="27">
        <v>114536.04</v>
      </c>
      <c r="S42" s="27">
        <v>114879.88</v>
      </c>
      <c r="T42" s="27">
        <v>115223.72</v>
      </c>
      <c r="U42" s="27">
        <v>115567.56</v>
      </c>
      <c r="V42" s="27">
        <v>115911.4</v>
      </c>
      <c r="W42" s="27">
        <v>116270.46</v>
      </c>
      <c r="X42" s="27">
        <v>116629.52</v>
      </c>
      <c r="Y42" s="27">
        <v>116988.58</v>
      </c>
      <c r="Z42" s="27">
        <v>117347.64</v>
      </c>
      <c r="AA42" s="27">
        <v>117706.7</v>
      </c>
      <c r="AB42" s="27"/>
      <c r="AC42" s="27"/>
      <c r="AD42" s="27"/>
    </row>
    <row r="43" spans="1:30">
      <c r="A43" s="47" t="s">
        <v>49</v>
      </c>
      <c r="B43" s="27">
        <v>64406.68</v>
      </c>
      <c r="C43" s="27">
        <v>64143.53</v>
      </c>
      <c r="D43" s="27">
        <v>63880.38</v>
      </c>
      <c r="E43" s="27">
        <v>63617.24</v>
      </c>
      <c r="F43" s="27">
        <v>63354.09</v>
      </c>
      <c r="G43" s="27">
        <v>63090.94</v>
      </c>
      <c r="H43" s="27">
        <v>62827.79</v>
      </c>
      <c r="I43" s="27">
        <v>62564.639999999999</v>
      </c>
      <c r="J43" s="27">
        <v>62301.5</v>
      </c>
      <c r="K43" s="27">
        <v>62038.35</v>
      </c>
      <c r="L43" s="27">
        <v>61775.199999999997</v>
      </c>
      <c r="M43" s="27">
        <v>61446.3</v>
      </c>
      <c r="N43" s="27">
        <v>61117.4</v>
      </c>
      <c r="O43" s="27">
        <v>60788.51</v>
      </c>
      <c r="P43" s="27">
        <v>60459.61</v>
      </c>
      <c r="Q43" s="27">
        <v>60130.71</v>
      </c>
      <c r="R43" s="27">
        <v>59822.3</v>
      </c>
      <c r="S43" s="27">
        <v>59513.89</v>
      </c>
      <c r="T43" s="27">
        <v>59205.49</v>
      </c>
      <c r="U43" s="27">
        <v>58897.08</v>
      </c>
      <c r="V43" s="27">
        <v>58588.67</v>
      </c>
      <c r="W43" s="27">
        <v>58557.1</v>
      </c>
      <c r="X43" s="27">
        <v>58525.54</v>
      </c>
      <c r="Y43" s="27">
        <v>58493.97</v>
      </c>
      <c r="Z43" s="27">
        <v>58462.41</v>
      </c>
      <c r="AA43" s="27">
        <v>58430.84</v>
      </c>
      <c r="AB43" s="27"/>
      <c r="AC43" s="27"/>
      <c r="AD43" s="27"/>
    </row>
    <row r="44" spans="1:30">
      <c r="A44" s="47" t="s">
        <v>50</v>
      </c>
      <c r="B44" s="27">
        <v>39</v>
      </c>
      <c r="C44" s="27">
        <v>38.6</v>
      </c>
      <c r="D44" s="27">
        <v>38.200000000000003</v>
      </c>
      <c r="E44" s="27">
        <v>37.799999999999997</v>
      </c>
      <c r="F44" s="27">
        <v>37.4</v>
      </c>
      <c r="G44" s="27">
        <v>37</v>
      </c>
      <c r="H44" s="27">
        <v>36.6</v>
      </c>
      <c r="I44" s="27">
        <v>36.200000000000003</v>
      </c>
      <c r="J44" s="27">
        <v>35.799999999999997</v>
      </c>
      <c r="K44" s="27">
        <v>35.4</v>
      </c>
      <c r="L44" s="27">
        <v>35</v>
      </c>
      <c r="M44" s="27">
        <v>34.6</v>
      </c>
      <c r="N44" s="27">
        <v>34.200000000000003</v>
      </c>
      <c r="O44" s="27">
        <v>33.799999999999997</v>
      </c>
      <c r="P44" s="27">
        <v>33.4</v>
      </c>
      <c r="Q44" s="27">
        <v>33</v>
      </c>
      <c r="R44" s="27">
        <v>32.4</v>
      </c>
      <c r="S44" s="27">
        <v>31.8</v>
      </c>
      <c r="T44" s="27">
        <v>31.2</v>
      </c>
      <c r="U44" s="27">
        <v>30.6</v>
      </c>
      <c r="V44" s="27">
        <v>30</v>
      </c>
      <c r="W44" s="27">
        <v>29.2</v>
      </c>
      <c r="X44" s="27">
        <v>28.4</v>
      </c>
      <c r="Y44" s="27">
        <v>27.6</v>
      </c>
      <c r="Z44" s="27">
        <v>26.8</v>
      </c>
      <c r="AA44" s="27">
        <v>26</v>
      </c>
      <c r="AB44" s="27"/>
      <c r="AC44" s="27"/>
      <c r="AD44" s="27"/>
    </row>
    <row r="45" spans="1:30">
      <c r="A45" s="47" t="s">
        <v>51</v>
      </c>
      <c r="B45" s="27">
        <v>15127</v>
      </c>
      <c r="C45" s="27">
        <v>15115.6</v>
      </c>
      <c r="D45" s="27">
        <v>15104.2</v>
      </c>
      <c r="E45" s="27">
        <v>15092.8</v>
      </c>
      <c r="F45" s="27">
        <v>15081.4</v>
      </c>
      <c r="G45" s="27">
        <v>15070</v>
      </c>
      <c r="H45" s="27">
        <v>15058.6</v>
      </c>
      <c r="I45" s="27">
        <v>15047.2</v>
      </c>
      <c r="J45" s="27">
        <v>15035.8</v>
      </c>
      <c r="K45" s="27">
        <v>15024.4</v>
      </c>
      <c r="L45" s="27">
        <v>15013</v>
      </c>
      <c r="M45" s="27">
        <v>15001.6</v>
      </c>
      <c r="N45" s="27">
        <v>14990.2</v>
      </c>
      <c r="O45" s="27">
        <v>14978.8</v>
      </c>
      <c r="P45" s="27">
        <v>14967.4</v>
      </c>
      <c r="Q45" s="27">
        <v>14956</v>
      </c>
      <c r="R45" s="27">
        <v>14944.8</v>
      </c>
      <c r="S45" s="27">
        <v>14933.6</v>
      </c>
      <c r="T45" s="27">
        <v>14922.4</v>
      </c>
      <c r="U45" s="27">
        <v>14911.2</v>
      </c>
      <c r="V45" s="27">
        <v>14900</v>
      </c>
      <c r="W45" s="27">
        <v>14891.2</v>
      </c>
      <c r="X45" s="27">
        <v>14882.4</v>
      </c>
      <c r="Y45" s="27">
        <v>14873.6</v>
      </c>
      <c r="Z45" s="27">
        <v>14864.8</v>
      </c>
      <c r="AA45" s="27">
        <v>14856</v>
      </c>
      <c r="AB45" s="27"/>
      <c r="AC45" s="27"/>
      <c r="AD45" s="27"/>
    </row>
    <row r="46" spans="1:30">
      <c r="A46" s="47" t="s">
        <v>52</v>
      </c>
      <c r="B46" s="27">
        <v>13.9</v>
      </c>
      <c r="C46" s="27">
        <v>13.91</v>
      </c>
      <c r="D46" s="27">
        <v>13.92</v>
      </c>
      <c r="E46" s="27">
        <v>13.93</v>
      </c>
      <c r="F46" s="27">
        <v>13.94</v>
      </c>
      <c r="G46" s="27">
        <v>13.95</v>
      </c>
      <c r="H46" s="27">
        <v>13.96</v>
      </c>
      <c r="I46" s="27">
        <v>13.97</v>
      </c>
      <c r="J46" s="27">
        <v>13.98</v>
      </c>
      <c r="K46" s="27">
        <v>13.99</v>
      </c>
      <c r="L46" s="27">
        <v>14</v>
      </c>
      <c r="M46" s="27">
        <v>14</v>
      </c>
      <c r="N46" s="27">
        <v>14</v>
      </c>
      <c r="O46" s="27">
        <v>14</v>
      </c>
      <c r="P46" s="27">
        <v>14</v>
      </c>
      <c r="Q46" s="27">
        <v>14</v>
      </c>
      <c r="R46" s="27">
        <v>14</v>
      </c>
      <c r="S46" s="27">
        <v>14</v>
      </c>
      <c r="T46" s="27">
        <v>14</v>
      </c>
      <c r="U46" s="27">
        <v>14</v>
      </c>
      <c r="V46" s="27">
        <v>14</v>
      </c>
      <c r="W46" s="27">
        <v>14</v>
      </c>
      <c r="X46" s="27">
        <v>14</v>
      </c>
      <c r="Y46" s="27">
        <v>14</v>
      </c>
      <c r="Z46" s="27">
        <v>14</v>
      </c>
      <c r="AA46" s="27">
        <v>14</v>
      </c>
      <c r="AB46" s="27"/>
      <c r="AC46" s="27"/>
      <c r="AD46" s="27"/>
    </row>
    <row r="47" spans="1:30">
      <c r="A47" s="47" t="s">
        <v>53</v>
      </c>
      <c r="B47" s="27">
        <v>956.33</v>
      </c>
      <c r="C47" s="27">
        <v>1015.8</v>
      </c>
      <c r="D47" s="27">
        <v>1075.26</v>
      </c>
      <c r="E47" s="27">
        <v>1134.73</v>
      </c>
      <c r="F47" s="27">
        <v>1194.2</v>
      </c>
      <c r="G47" s="27">
        <v>1253.67</v>
      </c>
      <c r="H47" s="27">
        <v>1313.13</v>
      </c>
      <c r="I47" s="27">
        <v>1372.6</v>
      </c>
      <c r="J47" s="27">
        <v>1432.07</v>
      </c>
      <c r="K47" s="27">
        <v>1491.53</v>
      </c>
      <c r="L47" s="27">
        <v>1551</v>
      </c>
      <c r="M47" s="27">
        <v>1446.01</v>
      </c>
      <c r="N47" s="27">
        <v>1341.02</v>
      </c>
      <c r="O47" s="27">
        <v>1236.02</v>
      </c>
      <c r="P47" s="27">
        <v>1131.03</v>
      </c>
      <c r="Q47" s="27">
        <v>1026.04</v>
      </c>
      <c r="R47" s="27">
        <v>1035.1300000000001</v>
      </c>
      <c r="S47" s="27">
        <v>1044.21</v>
      </c>
      <c r="T47" s="27">
        <v>1053.3</v>
      </c>
      <c r="U47" s="27">
        <v>1062.3800000000001</v>
      </c>
      <c r="V47" s="27">
        <v>1071.47</v>
      </c>
      <c r="W47" s="27">
        <v>1041.98</v>
      </c>
      <c r="X47" s="27">
        <v>1012.48</v>
      </c>
      <c r="Y47" s="27">
        <v>982.99</v>
      </c>
      <c r="Z47" s="27">
        <v>953.49</v>
      </c>
      <c r="AA47" s="27">
        <v>924</v>
      </c>
      <c r="AB47" s="27"/>
      <c r="AC47" s="27"/>
      <c r="AD47" s="27"/>
    </row>
    <row r="48" spans="1:30">
      <c r="A48" s="47" t="s">
        <v>55</v>
      </c>
      <c r="B48" s="27">
        <v>0</v>
      </c>
      <c r="C48" s="27">
        <v>0</v>
      </c>
      <c r="D48" s="27">
        <v>1760.2</v>
      </c>
      <c r="E48" s="27">
        <v>1764.8</v>
      </c>
      <c r="F48" s="27">
        <v>1769.4</v>
      </c>
      <c r="G48" s="27">
        <v>1774</v>
      </c>
      <c r="H48" s="27">
        <v>1778.6</v>
      </c>
      <c r="I48" s="27">
        <v>1783.2</v>
      </c>
      <c r="J48" s="27">
        <v>1787.8</v>
      </c>
      <c r="K48" s="27">
        <v>1792.4</v>
      </c>
      <c r="L48" s="27">
        <v>1797</v>
      </c>
      <c r="M48" s="27">
        <v>1801.6</v>
      </c>
      <c r="N48" s="27">
        <v>1806.2</v>
      </c>
      <c r="O48" s="27">
        <v>1810.8</v>
      </c>
      <c r="P48" s="27">
        <v>1815.4</v>
      </c>
      <c r="Q48" s="27">
        <v>1820</v>
      </c>
      <c r="R48" s="27">
        <v>1824.6</v>
      </c>
      <c r="S48" s="27">
        <v>1829.2</v>
      </c>
      <c r="T48" s="27">
        <v>1833.8</v>
      </c>
      <c r="U48" s="27">
        <v>1838.4</v>
      </c>
      <c r="V48" s="27">
        <v>1843</v>
      </c>
      <c r="W48" s="27">
        <v>1842.4</v>
      </c>
      <c r="X48" s="27">
        <v>1841.8</v>
      </c>
      <c r="Y48" s="27">
        <v>1841.2</v>
      </c>
      <c r="Z48" s="27">
        <v>1840.6</v>
      </c>
      <c r="AA48" s="27">
        <v>1840</v>
      </c>
      <c r="AB48" s="27"/>
      <c r="AC48" s="27"/>
      <c r="AD48" s="27"/>
    </row>
    <row r="49" spans="1:30">
      <c r="A49" s="47" t="s">
        <v>56</v>
      </c>
      <c r="B49" s="27">
        <v>1711</v>
      </c>
      <c r="C49" s="27">
        <v>1749.2</v>
      </c>
      <c r="D49" s="27">
        <v>1787.4</v>
      </c>
      <c r="E49" s="27">
        <v>1825.6</v>
      </c>
      <c r="F49" s="27">
        <v>1863.8</v>
      </c>
      <c r="G49" s="27">
        <v>1902</v>
      </c>
      <c r="H49" s="27">
        <v>1940.2</v>
      </c>
      <c r="I49" s="27">
        <v>1978.4</v>
      </c>
      <c r="J49" s="27">
        <v>2016.6</v>
      </c>
      <c r="K49" s="27">
        <v>2054.8000000000002</v>
      </c>
      <c r="L49" s="27">
        <v>2093</v>
      </c>
      <c r="M49" s="27">
        <v>2136.1999999999998</v>
      </c>
      <c r="N49" s="27">
        <v>2179.4</v>
      </c>
      <c r="O49" s="27">
        <v>2222.6</v>
      </c>
      <c r="P49" s="27">
        <v>2265.8000000000002</v>
      </c>
      <c r="Q49" s="27">
        <v>2309</v>
      </c>
      <c r="R49" s="27">
        <v>2334.4</v>
      </c>
      <c r="S49" s="27">
        <v>2359.8000000000002</v>
      </c>
      <c r="T49" s="27">
        <v>2385.1999999999998</v>
      </c>
      <c r="U49" s="27">
        <v>2410.6</v>
      </c>
      <c r="V49" s="27">
        <v>2436</v>
      </c>
      <c r="W49" s="27">
        <v>2477.6</v>
      </c>
      <c r="X49" s="27">
        <v>2519.1999999999998</v>
      </c>
      <c r="Y49" s="27">
        <v>2560.8000000000002</v>
      </c>
      <c r="Z49" s="27">
        <v>2602.4</v>
      </c>
      <c r="AA49" s="27">
        <v>2644</v>
      </c>
      <c r="AB49" s="27"/>
      <c r="AC49" s="27"/>
      <c r="AD49" s="27"/>
    </row>
    <row r="50" spans="1:30">
      <c r="A50" s="47" t="s">
        <v>58</v>
      </c>
      <c r="B50" s="27">
        <v>123.52</v>
      </c>
      <c r="C50" s="27">
        <v>124.25</v>
      </c>
      <c r="D50" s="27">
        <v>124.98</v>
      </c>
      <c r="E50" s="27">
        <v>125.71</v>
      </c>
      <c r="F50" s="27">
        <v>126.44</v>
      </c>
      <c r="G50" s="27">
        <v>127.17</v>
      </c>
      <c r="H50" s="27">
        <v>127.9</v>
      </c>
      <c r="I50" s="27">
        <v>128.62</v>
      </c>
      <c r="J50" s="27">
        <v>129.35</v>
      </c>
      <c r="K50" s="27">
        <v>130.08000000000001</v>
      </c>
      <c r="L50" s="27">
        <v>130.81</v>
      </c>
      <c r="M50" s="27">
        <v>130.68</v>
      </c>
      <c r="N50" s="27">
        <v>130.56</v>
      </c>
      <c r="O50" s="27">
        <v>130.43</v>
      </c>
      <c r="P50" s="27">
        <v>130.30000000000001</v>
      </c>
      <c r="Q50" s="27">
        <v>130.18</v>
      </c>
      <c r="R50" s="27">
        <v>129.97999999999999</v>
      </c>
      <c r="S50" s="27">
        <v>129.78</v>
      </c>
      <c r="T50" s="27">
        <v>129.58000000000001</v>
      </c>
      <c r="U50" s="27">
        <v>129.38</v>
      </c>
      <c r="V50" s="27">
        <v>129.18</v>
      </c>
      <c r="W50" s="27">
        <v>129.08000000000001</v>
      </c>
      <c r="X50" s="27">
        <v>128.99</v>
      </c>
      <c r="Y50" s="27">
        <v>128.9</v>
      </c>
      <c r="Z50" s="27">
        <v>128.81</v>
      </c>
      <c r="AA50" s="27">
        <v>128.71</v>
      </c>
      <c r="AB50" s="27"/>
      <c r="AC50" s="27"/>
      <c r="AD50" s="27"/>
    </row>
    <row r="51" spans="1:30">
      <c r="A51" s="47" t="s">
        <v>59</v>
      </c>
      <c r="B51" s="27" t="s">
        <v>308</v>
      </c>
      <c r="C51" s="27" t="s">
        <v>308</v>
      </c>
      <c r="D51" s="27" t="s">
        <v>308</v>
      </c>
      <c r="E51" s="27" t="s">
        <v>308</v>
      </c>
      <c r="F51" s="27" t="s">
        <v>308</v>
      </c>
      <c r="G51" s="27" t="s">
        <v>308</v>
      </c>
      <c r="H51" s="27" t="s">
        <v>308</v>
      </c>
      <c r="I51" s="27" t="s">
        <v>308</v>
      </c>
      <c r="J51" s="27" t="s">
        <v>308</v>
      </c>
      <c r="K51" s="27" t="s">
        <v>308</v>
      </c>
      <c r="L51" s="27" t="s">
        <v>308</v>
      </c>
      <c r="M51" s="27" t="s">
        <v>308</v>
      </c>
      <c r="N51" s="27" t="s">
        <v>308</v>
      </c>
      <c r="O51" s="27" t="s">
        <v>308</v>
      </c>
      <c r="P51" s="27" t="s">
        <v>308</v>
      </c>
      <c r="Q51" s="27" t="s">
        <v>308</v>
      </c>
      <c r="R51" s="27" t="s">
        <v>308</v>
      </c>
      <c r="S51" s="27" t="s">
        <v>308</v>
      </c>
      <c r="T51" s="27" t="s">
        <v>308</v>
      </c>
      <c r="U51" s="27" t="s">
        <v>308</v>
      </c>
      <c r="V51" s="27" t="s">
        <v>308</v>
      </c>
      <c r="W51" s="27" t="s">
        <v>308</v>
      </c>
      <c r="X51" s="27" t="s">
        <v>308</v>
      </c>
      <c r="Y51" s="27" t="s">
        <v>308</v>
      </c>
      <c r="Z51" s="27" t="s">
        <v>308</v>
      </c>
      <c r="AA51" s="27" t="s">
        <v>308</v>
      </c>
      <c r="AB51" s="27"/>
      <c r="AC51" s="27"/>
      <c r="AD51" s="27"/>
    </row>
    <row r="52" spans="1:30">
      <c r="A52" s="47" t="s">
        <v>60</v>
      </c>
      <c r="B52" s="27">
        <v>5942</v>
      </c>
      <c r="C52" s="27">
        <v>5850.2</v>
      </c>
      <c r="D52" s="27">
        <v>5758.4</v>
      </c>
      <c r="E52" s="27">
        <v>5666.6</v>
      </c>
      <c r="F52" s="27">
        <v>5574.8</v>
      </c>
      <c r="G52" s="27">
        <v>5483</v>
      </c>
      <c r="H52" s="27">
        <v>5391.2</v>
      </c>
      <c r="I52" s="27">
        <v>5299.4</v>
      </c>
      <c r="J52" s="27">
        <v>5207.6000000000004</v>
      </c>
      <c r="K52" s="27">
        <v>5115.8</v>
      </c>
      <c r="L52" s="27">
        <v>5024</v>
      </c>
      <c r="M52" s="27">
        <v>4932</v>
      </c>
      <c r="N52" s="27">
        <v>4840</v>
      </c>
      <c r="O52" s="27">
        <v>4748</v>
      </c>
      <c r="P52" s="27">
        <v>4656</v>
      </c>
      <c r="Q52" s="27">
        <v>4564</v>
      </c>
      <c r="R52" s="27">
        <v>4472.2</v>
      </c>
      <c r="S52" s="27">
        <v>4380.3999999999996</v>
      </c>
      <c r="T52" s="27">
        <v>4288.6000000000004</v>
      </c>
      <c r="U52" s="27">
        <v>4196.8</v>
      </c>
      <c r="V52" s="27">
        <v>4105</v>
      </c>
      <c r="W52" s="27">
        <v>4009.2</v>
      </c>
      <c r="X52" s="27">
        <v>3913.4</v>
      </c>
      <c r="Y52" s="27">
        <v>3817.6</v>
      </c>
      <c r="Z52" s="27">
        <v>3721.8</v>
      </c>
      <c r="AA52" s="27">
        <v>3626</v>
      </c>
      <c r="AB52" s="27"/>
      <c r="AC52" s="27"/>
      <c r="AD52" s="27"/>
    </row>
    <row r="53" spans="1:30">
      <c r="A53" s="47" t="s">
        <v>61</v>
      </c>
      <c r="B53" s="27">
        <v>55118.3</v>
      </c>
      <c r="C53" s="27">
        <v>54880.2</v>
      </c>
      <c r="D53" s="27">
        <v>54642.1</v>
      </c>
      <c r="E53" s="27">
        <v>54404</v>
      </c>
      <c r="F53" s="27">
        <v>54165.9</v>
      </c>
      <c r="G53" s="27">
        <v>53927.8</v>
      </c>
      <c r="H53" s="27">
        <v>53689.7</v>
      </c>
      <c r="I53" s="27">
        <v>53451.6</v>
      </c>
      <c r="J53" s="27">
        <v>53213.5</v>
      </c>
      <c r="K53" s="27">
        <v>52975.4</v>
      </c>
      <c r="L53" s="27">
        <v>52737.3</v>
      </c>
      <c r="M53" s="27">
        <v>52499.199999999997</v>
      </c>
      <c r="N53" s="27">
        <v>52261.1</v>
      </c>
      <c r="O53" s="27">
        <v>52023</v>
      </c>
      <c r="P53" s="27">
        <v>51784.9</v>
      </c>
      <c r="Q53" s="27">
        <v>51546.8</v>
      </c>
      <c r="R53" s="27">
        <v>51375.28</v>
      </c>
      <c r="S53" s="27">
        <v>51203.77</v>
      </c>
      <c r="T53" s="27">
        <v>51032.25</v>
      </c>
      <c r="U53" s="27">
        <v>50860.74</v>
      </c>
      <c r="V53" s="27">
        <v>50689.22</v>
      </c>
      <c r="W53" s="27">
        <v>50517.7</v>
      </c>
      <c r="X53" s="27">
        <v>50346.19</v>
      </c>
      <c r="Y53" s="27">
        <v>50174.67</v>
      </c>
      <c r="Z53" s="27">
        <v>50003.16</v>
      </c>
      <c r="AA53" s="27">
        <v>49831.64</v>
      </c>
      <c r="AB53" s="27"/>
      <c r="AC53" s="27"/>
      <c r="AD53" s="27"/>
    </row>
    <row r="54" spans="1:30">
      <c r="A54" s="47" t="s">
        <v>62</v>
      </c>
      <c r="B54" s="27">
        <v>101.2</v>
      </c>
      <c r="C54" s="27">
        <v>102.13</v>
      </c>
      <c r="D54" s="27">
        <v>103.06</v>
      </c>
      <c r="E54" s="27">
        <v>103.99</v>
      </c>
      <c r="F54" s="27">
        <v>104.92</v>
      </c>
      <c r="G54" s="27">
        <v>105.85</v>
      </c>
      <c r="H54" s="27">
        <v>106.78</v>
      </c>
      <c r="I54" s="27">
        <v>107.71</v>
      </c>
      <c r="J54" s="27">
        <v>108.64</v>
      </c>
      <c r="K54" s="27">
        <v>109.57</v>
      </c>
      <c r="L54" s="27">
        <v>110.5</v>
      </c>
      <c r="M54" s="27">
        <v>109.34</v>
      </c>
      <c r="N54" s="27">
        <v>108.18</v>
      </c>
      <c r="O54" s="27">
        <v>107.02</v>
      </c>
      <c r="P54" s="27">
        <v>105.86</v>
      </c>
      <c r="Q54" s="27">
        <v>104.7</v>
      </c>
      <c r="R54" s="27">
        <v>103.98</v>
      </c>
      <c r="S54" s="27">
        <v>103.26</v>
      </c>
      <c r="T54" s="27">
        <v>102.54</v>
      </c>
      <c r="U54" s="27">
        <v>101.82</v>
      </c>
      <c r="V54" s="27">
        <v>101.1</v>
      </c>
      <c r="W54" s="27">
        <v>103.72</v>
      </c>
      <c r="X54" s="27">
        <v>106.34</v>
      </c>
      <c r="Y54" s="27">
        <v>108.96</v>
      </c>
      <c r="Z54" s="27">
        <v>111.58</v>
      </c>
      <c r="AA54" s="27">
        <v>114.2</v>
      </c>
      <c r="AB54" s="27"/>
      <c r="AC54" s="27"/>
      <c r="AD54" s="27"/>
    </row>
    <row r="55" spans="1:30">
      <c r="A55" s="47" t="s">
        <v>63</v>
      </c>
      <c r="B55" s="27">
        <v>5.6</v>
      </c>
      <c r="C55" s="27">
        <v>5.6</v>
      </c>
      <c r="D55" s="27">
        <v>5.6</v>
      </c>
      <c r="E55" s="27">
        <v>5.6</v>
      </c>
      <c r="F55" s="27">
        <v>5.6</v>
      </c>
      <c r="G55" s="27">
        <v>5.6</v>
      </c>
      <c r="H55" s="27">
        <v>5.6</v>
      </c>
      <c r="I55" s="27">
        <v>5.6</v>
      </c>
      <c r="J55" s="27">
        <v>5.6</v>
      </c>
      <c r="K55" s="27">
        <v>5.6</v>
      </c>
      <c r="L55" s="27">
        <v>5.6</v>
      </c>
      <c r="M55" s="27">
        <v>5.6</v>
      </c>
      <c r="N55" s="27">
        <v>5.6</v>
      </c>
      <c r="O55" s="27">
        <v>5.6</v>
      </c>
      <c r="P55" s="27">
        <v>5.6</v>
      </c>
      <c r="Q55" s="27">
        <v>5.6</v>
      </c>
      <c r="R55" s="27">
        <v>5.6</v>
      </c>
      <c r="S55" s="27">
        <v>5.6</v>
      </c>
      <c r="T55" s="27">
        <v>5.6</v>
      </c>
      <c r="U55" s="27">
        <v>5.6</v>
      </c>
      <c r="V55" s="27">
        <v>5.6</v>
      </c>
      <c r="W55" s="27">
        <v>5.6</v>
      </c>
      <c r="X55" s="27">
        <v>5.6</v>
      </c>
      <c r="Y55" s="27">
        <v>5.6</v>
      </c>
      <c r="Z55" s="27">
        <v>5.6</v>
      </c>
      <c r="AA55" s="27">
        <v>5.6</v>
      </c>
      <c r="AB55" s="27"/>
      <c r="AC55" s="27"/>
      <c r="AD55" s="27"/>
    </row>
    <row r="56" spans="1:30">
      <c r="A56" s="47" t="s">
        <v>64</v>
      </c>
      <c r="B56" s="27">
        <v>21.58</v>
      </c>
      <c r="C56" s="27">
        <v>21.39</v>
      </c>
      <c r="D56" s="27">
        <v>21.2</v>
      </c>
      <c r="E56" s="27">
        <v>21</v>
      </c>
      <c r="F56" s="27">
        <v>20.81</v>
      </c>
      <c r="G56" s="27">
        <v>20.62</v>
      </c>
      <c r="H56" s="27">
        <v>20.43</v>
      </c>
      <c r="I56" s="27">
        <v>20.239999999999998</v>
      </c>
      <c r="J56" s="27">
        <v>20.04</v>
      </c>
      <c r="K56" s="27">
        <v>19.850000000000001</v>
      </c>
      <c r="L56" s="27">
        <v>19.66</v>
      </c>
      <c r="M56" s="27">
        <v>19.48</v>
      </c>
      <c r="N56" s="27">
        <v>19.3</v>
      </c>
      <c r="O56" s="27">
        <v>19.11</v>
      </c>
      <c r="P56" s="27">
        <v>18.93</v>
      </c>
      <c r="Q56" s="27">
        <v>18.75</v>
      </c>
      <c r="R56" s="27">
        <v>18.57</v>
      </c>
      <c r="S56" s="27">
        <v>18.39</v>
      </c>
      <c r="T56" s="27">
        <v>18.2</v>
      </c>
      <c r="U56" s="27">
        <v>18.02</v>
      </c>
      <c r="V56" s="27">
        <v>17.84</v>
      </c>
      <c r="W56" s="27">
        <v>17.66</v>
      </c>
      <c r="X56" s="27">
        <v>17.48</v>
      </c>
      <c r="Y56" s="27">
        <v>17.29</v>
      </c>
      <c r="Z56" s="27">
        <v>17.11</v>
      </c>
      <c r="AA56" s="27">
        <v>16.93</v>
      </c>
      <c r="AB56" s="27"/>
      <c r="AC56" s="27"/>
      <c r="AD56" s="27"/>
    </row>
    <row r="57" spans="1:30">
      <c r="A57" s="47" t="s">
        <v>65</v>
      </c>
      <c r="B57" s="27">
        <v>1087</v>
      </c>
      <c r="C57" s="27">
        <v>1124.8399999999999</v>
      </c>
      <c r="D57" s="27">
        <v>1162.68</v>
      </c>
      <c r="E57" s="27">
        <v>1200.52</v>
      </c>
      <c r="F57" s="27">
        <v>1238.3599999999999</v>
      </c>
      <c r="G57" s="27">
        <v>1276.2</v>
      </c>
      <c r="H57" s="27">
        <v>1314.04</v>
      </c>
      <c r="I57" s="27">
        <v>1351.88</v>
      </c>
      <c r="J57" s="27">
        <v>1389.72</v>
      </c>
      <c r="K57" s="27">
        <v>1427.56</v>
      </c>
      <c r="L57" s="27">
        <v>1465.4</v>
      </c>
      <c r="M57" s="27">
        <v>1494.92</v>
      </c>
      <c r="N57" s="27">
        <v>1524.44</v>
      </c>
      <c r="O57" s="27">
        <v>1553.96</v>
      </c>
      <c r="P57" s="27">
        <v>1583.48</v>
      </c>
      <c r="Q57" s="27">
        <v>1613</v>
      </c>
      <c r="R57" s="27">
        <v>1637.62</v>
      </c>
      <c r="S57" s="27">
        <v>1662.24</v>
      </c>
      <c r="T57" s="27">
        <v>1686.86</v>
      </c>
      <c r="U57" s="27">
        <v>1711.48</v>
      </c>
      <c r="V57" s="27">
        <v>1736.1</v>
      </c>
      <c r="W57" s="27">
        <v>1761.68</v>
      </c>
      <c r="X57" s="27">
        <v>1787.26</v>
      </c>
      <c r="Y57" s="27">
        <v>1812.84</v>
      </c>
      <c r="Z57" s="27">
        <v>1838.42</v>
      </c>
      <c r="AA57" s="27">
        <v>1864</v>
      </c>
      <c r="AB57" s="27"/>
      <c r="AC57" s="27"/>
      <c r="AD57" s="27"/>
    </row>
    <row r="58" spans="1:30">
      <c r="A58" s="47" t="s">
        <v>66</v>
      </c>
      <c r="B58" s="27">
        <v>0</v>
      </c>
      <c r="C58" s="27">
        <v>3.71</v>
      </c>
      <c r="D58" s="27">
        <v>7.43</v>
      </c>
      <c r="E58" s="27">
        <v>11.14</v>
      </c>
      <c r="F58" s="27">
        <v>14.85</v>
      </c>
      <c r="G58" s="27">
        <v>18.559999999999999</v>
      </c>
      <c r="H58" s="27">
        <v>22.28</v>
      </c>
      <c r="I58" s="27">
        <v>25.99</v>
      </c>
      <c r="J58" s="27">
        <v>29.7</v>
      </c>
      <c r="K58" s="27">
        <v>33.42</v>
      </c>
      <c r="L58" s="27">
        <v>37.130000000000003</v>
      </c>
      <c r="M58" s="27">
        <v>36.340000000000003</v>
      </c>
      <c r="N58" s="27">
        <v>35.56</v>
      </c>
      <c r="O58" s="27">
        <v>34.770000000000003</v>
      </c>
      <c r="P58" s="27">
        <v>33.979999999999997</v>
      </c>
      <c r="Q58" s="27">
        <v>33.200000000000003</v>
      </c>
      <c r="R58" s="27">
        <v>32.409999999999997</v>
      </c>
      <c r="S58" s="27">
        <v>31.63</v>
      </c>
      <c r="T58" s="27">
        <v>30.84</v>
      </c>
      <c r="U58" s="27">
        <v>30.05</v>
      </c>
      <c r="V58" s="27">
        <v>29.27</v>
      </c>
      <c r="W58" s="27">
        <v>28.48</v>
      </c>
      <c r="X58" s="27">
        <v>27.7</v>
      </c>
      <c r="Y58" s="27">
        <v>26.91</v>
      </c>
      <c r="Z58" s="27">
        <v>26.12</v>
      </c>
      <c r="AA58" s="27">
        <v>25.34</v>
      </c>
      <c r="AB58" s="27"/>
      <c r="AC58" s="27"/>
      <c r="AD58" s="27"/>
    </row>
    <row r="59" spans="1:30">
      <c r="A59" s="47" t="s">
        <v>67</v>
      </c>
      <c r="B59" s="27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/>
      <c r="AC59" s="27"/>
      <c r="AD59" s="27"/>
    </row>
    <row r="60" spans="1:30">
      <c r="A60" s="47" t="s">
        <v>68</v>
      </c>
      <c r="B60" s="27">
        <v>362.3</v>
      </c>
      <c r="C60" s="27">
        <v>357.54</v>
      </c>
      <c r="D60" s="27">
        <v>352.78</v>
      </c>
      <c r="E60" s="27">
        <v>348.02</v>
      </c>
      <c r="F60" s="27">
        <v>343.26</v>
      </c>
      <c r="G60" s="27">
        <v>338.5</v>
      </c>
      <c r="H60" s="27">
        <v>333.74</v>
      </c>
      <c r="I60" s="27">
        <v>328.98</v>
      </c>
      <c r="J60" s="27">
        <v>324.22000000000003</v>
      </c>
      <c r="K60" s="27">
        <v>319.45999999999998</v>
      </c>
      <c r="L60" s="27">
        <v>314.7</v>
      </c>
      <c r="M60" s="27">
        <v>309.83999999999997</v>
      </c>
      <c r="N60" s="27">
        <v>304.98</v>
      </c>
      <c r="O60" s="27">
        <v>300.12</v>
      </c>
      <c r="P60" s="27">
        <v>295.26</v>
      </c>
      <c r="Q60" s="27">
        <v>290.39999999999998</v>
      </c>
      <c r="R60" s="27">
        <v>285.76</v>
      </c>
      <c r="S60" s="27">
        <v>281.12</v>
      </c>
      <c r="T60" s="27">
        <v>276.48</v>
      </c>
      <c r="U60" s="27">
        <v>271.83999999999997</v>
      </c>
      <c r="V60" s="27">
        <v>267.2</v>
      </c>
      <c r="W60" s="27">
        <v>262.56</v>
      </c>
      <c r="X60" s="27">
        <v>257.92</v>
      </c>
      <c r="Y60" s="27">
        <v>253.28</v>
      </c>
      <c r="Z60" s="27">
        <v>248.64</v>
      </c>
      <c r="AA60" s="27">
        <v>244</v>
      </c>
      <c r="AB60" s="27"/>
      <c r="AC60" s="27"/>
      <c r="AD60" s="27"/>
    </row>
    <row r="61" spans="1:30">
      <c r="A61" s="47" t="s">
        <v>69</v>
      </c>
      <c r="B61" s="27">
        <v>1860</v>
      </c>
      <c r="C61" s="27">
        <v>1848.29</v>
      </c>
      <c r="D61" s="27">
        <v>1836.58</v>
      </c>
      <c r="E61" s="27">
        <v>1824.86</v>
      </c>
      <c r="F61" s="27">
        <v>1813.15</v>
      </c>
      <c r="G61" s="27">
        <v>1801.44</v>
      </c>
      <c r="H61" s="27">
        <v>1789.72</v>
      </c>
      <c r="I61" s="27">
        <v>1778.01</v>
      </c>
      <c r="J61" s="27">
        <v>1766.3</v>
      </c>
      <c r="K61" s="27">
        <v>1754.59</v>
      </c>
      <c r="L61" s="27">
        <v>1742.88</v>
      </c>
      <c r="M61" s="27">
        <v>1731.28</v>
      </c>
      <c r="N61" s="27">
        <v>1719.68</v>
      </c>
      <c r="O61" s="27">
        <v>1708.08</v>
      </c>
      <c r="P61" s="27">
        <v>1696.47</v>
      </c>
      <c r="Q61" s="27">
        <v>1684.88</v>
      </c>
      <c r="R61" s="27">
        <v>1673.08</v>
      </c>
      <c r="S61" s="27">
        <v>1661.28</v>
      </c>
      <c r="T61" s="27">
        <v>1649.47</v>
      </c>
      <c r="U61" s="27">
        <v>1637.68</v>
      </c>
      <c r="V61" s="27">
        <v>1625.88</v>
      </c>
      <c r="W61" s="27">
        <v>1614.28</v>
      </c>
      <c r="X61" s="27">
        <v>1602.68</v>
      </c>
      <c r="Y61" s="27">
        <v>1591.08</v>
      </c>
      <c r="Z61" s="27">
        <v>1579.48</v>
      </c>
      <c r="AA61" s="27">
        <v>1567.88</v>
      </c>
      <c r="AB61" s="27"/>
      <c r="AC61" s="27"/>
      <c r="AD61" s="27"/>
    </row>
    <row r="62" spans="1:30">
      <c r="A62" s="47" t="s">
        <v>70</v>
      </c>
      <c r="B62" s="27">
        <v>0</v>
      </c>
      <c r="C62" s="27">
        <v>0</v>
      </c>
      <c r="D62" s="27">
        <v>0</v>
      </c>
      <c r="E62" s="27">
        <v>1594.17</v>
      </c>
      <c r="F62" s="27">
        <v>1588.56</v>
      </c>
      <c r="G62" s="27">
        <v>1582.95</v>
      </c>
      <c r="H62" s="27">
        <v>1577.34</v>
      </c>
      <c r="I62" s="27">
        <v>1571.73</v>
      </c>
      <c r="J62" s="27">
        <v>1566.12</v>
      </c>
      <c r="K62" s="27">
        <v>1560.51</v>
      </c>
      <c r="L62" s="27">
        <v>1554.9</v>
      </c>
      <c r="M62" s="27">
        <v>1549.16</v>
      </c>
      <c r="N62" s="27">
        <v>1543.42</v>
      </c>
      <c r="O62" s="27">
        <v>1537.68</v>
      </c>
      <c r="P62" s="27">
        <v>1531.94</v>
      </c>
      <c r="Q62" s="27">
        <v>1526.2</v>
      </c>
      <c r="R62" s="27">
        <v>1520.64</v>
      </c>
      <c r="S62" s="27">
        <v>1515.08</v>
      </c>
      <c r="T62" s="27">
        <v>1509.52</v>
      </c>
      <c r="U62" s="27">
        <v>1503.96</v>
      </c>
      <c r="V62" s="27">
        <v>1498.4</v>
      </c>
      <c r="W62" s="27">
        <v>1492.84</v>
      </c>
      <c r="X62" s="27">
        <v>1487.28</v>
      </c>
      <c r="Y62" s="27">
        <v>1481.72</v>
      </c>
      <c r="Z62" s="27">
        <v>1476.16</v>
      </c>
      <c r="AA62" s="27">
        <v>1470.6</v>
      </c>
      <c r="AB62" s="27"/>
      <c r="AC62" s="27"/>
      <c r="AD62" s="27"/>
    </row>
    <row r="63" spans="1:30">
      <c r="A63" s="47" t="s">
        <v>71</v>
      </c>
      <c r="B63" s="27">
        <v>0</v>
      </c>
      <c r="C63" s="27">
        <v>0</v>
      </c>
      <c r="D63" s="27">
        <v>1999.2</v>
      </c>
      <c r="E63" s="27">
        <v>2001.8</v>
      </c>
      <c r="F63" s="27">
        <v>2004.4</v>
      </c>
      <c r="G63" s="27">
        <v>2007</v>
      </c>
      <c r="H63" s="27">
        <v>2009.6</v>
      </c>
      <c r="I63" s="27">
        <v>2012.2</v>
      </c>
      <c r="J63" s="27">
        <v>2014.8</v>
      </c>
      <c r="K63" s="27">
        <v>2017.4</v>
      </c>
      <c r="L63" s="27">
        <v>2020</v>
      </c>
      <c r="M63" s="27">
        <v>2020.8</v>
      </c>
      <c r="N63" s="27">
        <v>2021.6</v>
      </c>
      <c r="O63" s="27">
        <v>2022.4</v>
      </c>
      <c r="P63" s="27">
        <v>2023.2</v>
      </c>
      <c r="Q63" s="27">
        <v>2024</v>
      </c>
      <c r="R63" s="27">
        <v>2020.2</v>
      </c>
      <c r="S63" s="27">
        <v>2016.4</v>
      </c>
      <c r="T63" s="27">
        <v>2012.6</v>
      </c>
      <c r="U63" s="27">
        <v>2008.8</v>
      </c>
      <c r="V63" s="27">
        <v>2005</v>
      </c>
      <c r="W63" s="27">
        <v>2004</v>
      </c>
      <c r="X63" s="27">
        <v>2003</v>
      </c>
      <c r="Y63" s="27">
        <v>2002</v>
      </c>
      <c r="Z63" s="27">
        <v>2001</v>
      </c>
      <c r="AA63" s="27">
        <v>2000</v>
      </c>
      <c r="AB63" s="27"/>
      <c r="AC63" s="27"/>
      <c r="AD63" s="27"/>
    </row>
    <row r="64" spans="1:30">
      <c r="A64" s="47" t="s">
        <v>72</v>
      </c>
      <c r="B64" s="27">
        <v>0</v>
      </c>
      <c r="C64" s="27">
        <v>0</v>
      </c>
      <c r="D64" s="27">
        <v>0</v>
      </c>
      <c r="E64" s="27">
        <v>14200.3</v>
      </c>
      <c r="F64" s="27">
        <v>14059.4</v>
      </c>
      <c r="G64" s="27">
        <v>13918.5</v>
      </c>
      <c r="H64" s="27">
        <v>13777.6</v>
      </c>
      <c r="I64" s="27">
        <v>13636.7</v>
      </c>
      <c r="J64" s="27">
        <v>13495.8</v>
      </c>
      <c r="K64" s="27">
        <v>13354.9</v>
      </c>
      <c r="L64" s="27">
        <v>13214</v>
      </c>
      <c r="M64" s="27">
        <v>13073</v>
      </c>
      <c r="N64" s="27">
        <v>12932</v>
      </c>
      <c r="O64" s="27">
        <v>12791</v>
      </c>
      <c r="P64" s="27">
        <v>12650</v>
      </c>
      <c r="Q64" s="27">
        <v>12509</v>
      </c>
      <c r="R64" s="27">
        <v>12364.2</v>
      </c>
      <c r="S64" s="27">
        <v>12219.4</v>
      </c>
      <c r="T64" s="27">
        <v>12074.6</v>
      </c>
      <c r="U64" s="27">
        <v>11929.8</v>
      </c>
      <c r="V64" s="27">
        <v>11785</v>
      </c>
      <c r="W64" s="27">
        <v>11733.4</v>
      </c>
      <c r="X64" s="27">
        <v>11681.8</v>
      </c>
      <c r="Y64" s="27">
        <v>11630.2</v>
      </c>
      <c r="Z64" s="27">
        <v>11578.6</v>
      </c>
      <c r="AA64" s="27">
        <v>11527</v>
      </c>
      <c r="AB64" s="27"/>
      <c r="AC64" s="27"/>
      <c r="AD64" s="27"/>
    </row>
    <row r="65" spans="1:30">
      <c r="A65" s="47" t="s">
        <v>73</v>
      </c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/>
      <c r="AC65" s="27"/>
      <c r="AD65" s="27"/>
    </row>
    <row r="66" spans="1:30">
      <c r="A66" s="47" t="s">
        <v>74</v>
      </c>
      <c r="B66" s="27">
        <v>0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/>
      <c r="AC66" s="27"/>
      <c r="AD66" s="27"/>
    </row>
    <row r="67" spans="1:30">
      <c r="A67" s="47" t="s">
        <v>75</v>
      </c>
      <c r="B67" s="27">
        <v>371.23</v>
      </c>
      <c r="C67" s="27">
        <v>374.58</v>
      </c>
      <c r="D67" s="27">
        <v>377.92</v>
      </c>
      <c r="E67" s="27">
        <v>381.27</v>
      </c>
      <c r="F67" s="27">
        <v>384.62</v>
      </c>
      <c r="G67" s="27">
        <v>387.97</v>
      </c>
      <c r="H67" s="27">
        <v>391.32</v>
      </c>
      <c r="I67" s="27">
        <v>394.67</v>
      </c>
      <c r="J67" s="27">
        <v>398.01</v>
      </c>
      <c r="K67" s="27">
        <v>401.36</v>
      </c>
      <c r="L67" s="27">
        <v>404.71</v>
      </c>
      <c r="M67" s="27">
        <v>402.85</v>
      </c>
      <c r="N67" s="27">
        <v>401</v>
      </c>
      <c r="O67" s="27">
        <v>399.14</v>
      </c>
      <c r="P67" s="27">
        <v>397.28</v>
      </c>
      <c r="Q67" s="27">
        <v>395.42</v>
      </c>
      <c r="R67" s="27">
        <v>402.77</v>
      </c>
      <c r="S67" s="27">
        <v>410.12</v>
      </c>
      <c r="T67" s="27">
        <v>417.47</v>
      </c>
      <c r="U67" s="27">
        <v>424.81</v>
      </c>
      <c r="V67" s="27">
        <v>432.16</v>
      </c>
      <c r="W67" s="27">
        <v>436.05</v>
      </c>
      <c r="X67" s="27">
        <v>439.94</v>
      </c>
      <c r="Y67" s="27">
        <v>443.83</v>
      </c>
      <c r="Z67" s="27">
        <v>447.72</v>
      </c>
      <c r="AA67" s="27">
        <v>451.61</v>
      </c>
      <c r="AB67" s="27"/>
      <c r="AC67" s="27"/>
      <c r="AD67" s="27"/>
    </row>
    <row r="68" spans="1:30">
      <c r="A68" s="47" t="s">
        <v>76</v>
      </c>
      <c r="B68" s="27">
        <v>17254.759999999998</v>
      </c>
      <c r="C68" s="27">
        <v>17255.5</v>
      </c>
      <c r="D68" s="27">
        <v>17256.23</v>
      </c>
      <c r="E68" s="27">
        <v>17256.97</v>
      </c>
      <c r="F68" s="27">
        <v>17257.7</v>
      </c>
      <c r="G68" s="27">
        <v>17258.439999999999</v>
      </c>
      <c r="H68" s="27">
        <v>17259.169999999998</v>
      </c>
      <c r="I68" s="27">
        <v>17259.91</v>
      </c>
      <c r="J68" s="27">
        <v>17260.64</v>
      </c>
      <c r="K68" s="27">
        <v>17261.38</v>
      </c>
      <c r="L68" s="27">
        <v>17262.12</v>
      </c>
      <c r="M68" s="27">
        <v>17012.080000000002</v>
      </c>
      <c r="N68" s="27">
        <v>16762.04</v>
      </c>
      <c r="O68" s="27">
        <v>16512</v>
      </c>
      <c r="P68" s="27">
        <v>16261.97</v>
      </c>
      <c r="Q68" s="27">
        <v>16011.93</v>
      </c>
      <c r="R68" s="27">
        <v>15852.02</v>
      </c>
      <c r="S68" s="27">
        <v>15692.11</v>
      </c>
      <c r="T68" s="27">
        <v>15532.21</v>
      </c>
      <c r="U68" s="27">
        <v>15372.3</v>
      </c>
      <c r="V68" s="27">
        <v>15212.39</v>
      </c>
      <c r="W68" s="27">
        <v>15212.39</v>
      </c>
      <c r="X68" s="27">
        <v>15212.39</v>
      </c>
      <c r="Y68" s="27">
        <v>15212.39</v>
      </c>
      <c r="Z68" s="27">
        <v>15212.39</v>
      </c>
      <c r="AA68" s="27">
        <v>15212.39</v>
      </c>
      <c r="AB68" s="27"/>
      <c r="AC68" s="27"/>
      <c r="AD68" s="27"/>
    </row>
    <row r="69" spans="1:30">
      <c r="A69" s="47" t="s">
        <v>77</v>
      </c>
      <c r="B69" s="27">
        <v>12908</v>
      </c>
      <c r="C69" s="27">
        <v>12987.5</v>
      </c>
      <c r="D69" s="27">
        <v>13067</v>
      </c>
      <c r="E69" s="27">
        <v>13146.5</v>
      </c>
      <c r="F69" s="27">
        <v>13226</v>
      </c>
      <c r="G69" s="27">
        <v>13305.5</v>
      </c>
      <c r="H69" s="27">
        <v>13385</v>
      </c>
      <c r="I69" s="27">
        <v>13464.5</v>
      </c>
      <c r="J69" s="27">
        <v>13544</v>
      </c>
      <c r="K69" s="27">
        <v>13623.5</v>
      </c>
      <c r="L69" s="27">
        <v>13703</v>
      </c>
      <c r="M69" s="27">
        <v>13693.6</v>
      </c>
      <c r="N69" s="27">
        <v>13684.2</v>
      </c>
      <c r="O69" s="27">
        <v>13674.8</v>
      </c>
      <c r="P69" s="27">
        <v>13665.4</v>
      </c>
      <c r="Q69" s="27">
        <v>13656</v>
      </c>
      <c r="R69" s="27">
        <v>13792.4</v>
      </c>
      <c r="S69" s="27">
        <v>13928.8</v>
      </c>
      <c r="T69" s="27">
        <v>14065.2</v>
      </c>
      <c r="U69" s="27">
        <v>14201.6</v>
      </c>
      <c r="V69" s="27">
        <v>14338</v>
      </c>
      <c r="W69" s="27">
        <v>14474.8</v>
      </c>
      <c r="X69" s="27">
        <v>14611.6</v>
      </c>
      <c r="Y69" s="27">
        <v>14748.4</v>
      </c>
      <c r="Z69" s="27">
        <v>14885.2</v>
      </c>
      <c r="AA69" s="27">
        <v>15022</v>
      </c>
      <c r="AB69" s="27"/>
      <c r="AC69" s="27"/>
      <c r="AD69" s="27"/>
    </row>
    <row r="70" spans="1:30">
      <c r="A70" s="47" t="s">
        <v>78</v>
      </c>
      <c r="B70" s="27">
        <v>70</v>
      </c>
      <c r="C70" s="27">
        <v>78.599999999999994</v>
      </c>
      <c r="D70" s="27">
        <v>87.2</v>
      </c>
      <c r="E70" s="27">
        <v>95.8</v>
      </c>
      <c r="F70" s="27">
        <v>104.4</v>
      </c>
      <c r="G70" s="27">
        <v>113</v>
      </c>
      <c r="H70" s="27">
        <v>121.6</v>
      </c>
      <c r="I70" s="27">
        <v>130.19999999999999</v>
      </c>
      <c r="J70" s="27">
        <v>138.80000000000001</v>
      </c>
      <c r="K70" s="27">
        <v>147.4</v>
      </c>
      <c r="L70" s="27">
        <v>156</v>
      </c>
      <c r="M70" s="27">
        <v>165.4</v>
      </c>
      <c r="N70" s="27">
        <v>174.8</v>
      </c>
      <c r="O70" s="27">
        <v>184.2</v>
      </c>
      <c r="P70" s="27">
        <v>193.6</v>
      </c>
      <c r="Q70" s="27">
        <v>203</v>
      </c>
      <c r="R70" s="27">
        <v>223.6</v>
      </c>
      <c r="S70" s="27">
        <v>244.2</v>
      </c>
      <c r="T70" s="27">
        <v>264.8</v>
      </c>
      <c r="U70" s="27">
        <v>285.39999999999998</v>
      </c>
      <c r="V70" s="27">
        <v>306</v>
      </c>
      <c r="W70" s="27">
        <v>308.10000000000002</v>
      </c>
      <c r="X70" s="27">
        <v>310.2</v>
      </c>
      <c r="Y70" s="27">
        <v>312.3</v>
      </c>
      <c r="Z70" s="27">
        <v>314.39999999999998</v>
      </c>
      <c r="AA70" s="27">
        <v>316.5</v>
      </c>
      <c r="AB70" s="27"/>
      <c r="AC70" s="27"/>
      <c r="AD70" s="27"/>
    </row>
    <row r="71" spans="1:30">
      <c r="A71" s="47" t="s">
        <v>79</v>
      </c>
      <c r="B71" s="27">
        <v>6</v>
      </c>
      <c r="C71" s="27">
        <v>11</v>
      </c>
      <c r="D71" s="27">
        <v>16</v>
      </c>
      <c r="E71" s="27">
        <v>21</v>
      </c>
      <c r="F71" s="27">
        <v>26</v>
      </c>
      <c r="G71" s="27">
        <v>31</v>
      </c>
      <c r="H71" s="27">
        <v>36</v>
      </c>
      <c r="I71" s="27">
        <v>41</v>
      </c>
      <c r="J71" s="27">
        <v>46</v>
      </c>
      <c r="K71" s="27">
        <v>51</v>
      </c>
      <c r="L71" s="27">
        <v>56</v>
      </c>
      <c r="M71" s="27">
        <v>61</v>
      </c>
      <c r="N71" s="27">
        <v>66</v>
      </c>
      <c r="O71" s="27">
        <v>71</v>
      </c>
      <c r="P71" s="27">
        <v>76</v>
      </c>
      <c r="Q71" s="27">
        <v>81</v>
      </c>
      <c r="R71" s="27">
        <v>85.8</v>
      </c>
      <c r="S71" s="27">
        <v>90.6</v>
      </c>
      <c r="T71" s="27">
        <v>95.4</v>
      </c>
      <c r="U71" s="27">
        <v>100.2</v>
      </c>
      <c r="V71" s="27">
        <v>105</v>
      </c>
      <c r="W71" s="27">
        <v>105</v>
      </c>
      <c r="X71" s="27">
        <v>105</v>
      </c>
      <c r="Y71" s="27">
        <v>105</v>
      </c>
      <c r="Z71" s="27">
        <v>105</v>
      </c>
      <c r="AA71" s="27">
        <v>105</v>
      </c>
      <c r="AB71" s="27"/>
      <c r="AC71" s="27"/>
      <c r="AD71" s="27"/>
    </row>
    <row r="72" spans="1:30">
      <c r="A72" s="47" t="s">
        <v>80</v>
      </c>
      <c r="B72" s="27">
        <v>1036</v>
      </c>
      <c r="C72" s="27">
        <v>1366</v>
      </c>
      <c r="D72" s="27">
        <v>1696</v>
      </c>
      <c r="E72" s="27">
        <v>2026</v>
      </c>
      <c r="F72" s="27">
        <v>2356</v>
      </c>
      <c r="G72" s="27">
        <v>2686</v>
      </c>
      <c r="H72" s="27">
        <v>3016</v>
      </c>
      <c r="I72" s="27">
        <v>3346</v>
      </c>
      <c r="J72" s="27">
        <v>3676</v>
      </c>
      <c r="K72" s="27">
        <v>4006</v>
      </c>
      <c r="L72" s="27">
        <v>4336</v>
      </c>
      <c r="M72" s="27">
        <v>4666</v>
      </c>
      <c r="N72" s="27">
        <v>4996</v>
      </c>
      <c r="O72" s="27">
        <v>5326</v>
      </c>
      <c r="P72" s="27">
        <v>5656</v>
      </c>
      <c r="Q72" s="27">
        <v>5986</v>
      </c>
      <c r="R72" s="27">
        <v>6316</v>
      </c>
      <c r="S72" s="27">
        <v>6646</v>
      </c>
      <c r="T72" s="27">
        <v>6976</v>
      </c>
      <c r="U72" s="27">
        <v>7306</v>
      </c>
      <c r="V72" s="27">
        <v>7636</v>
      </c>
      <c r="W72" s="27">
        <v>8142</v>
      </c>
      <c r="X72" s="27">
        <v>8648</v>
      </c>
      <c r="Y72" s="27">
        <v>9154</v>
      </c>
      <c r="Z72" s="27">
        <v>9660</v>
      </c>
      <c r="AA72" s="27">
        <v>10166</v>
      </c>
      <c r="AB72" s="27"/>
      <c r="AC72" s="27"/>
      <c r="AD72" s="27"/>
    </row>
    <row r="73" spans="1:30">
      <c r="A73" s="47" t="s">
        <v>81</v>
      </c>
      <c r="B73" s="27">
        <v>439.5</v>
      </c>
      <c r="C73" s="27">
        <v>441.39</v>
      </c>
      <c r="D73" s="27">
        <v>443.28</v>
      </c>
      <c r="E73" s="27">
        <v>445.17</v>
      </c>
      <c r="F73" s="27">
        <v>447.06</v>
      </c>
      <c r="G73" s="27">
        <v>448.95</v>
      </c>
      <c r="H73" s="27">
        <v>450.84</v>
      </c>
      <c r="I73" s="27">
        <v>452.73</v>
      </c>
      <c r="J73" s="27">
        <v>454.62</v>
      </c>
      <c r="K73" s="27">
        <v>456.51</v>
      </c>
      <c r="L73" s="27">
        <v>458.4</v>
      </c>
      <c r="M73" s="27">
        <v>460.44</v>
      </c>
      <c r="N73" s="27">
        <v>462.48</v>
      </c>
      <c r="O73" s="27">
        <v>464.52</v>
      </c>
      <c r="P73" s="27">
        <v>466.56</v>
      </c>
      <c r="Q73" s="27">
        <v>468.6</v>
      </c>
      <c r="R73" s="27">
        <v>470.44</v>
      </c>
      <c r="S73" s="27">
        <v>472.28</v>
      </c>
      <c r="T73" s="27">
        <v>474.12</v>
      </c>
      <c r="U73" s="27">
        <v>475.96</v>
      </c>
      <c r="V73" s="27">
        <v>477.8</v>
      </c>
      <c r="W73" s="27">
        <v>479.4</v>
      </c>
      <c r="X73" s="27">
        <v>481</v>
      </c>
      <c r="Y73" s="27">
        <v>482.6</v>
      </c>
      <c r="Z73" s="27">
        <v>484.2</v>
      </c>
      <c r="AA73" s="27">
        <v>485.8</v>
      </c>
      <c r="AB73" s="27"/>
      <c r="AC73" s="27"/>
      <c r="AD73" s="27"/>
    </row>
    <row r="74" spans="1:30">
      <c r="A74" s="47" t="s">
        <v>82</v>
      </c>
      <c r="B74" s="27">
        <v>0</v>
      </c>
      <c r="C74" s="27">
        <v>0</v>
      </c>
      <c r="D74" s="27">
        <v>2198.7600000000002</v>
      </c>
      <c r="E74" s="27">
        <v>2198.9899999999998</v>
      </c>
      <c r="F74" s="27">
        <v>2199.2199999999998</v>
      </c>
      <c r="G74" s="27">
        <v>2199.4499999999998</v>
      </c>
      <c r="H74" s="27">
        <v>2199.6799999999998</v>
      </c>
      <c r="I74" s="27">
        <v>2199.91</v>
      </c>
      <c r="J74" s="27">
        <v>2200.14</v>
      </c>
      <c r="K74" s="27">
        <v>2200.37</v>
      </c>
      <c r="L74" s="27">
        <v>2200.6</v>
      </c>
      <c r="M74" s="27">
        <v>2202.88</v>
      </c>
      <c r="N74" s="27">
        <v>2205.16</v>
      </c>
      <c r="O74" s="27">
        <v>2207.44</v>
      </c>
      <c r="P74" s="27">
        <v>2209.7199999999998</v>
      </c>
      <c r="Q74" s="27">
        <v>2212</v>
      </c>
      <c r="R74" s="27">
        <v>2219.6799999999998</v>
      </c>
      <c r="S74" s="27">
        <v>2227.36</v>
      </c>
      <c r="T74" s="27">
        <v>2235.04</v>
      </c>
      <c r="U74" s="27">
        <v>2242.7199999999998</v>
      </c>
      <c r="V74" s="27">
        <v>2250.4</v>
      </c>
      <c r="W74" s="27">
        <v>2250.4</v>
      </c>
      <c r="X74" s="27">
        <v>2250.4</v>
      </c>
      <c r="Y74" s="27">
        <v>2250.4</v>
      </c>
      <c r="Z74" s="27">
        <v>2250.4</v>
      </c>
      <c r="AA74" s="27">
        <v>2250.4</v>
      </c>
      <c r="AB74" s="27"/>
      <c r="AC74" s="27"/>
      <c r="AD74" s="27"/>
    </row>
    <row r="75" spans="1:30">
      <c r="A75" s="47" t="s">
        <v>83</v>
      </c>
      <c r="B75" s="27">
        <v>5912</v>
      </c>
      <c r="C75" s="27">
        <v>5914.6</v>
      </c>
      <c r="D75" s="27">
        <v>5917.2</v>
      </c>
      <c r="E75" s="27">
        <v>5919.8</v>
      </c>
      <c r="F75" s="27">
        <v>5922.4</v>
      </c>
      <c r="G75" s="27">
        <v>5925</v>
      </c>
      <c r="H75" s="27">
        <v>5927.6</v>
      </c>
      <c r="I75" s="27">
        <v>5930.2</v>
      </c>
      <c r="J75" s="27">
        <v>5932.8</v>
      </c>
      <c r="K75" s="27">
        <v>5935.4</v>
      </c>
      <c r="L75" s="27">
        <v>5938</v>
      </c>
      <c r="M75" s="27">
        <v>5971.6</v>
      </c>
      <c r="N75" s="27">
        <v>6005.2</v>
      </c>
      <c r="O75" s="27">
        <v>6038.8</v>
      </c>
      <c r="P75" s="27">
        <v>6072.4</v>
      </c>
      <c r="Q75" s="27">
        <v>6106</v>
      </c>
      <c r="R75" s="27">
        <v>6108.6</v>
      </c>
      <c r="S75" s="27">
        <v>6111.2</v>
      </c>
      <c r="T75" s="27">
        <v>6113.8</v>
      </c>
      <c r="U75" s="27">
        <v>6116.4</v>
      </c>
      <c r="V75" s="27">
        <v>6119</v>
      </c>
      <c r="W75" s="27">
        <v>6120</v>
      </c>
      <c r="X75" s="27">
        <v>6121</v>
      </c>
      <c r="Y75" s="27">
        <v>6122</v>
      </c>
      <c r="Z75" s="27">
        <v>6123</v>
      </c>
      <c r="AA75" s="27">
        <v>6124</v>
      </c>
      <c r="AB75" s="27"/>
      <c r="AC75" s="27"/>
      <c r="AD75" s="27"/>
    </row>
    <row r="76" spans="1:30">
      <c r="A76" s="47" t="s">
        <v>84</v>
      </c>
      <c r="B76" s="27">
        <v>8182</v>
      </c>
      <c r="C76" s="27">
        <v>8209.2000000000007</v>
      </c>
      <c r="D76" s="27">
        <v>8236.4</v>
      </c>
      <c r="E76" s="27">
        <v>8263.6</v>
      </c>
      <c r="F76" s="27">
        <v>8290.7999999999993</v>
      </c>
      <c r="G76" s="27">
        <v>8318</v>
      </c>
      <c r="H76" s="27">
        <v>8345.2000000000007</v>
      </c>
      <c r="I76" s="27">
        <v>8372.4</v>
      </c>
      <c r="J76" s="27">
        <v>8399.6</v>
      </c>
      <c r="K76" s="27">
        <v>8426.7999999999993</v>
      </c>
      <c r="L76" s="27">
        <v>8454</v>
      </c>
      <c r="M76" s="27">
        <v>8462.7999999999993</v>
      </c>
      <c r="N76" s="27">
        <v>8471.6</v>
      </c>
      <c r="O76" s="27">
        <v>8480.4</v>
      </c>
      <c r="P76" s="27">
        <v>8489.2000000000007</v>
      </c>
      <c r="Q76" s="27">
        <v>8498</v>
      </c>
      <c r="R76" s="27">
        <v>8506.4</v>
      </c>
      <c r="S76" s="27">
        <v>8514.7999999999993</v>
      </c>
      <c r="T76" s="27">
        <v>8523.2000000000007</v>
      </c>
      <c r="U76" s="27">
        <v>8531.6</v>
      </c>
      <c r="V76" s="27">
        <v>8540</v>
      </c>
      <c r="W76" s="27">
        <v>8555.4</v>
      </c>
      <c r="X76" s="27">
        <v>8570.7999999999993</v>
      </c>
      <c r="Y76" s="27">
        <v>8586.2000000000007</v>
      </c>
      <c r="Z76" s="27">
        <v>8601.6</v>
      </c>
      <c r="AA76" s="27">
        <v>8617</v>
      </c>
      <c r="AB76" s="27"/>
      <c r="AC76" s="27"/>
      <c r="AD76" s="27"/>
    </row>
    <row r="77" spans="1:30">
      <c r="A77" s="47" t="s">
        <v>85</v>
      </c>
      <c r="B77" s="27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/>
      <c r="AC77" s="27"/>
      <c r="AD77" s="27"/>
    </row>
    <row r="78" spans="1:30">
      <c r="A78" s="47" t="s">
        <v>86</v>
      </c>
      <c r="B78" s="27">
        <v>3181</v>
      </c>
      <c r="C78" s="27">
        <v>3210.1</v>
      </c>
      <c r="D78" s="27">
        <v>3239.2</v>
      </c>
      <c r="E78" s="27">
        <v>3268.3</v>
      </c>
      <c r="F78" s="27">
        <v>3297.4</v>
      </c>
      <c r="G78" s="27">
        <v>3326.5</v>
      </c>
      <c r="H78" s="27">
        <v>3355.6</v>
      </c>
      <c r="I78" s="27">
        <v>3384.7</v>
      </c>
      <c r="J78" s="27">
        <v>3413.8</v>
      </c>
      <c r="K78" s="27">
        <v>3442.9</v>
      </c>
      <c r="L78" s="27">
        <v>3472</v>
      </c>
      <c r="M78" s="27">
        <v>3501.2</v>
      </c>
      <c r="N78" s="27">
        <v>3530.4</v>
      </c>
      <c r="O78" s="27">
        <v>3559.6</v>
      </c>
      <c r="P78" s="27">
        <v>3588.8</v>
      </c>
      <c r="Q78" s="27">
        <v>3618</v>
      </c>
      <c r="R78" s="27">
        <v>3647</v>
      </c>
      <c r="S78" s="27">
        <v>3676</v>
      </c>
      <c r="T78" s="27">
        <v>3705</v>
      </c>
      <c r="U78" s="27">
        <v>3734</v>
      </c>
      <c r="V78" s="27">
        <v>3763</v>
      </c>
      <c r="W78" s="27">
        <v>3793.2</v>
      </c>
      <c r="X78" s="27">
        <v>3823.4</v>
      </c>
      <c r="Y78" s="27">
        <v>3853.6</v>
      </c>
      <c r="Z78" s="27">
        <v>3883.8</v>
      </c>
      <c r="AA78" s="27">
        <v>3914</v>
      </c>
      <c r="AB78" s="27"/>
      <c r="AC78" s="27"/>
      <c r="AD78" s="27"/>
    </row>
    <row r="79" spans="1:30">
      <c r="A79" s="47" t="s">
        <v>87</v>
      </c>
      <c r="B79" s="27">
        <v>0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/>
      <c r="AC79" s="27"/>
      <c r="AD79" s="27"/>
    </row>
    <row r="80" spans="1:30">
      <c r="A80" s="47" t="s">
        <v>88</v>
      </c>
      <c r="B80" s="27">
        <v>14.46</v>
      </c>
      <c r="C80" s="27">
        <v>14.46</v>
      </c>
      <c r="D80" s="27">
        <v>14.46</v>
      </c>
      <c r="E80" s="27">
        <v>14.46</v>
      </c>
      <c r="F80" s="27">
        <v>14.46</v>
      </c>
      <c r="G80" s="27">
        <v>14.46</v>
      </c>
      <c r="H80" s="27">
        <v>14.46</v>
      </c>
      <c r="I80" s="27">
        <v>14.46</v>
      </c>
      <c r="J80" s="27">
        <v>14.46</v>
      </c>
      <c r="K80" s="27">
        <v>14.46</v>
      </c>
      <c r="L80" s="27">
        <v>14.46</v>
      </c>
      <c r="M80" s="27">
        <v>14.46</v>
      </c>
      <c r="N80" s="27">
        <v>14.46</v>
      </c>
      <c r="O80" s="27">
        <v>14.46</v>
      </c>
      <c r="P80" s="27">
        <v>14.46</v>
      </c>
      <c r="Q80" s="27">
        <v>14.46</v>
      </c>
      <c r="R80" s="27">
        <v>14.46</v>
      </c>
      <c r="S80" s="27">
        <v>14.46</v>
      </c>
      <c r="T80" s="27">
        <v>14.46</v>
      </c>
      <c r="U80" s="27">
        <v>14.46</v>
      </c>
      <c r="V80" s="27">
        <v>14.46</v>
      </c>
      <c r="W80" s="27">
        <v>14.46</v>
      </c>
      <c r="X80" s="27">
        <v>14.46</v>
      </c>
      <c r="Y80" s="27">
        <v>14.46</v>
      </c>
      <c r="Z80" s="27">
        <v>14.46</v>
      </c>
      <c r="AA80" s="27">
        <v>14.46</v>
      </c>
      <c r="AB80" s="27"/>
      <c r="AC80" s="27"/>
      <c r="AD80" s="27"/>
    </row>
    <row r="81" spans="1:30">
      <c r="A81" s="47" t="s">
        <v>89</v>
      </c>
      <c r="B81" s="27">
        <v>34.18</v>
      </c>
      <c r="C81" s="27">
        <v>34.159999999999997</v>
      </c>
      <c r="D81" s="27">
        <v>34.15</v>
      </c>
      <c r="E81" s="27">
        <v>34.130000000000003</v>
      </c>
      <c r="F81" s="27">
        <v>34.11</v>
      </c>
      <c r="G81" s="27">
        <v>34.1</v>
      </c>
      <c r="H81" s="27">
        <v>34.08</v>
      </c>
      <c r="I81" s="27">
        <v>34.06</v>
      </c>
      <c r="J81" s="27">
        <v>34.049999999999997</v>
      </c>
      <c r="K81" s="27">
        <v>34.03</v>
      </c>
      <c r="L81" s="27">
        <v>34.020000000000003</v>
      </c>
      <c r="M81" s="27">
        <v>33.979999999999997</v>
      </c>
      <c r="N81" s="27">
        <v>33.950000000000003</v>
      </c>
      <c r="O81" s="27">
        <v>33.92</v>
      </c>
      <c r="P81" s="27">
        <v>33.880000000000003</v>
      </c>
      <c r="Q81" s="27">
        <v>33.85</v>
      </c>
      <c r="R81" s="27">
        <v>33.61</v>
      </c>
      <c r="S81" s="27">
        <v>33.369999999999997</v>
      </c>
      <c r="T81" s="27">
        <v>33.130000000000003</v>
      </c>
      <c r="U81" s="27">
        <v>32.89</v>
      </c>
      <c r="V81" s="27">
        <v>32.65</v>
      </c>
      <c r="W81" s="27">
        <v>32.61</v>
      </c>
      <c r="X81" s="27">
        <v>32.57</v>
      </c>
      <c r="Y81" s="27">
        <v>32.53</v>
      </c>
      <c r="Z81" s="27">
        <v>32.49</v>
      </c>
      <c r="AA81" s="27">
        <v>32.450000000000003</v>
      </c>
      <c r="AB81" s="27"/>
      <c r="AC81" s="27"/>
      <c r="AD81" s="27"/>
    </row>
    <row r="82" spans="1:30">
      <c r="A82" s="47" t="s">
        <v>90</v>
      </c>
      <c r="B82" s="27">
        <v>1746</v>
      </c>
      <c r="C82" s="27">
        <v>1753.7</v>
      </c>
      <c r="D82" s="27">
        <v>1761.4</v>
      </c>
      <c r="E82" s="27">
        <v>1769.1</v>
      </c>
      <c r="F82" s="27">
        <v>1776.8</v>
      </c>
      <c r="G82" s="27">
        <v>1784.5</v>
      </c>
      <c r="H82" s="27">
        <v>1792.2</v>
      </c>
      <c r="I82" s="27">
        <v>1799.9</v>
      </c>
      <c r="J82" s="27">
        <v>1807.6</v>
      </c>
      <c r="K82" s="27">
        <v>1815.3</v>
      </c>
      <c r="L82" s="27">
        <v>1823</v>
      </c>
      <c r="M82" s="27">
        <v>1835.2</v>
      </c>
      <c r="N82" s="27">
        <v>1847.4</v>
      </c>
      <c r="O82" s="27">
        <v>1859.6</v>
      </c>
      <c r="P82" s="27">
        <v>1871.8</v>
      </c>
      <c r="Q82" s="27">
        <v>1884</v>
      </c>
      <c r="R82" s="27">
        <v>1899.8</v>
      </c>
      <c r="S82" s="27">
        <v>1915.6</v>
      </c>
      <c r="T82" s="27">
        <v>1931.4</v>
      </c>
      <c r="U82" s="27">
        <v>1947.2</v>
      </c>
      <c r="V82" s="27">
        <v>1963</v>
      </c>
      <c r="W82" s="27">
        <v>1974.6</v>
      </c>
      <c r="X82" s="27">
        <v>1986.2</v>
      </c>
      <c r="Y82" s="27">
        <v>1997.8</v>
      </c>
      <c r="Z82" s="27">
        <v>2009.4</v>
      </c>
      <c r="AA82" s="27">
        <v>2021</v>
      </c>
      <c r="AB82" s="27"/>
      <c r="AC82" s="27"/>
      <c r="AD82" s="27"/>
    </row>
    <row r="83" spans="1:30">
      <c r="A83" s="47" t="s">
        <v>91</v>
      </c>
      <c r="B83" s="27">
        <v>7141</v>
      </c>
      <c r="C83" s="27">
        <v>7103.8</v>
      </c>
      <c r="D83" s="27">
        <v>7066.6</v>
      </c>
      <c r="E83" s="27">
        <v>7029.4</v>
      </c>
      <c r="F83" s="27">
        <v>6992.2</v>
      </c>
      <c r="G83" s="27">
        <v>6955</v>
      </c>
      <c r="H83" s="27">
        <v>6917.8</v>
      </c>
      <c r="I83" s="27">
        <v>6880.6</v>
      </c>
      <c r="J83" s="27">
        <v>6843.4</v>
      </c>
      <c r="K83" s="27">
        <v>6806.2</v>
      </c>
      <c r="L83" s="27">
        <v>6769</v>
      </c>
      <c r="M83" s="27">
        <v>6731</v>
      </c>
      <c r="N83" s="27">
        <v>6693</v>
      </c>
      <c r="O83" s="27">
        <v>6655</v>
      </c>
      <c r="P83" s="27">
        <v>6617</v>
      </c>
      <c r="Q83" s="27">
        <v>6579</v>
      </c>
      <c r="R83" s="27">
        <v>6540.8</v>
      </c>
      <c r="S83" s="27">
        <v>6502.6</v>
      </c>
      <c r="T83" s="27">
        <v>6464.4</v>
      </c>
      <c r="U83" s="27">
        <v>6426.2</v>
      </c>
      <c r="V83" s="27">
        <v>6388</v>
      </c>
      <c r="W83" s="27">
        <v>6349.8</v>
      </c>
      <c r="X83" s="27">
        <v>6311.6</v>
      </c>
      <c r="Y83" s="27">
        <v>6273.4</v>
      </c>
      <c r="Z83" s="27">
        <v>6235.2</v>
      </c>
      <c r="AA83" s="27">
        <v>6197</v>
      </c>
      <c r="AB83" s="27"/>
      <c r="AC83" s="27"/>
      <c r="AD83" s="27"/>
    </row>
    <row r="84" spans="1:30">
      <c r="A84" s="47" t="s">
        <v>92</v>
      </c>
      <c r="B84" s="27">
        <v>2215.7800000000002</v>
      </c>
      <c r="C84" s="27">
        <v>2206.17</v>
      </c>
      <c r="D84" s="27">
        <v>2196.5500000000002</v>
      </c>
      <c r="E84" s="27">
        <v>2186.94</v>
      </c>
      <c r="F84" s="27">
        <v>2177.3200000000002</v>
      </c>
      <c r="G84" s="27">
        <v>2167.71</v>
      </c>
      <c r="H84" s="27">
        <v>2158.09</v>
      </c>
      <c r="I84" s="27">
        <v>2148.48</v>
      </c>
      <c r="J84" s="27">
        <v>2138.86</v>
      </c>
      <c r="K84" s="27">
        <v>2129.25</v>
      </c>
      <c r="L84" s="27">
        <v>2119.63</v>
      </c>
      <c r="M84" s="27">
        <v>2110</v>
      </c>
      <c r="N84" s="27">
        <v>2100.36</v>
      </c>
      <c r="O84" s="27">
        <v>2090.73</v>
      </c>
      <c r="P84" s="27">
        <v>2081.09</v>
      </c>
      <c r="Q84" s="27">
        <v>2071.46</v>
      </c>
      <c r="R84" s="27">
        <v>2061.4299999999998</v>
      </c>
      <c r="S84" s="27">
        <v>2051.39</v>
      </c>
      <c r="T84" s="27">
        <v>2041.36</v>
      </c>
      <c r="U84" s="27">
        <v>2031.32</v>
      </c>
      <c r="V84" s="27">
        <v>2021.29</v>
      </c>
      <c r="W84" s="27">
        <v>2011.26</v>
      </c>
      <c r="X84" s="27">
        <v>2001.22</v>
      </c>
      <c r="Y84" s="27">
        <v>1991.19</v>
      </c>
      <c r="Z84" s="27">
        <v>1981.15</v>
      </c>
      <c r="AA84" s="27">
        <v>1971.12</v>
      </c>
      <c r="AB84" s="27"/>
      <c r="AC84" s="27"/>
      <c r="AD84" s="27"/>
    </row>
    <row r="85" spans="1:30">
      <c r="A85" s="47" t="s">
        <v>93</v>
      </c>
      <c r="B85" s="27">
        <v>7183</v>
      </c>
      <c r="C85" s="27">
        <v>7299.2</v>
      </c>
      <c r="D85" s="27">
        <v>7415.4</v>
      </c>
      <c r="E85" s="27">
        <v>7531.6</v>
      </c>
      <c r="F85" s="27">
        <v>7647.8</v>
      </c>
      <c r="G85" s="27">
        <v>7764</v>
      </c>
      <c r="H85" s="27">
        <v>7880.2</v>
      </c>
      <c r="I85" s="27">
        <v>7996.4</v>
      </c>
      <c r="J85" s="27">
        <v>8112.6</v>
      </c>
      <c r="K85" s="27">
        <v>8228.7999999999993</v>
      </c>
      <c r="L85" s="27">
        <v>8345</v>
      </c>
      <c r="M85" s="27">
        <v>8461</v>
      </c>
      <c r="N85" s="27">
        <v>8577</v>
      </c>
      <c r="O85" s="27">
        <v>8693</v>
      </c>
      <c r="P85" s="27">
        <v>8809</v>
      </c>
      <c r="Q85" s="27">
        <v>8925</v>
      </c>
      <c r="R85" s="27">
        <v>9039.7999999999993</v>
      </c>
      <c r="S85" s="27">
        <v>9154.6</v>
      </c>
      <c r="T85" s="27">
        <v>9269.4</v>
      </c>
      <c r="U85" s="27">
        <v>9384.2000000000007</v>
      </c>
      <c r="V85" s="27">
        <v>9499</v>
      </c>
      <c r="W85" s="27">
        <v>9609</v>
      </c>
      <c r="X85" s="27">
        <v>9719</v>
      </c>
      <c r="Y85" s="27">
        <v>9829</v>
      </c>
      <c r="Z85" s="27">
        <v>9939</v>
      </c>
      <c r="AA85" s="27">
        <v>10049</v>
      </c>
      <c r="AB85" s="27"/>
      <c r="AC85" s="27"/>
      <c r="AD85" s="27"/>
    </row>
    <row r="86" spans="1:30">
      <c r="A86" s="47" t="s">
        <v>94</v>
      </c>
      <c r="B86" s="27">
        <v>104</v>
      </c>
      <c r="C86" s="27">
        <v>102.5</v>
      </c>
      <c r="D86" s="27">
        <v>101</v>
      </c>
      <c r="E86" s="27">
        <v>99.5</v>
      </c>
      <c r="F86" s="27">
        <v>98</v>
      </c>
      <c r="G86" s="27">
        <v>96.5</v>
      </c>
      <c r="H86" s="27">
        <v>95</v>
      </c>
      <c r="I86" s="27">
        <v>93.5</v>
      </c>
      <c r="J86" s="27">
        <v>92</v>
      </c>
      <c r="K86" s="27">
        <v>90.5</v>
      </c>
      <c r="L86" s="27">
        <v>89</v>
      </c>
      <c r="M86" s="27">
        <v>87.4</v>
      </c>
      <c r="N86" s="27">
        <v>85.8</v>
      </c>
      <c r="O86" s="27">
        <v>84.2</v>
      </c>
      <c r="P86" s="27">
        <v>82.6</v>
      </c>
      <c r="Q86" s="27">
        <v>81</v>
      </c>
      <c r="R86" s="27">
        <v>79.400000000000006</v>
      </c>
      <c r="S86" s="27">
        <v>77.8</v>
      </c>
      <c r="T86" s="27">
        <v>76.2</v>
      </c>
      <c r="U86" s="27">
        <v>74.599999999999994</v>
      </c>
      <c r="V86" s="27">
        <v>73</v>
      </c>
      <c r="W86" s="27">
        <v>71.400000000000006</v>
      </c>
      <c r="X86" s="27">
        <v>69.8</v>
      </c>
      <c r="Y86" s="27">
        <v>68.2</v>
      </c>
      <c r="Z86" s="27">
        <v>66.599999999999994</v>
      </c>
      <c r="AA86" s="27">
        <v>65</v>
      </c>
      <c r="AB86" s="27"/>
      <c r="AC86" s="27"/>
      <c r="AD86" s="27"/>
    </row>
    <row r="87" spans="1:30">
      <c r="A87" s="47" t="s">
        <v>95</v>
      </c>
      <c r="B87" s="27">
        <v>7679</v>
      </c>
      <c r="C87" s="27">
        <v>7504.6</v>
      </c>
      <c r="D87" s="27">
        <v>7330.2</v>
      </c>
      <c r="E87" s="27">
        <v>7155.8</v>
      </c>
      <c r="F87" s="27">
        <v>6981.4</v>
      </c>
      <c r="G87" s="27">
        <v>6807</v>
      </c>
      <c r="H87" s="27">
        <v>6632.6</v>
      </c>
      <c r="I87" s="27">
        <v>6458.2</v>
      </c>
      <c r="J87" s="27">
        <v>6283.8</v>
      </c>
      <c r="K87" s="27">
        <v>6109.4</v>
      </c>
      <c r="L87" s="27">
        <v>5935</v>
      </c>
      <c r="M87" s="27">
        <v>5815</v>
      </c>
      <c r="N87" s="27">
        <v>5695</v>
      </c>
      <c r="O87" s="27">
        <v>5575</v>
      </c>
      <c r="P87" s="27">
        <v>5455</v>
      </c>
      <c r="Q87" s="27">
        <v>5335</v>
      </c>
      <c r="R87" s="27">
        <v>5215</v>
      </c>
      <c r="S87" s="27">
        <v>5095</v>
      </c>
      <c r="T87" s="27">
        <v>4975</v>
      </c>
      <c r="U87" s="27">
        <v>4855</v>
      </c>
      <c r="V87" s="27">
        <v>4735</v>
      </c>
      <c r="W87" s="27">
        <v>4615</v>
      </c>
      <c r="X87" s="27">
        <v>4495</v>
      </c>
      <c r="Y87" s="27">
        <v>4375</v>
      </c>
      <c r="Z87" s="27">
        <v>4255</v>
      </c>
      <c r="AA87" s="27">
        <v>4135</v>
      </c>
      <c r="AB87" s="27"/>
      <c r="AC87" s="27"/>
      <c r="AD87" s="27"/>
    </row>
    <row r="88" spans="1:30">
      <c r="A88" s="47" t="s">
        <v>96</v>
      </c>
      <c r="B88" s="27">
        <v>348</v>
      </c>
      <c r="C88" s="27">
        <v>353</v>
      </c>
      <c r="D88" s="27">
        <v>358</v>
      </c>
      <c r="E88" s="27">
        <v>363</v>
      </c>
      <c r="F88" s="27">
        <v>368</v>
      </c>
      <c r="G88" s="27">
        <v>373</v>
      </c>
      <c r="H88" s="27">
        <v>378</v>
      </c>
      <c r="I88" s="27">
        <v>383</v>
      </c>
      <c r="J88" s="27">
        <v>388</v>
      </c>
      <c r="K88" s="27">
        <v>393</v>
      </c>
      <c r="L88" s="27">
        <v>398</v>
      </c>
      <c r="M88" s="27">
        <v>401.8</v>
      </c>
      <c r="N88" s="27">
        <v>405.6</v>
      </c>
      <c r="O88" s="27">
        <v>409.4</v>
      </c>
      <c r="P88" s="27">
        <v>413.2</v>
      </c>
      <c r="Q88" s="27">
        <v>417</v>
      </c>
      <c r="R88" s="27">
        <v>417</v>
      </c>
      <c r="S88" s="27">
        <v>417</v>
      </c>
      <c r="T88" s="27">
        <v>417</v>
      </c>
      <c r="U88" s="27">
        <v>417</v>
      </c>
      <c r="V88" s="27">
        <v>417</v>
      </c>
      <c r="W88" s="27">
        <v>417</v>
      </c>
      <c r="X88" s="27">
        <v>417</v>
      </c>
      <c r="Y88" s="27">
        <v>417</v>
      </c>
      <c r="Z88" s="27">
        <v>417</v>
      </c>
      <c r="AA88" s="27">
        <v>417</v>
      </c>
      <c r="AB88" s="27"/>
      <c r="AC88" s="27"/>
      <c r="AD88" s="27"/>
    </row>
    <row r="89" spans="1:30">
      <c r="A89" s="47" t="s">
        <v>97</v>
      </c>
      <c r="B89" s="27">
        <v>9.6999999999999993</v>
      </c>
      <c r="C89" s="27">
        <v>9.75</v>
      </c>
      <c r="D89" s="27">
        <v>9.8000000000000007</v>
      </c>
      <c r="E89" s="27">
        <v>9.85</v>
      </c>
      <c r="F89" s="27">
        <v>9.9</v>
      </c>
      <c r="G89" s="27">
        <v>9.9499999999999993</v>
      </c>
      <c r="H89" s="27">
        <v>10</v>
      </c>
      <c r="I89" s="27">
        <v>10.050000000000001</v>
      </c>
      <c r="J89" s="27">
        <v>10.1</v>
      </c>
      <c r="K89" s="27">
        <v>10.15</v>
      </c>
      <c r="L89" s="27">
        <v>10.199999999999999</v>
      </c>
      <c r="M89" s="27">
        <v>10.26</v>
      </c>
      <c r="N89" s="27">
        <v>10.32</v>
      </c>
      <c r="O89" s="27">
        <v>10.38</v>
      </c>
      <c r="P89" s="27">
        <v>10.44</v>
      </c>
      <c r="Q89" s="27">
        <v>10.5</v>
      </c>
      <c r="R89" s="27">
        <v>10.54</v>
      </c>
      <c r="S89" s="27">
        <v>10.58</v>
      </c>
      <c r="T89" s="27">
        <v>10.62</v>
      </c>
      <c r="U89" s="27">
        <v>10.66</v>
      </c>
      <c r="V89" s="27">
        <v>10.7</v>
      </c>
      <c r="W89" s="27">
        <v>10.76</v>
      </c>
      <c r="X89" s="27">
        <v>10.82</v>
      </c>
      <c r="Y89" s="27">
        <v>10.88</v>
      </c>
      <c r="Z89" s="27">
        <v>10.94</v>
      </c>
      <c r="AA89" s="27">
        <v>11</v>
      </c>
      <c r="AB89" s="27"/>
      <c r="AC89" s="27"/>
      <c r="AD89" s="27"/>
    </row>
    <row r="90" spans="1:30">
      <c r="A90" s="47" t="s">
        <v>98</v>
      </c>
      <c r="B90" s="27">
        <v>42522</v>
      </c>
      <c r="C90" s="27">
        <v>42522</v>
      </c>
      <c r="D90" s="27">
        <v>42522</v>
      </c>
      <c r="E90" s="27">
        <v>42522</v>
      </c>
      <c r="F90" s="27">
        <v>42522</v>
      </c>
      <c r="G90" s="27">
        <v>42522</v>
      </c>
      <c r="H90" s="27">
        <v>42522</v>
      </c>
      <c r="I90" s="27">
        <v>42522</v>
      </c>
      <c r="J90" s="27">
        <v>42522</v>
      </c>
      <c r="K90" s="27">
        <v>42522</v>
      </c>
      <c r="L90" s="27">
        <v>42522</v>
      </c>
      <c r="M90" s="27">
        <v>42522</v>
      </c>
      <c r="N90" s="27">
        <v>42522</v>
      </c>
      <c r="O90" s="27">
        <v>42522</v>
      </c>
      <c r="P90" s="27">
        <v>42522</v>
      </c>
      <c r="Q90" s="27">
        <v>42522</v>
      </c>
      <c r="R90" s="27">
        <v>42607.6</v>
      </c>
      <c r="S90" s="27">
        <v>42693.2</v>
      </c>
      <c r="T90" s="27">
        <v>42778.8</v>
      </c>
      <c r="U90" s="27">
        <v>42864.4</v>
      </c>
      <c r="V90" s="27">
        <v>42950</v>
      </c>
      <c r="W90" s="27">
        <v>42950</v>
      </c>
      <c r="X90" s="27">
        <v>42950</v>
      </c>
      <c r="Y90" s="27">
        <v>42950</v>
      </c>
      <c r="Z90" s="27">
        <v>42950</v>
      </c>
      <c r="AA90" s="27">
        <v>42950</v>
      </c>
      <c r="AB90" s="27"/>
      <c r="AC90" s="27"/>
      <c r="AD90" s="27"/>
    </row>
    <row r="91" spans="1:30">
      <c r="A91" s="47" t="s">
        <v>99</v>
      </c>
      <c r="B91" s="27">
        <v>65770</v>
      </c>
      <c r="C91" s="27">
        <v>63856.4</v>
      </c>
      <c r="D91" s="27">
        <v>61942.8</v>
      </c>
      <c r="E91" s="27">
        <v>60029.2</v>
      </c>
      <c r="F91" s="27">
        <v>58115.6</v>
      </c>
      <c r="G91" s="27">
        <v>56202</v>
      </c>
      <c r="H91" s="27">
        <v>54288.4</v>
      </c>
      <c r="I91" s="27">
        <v>52374.8</v>
      </c>
      <c r="J91" s="27">
        <v>50461.2</v>
      </c>
      <c r="K91" s="27">
        <v>48547.6</v>
      </c>
      <c r="L91" s="27">
        <v>46634</v>
      </c>
      <c r="M91" s="27">
        <v>46284.800000000003</v>
      </c>
      <c r="N91" s="27">
        <v>45935.6</v>
      </c>
      <c r="O91" s="27">
        <v>45586.400000000001</v>
      </c>
      <c r="P91" s="27">
        <v>45237.2</v>
      </c>
      <c r="Q91" s="27">
        <v>44888</v>
      </c>
      <c r="R91" s="27">
        <v>44402.8</v>
      </c>
      <c r="S91" s="27">
        <v>43917.599999999999</v>
      </c>
      <c r="T91" s="27">
        <v>43432.4</v>
      </c>
      <c r="U91" s="27">
        <v>42947.199999999997</v>
      </c>
      <c r="V91" s="27">
        <v>42462</v>
      </c>
      <c r="W91" s="27">
        <v>41977.599999999999</v>
      </c>
      <c r="X91" s="27">
        <v>41493.199999999997</v>
      </c>
      <c r="Y91" s="27">
        <v>41008.800000000003</v>
      </c>
      <c r="Z91" s="27">
        <v>40524.400000000001</v>
      </c>
      <c r="AA91" s="27">
        <v>40040</v>
      </c>
      <c r="AB91" s="27"/>
      <c r="AC91" s="27"/>
      <c r="AD91" s="27"/>
    </row>
    <row r="92" spans="1:30">
      <c r="A92" s="47" t="s">
        <v>100</v>
      </c>
      <c r="B92" s="27">
        <v>8360.3799999999992</v>
      </c>
      <c r="C92" s="27">
        <v>8385.34</v>
      </c>
      <c r="D92" s="27">
        <v>8410.2999999999993</v>
      </c>
      <c r="E92" s="27">
        <v>8435.26</v>
      </c>
      <c r="F92" s="27">
        <v>8460.2199999999993</v>
      </c>
      <c r="G92" s="27">
        <v>8485.18</v>
      </c>
      <c r="H92" s="27">
        <v>8510.14</v>
      </c>
      <c r="I92" s="27">
        <v>8535.1</v>
      </c>
      <c r="J92" s="27">
        <v>8560.06</v>
      </c>
      <c r="K92" s="27">
        <v>8585.02</v>
      </c>
      <c r="L92" s="27">
        <v>8609.98</v>
      </c>
      <c r="M92" s="27">
        <v>8798.18</v>
      </c>
      <c r="N92" s="27">
        <v>8986.3799999999992</v>
      </c>
      <c r="O92" s="27">
        <v>9174.58</v>
      </c>
      <c r="P92" s="27">
        <v>9362.7800000000007</v>
      </c>
      <c r="Q92" s="27">
        <v>9550.98</v>
      </c>
      <c r="R92" s="27">
        <v>9550.98</v>
      </c>
      <c r="S92" s="27">
        <v>9550.98</v>
      </c>
      <c r="T92" s="27">
        <v>9550.98</v>
      </c>
      <c r="U92" s="27">
        <v>9550.98</v>
      </c>
      <c r="V92" s="27">
        <v>9550.98</v>
      </c>
      <c r="W92" s="27">
        <v>9550.98</v>
      </c>
      <c r="X92" s="27">
        <v>9550.98</v>
      </c>
      <c r="Y92" s="27">
        <v>9550.98</v>
      </c>
      <c r="Z92" s="27">
        <v>9550.98</v>
      </c>
      <c r="AA92" s="27">
        <v>9550.98</v>
      </c>
      <c r="AB92" s="27"/>
      <c r="AC92" s="27"/>
      <c r="AD92" s="27"/>
    </row>
    <row r="93" spans="1:30">
      <c r="A93" s="47" t="s">
        <v>101</v>
      </c>
      <c r="B93" s="27">
        <v>789</v>
      </c>
      <c r="C93" s="27">
        <v>790.4</v>
      </c>
      <c r="D93" s="27">
        <v>791.8</v>
      </c>
      <c r="E93" s="27">
        <v>793.2</v>
      </c>
      <c r="F93" s="27">
        <v>794.6</v>
      </c>
      <c r="G93" s="27">
        <v>796</v>
      </c>
      <c r="H93" s="27">
        <v>797.4</v>
      </c>
      <c r="I93" s="27">
        <v>798.8</v>
      </c>
      <c r="J93" s="27">
        <v>800.2</v>
      </c>
      <c r="K93" s="27">
        <v>801.6</v>
      </c>
      <c r="L93" s="27">
        <v>803</v>
      </c>
      <c r="M93" s="27">
        <v>804.4</v>
      </c>
      <c r="N93" s="27">
        <v>805.8</v>
      </c>
      <c r="O93" s="27">
        <v>807.2</v>
      </c>
      <c r="P93" s="27">
        <v>808.6</v>
      </c>
      <c r="Q93" s="27">
        <v>810</v>
      </c>
      <c r="R93" s="27">
        <v>810</v>
      </c>
      <c r="S93" s="27">
        <v>810</v>
      </c>
      <c r="T93" s="27">
        <v>810</v>
      </c>
      <c r="U93" s="27">
        <v>810</v>
      </c>
      <c r="V93" s="27">
        <v>810</v>
      </c>
      <c r="W93" s="27">
        <v>810</v>
      </c>
      <c r="X93" s="27">
        <v>810</v>
      </c>
      <c r="Y93" s="27">
        <v>810</v>
      </c>
      <c r="Z93" s="27">
        <v>810</v>
      </c>
      <c r="AA93" s="27">
        <v>810</v>
      </c>
      <c r="AB93" s="27"/>
      <c r="AC93" s="27"/>
      <c r="AD93" s="27"/>
    </row>
    <row r="94" spans="1:30">
      <c r="A94" s="47" t="s">
        <v>102</v>
      </c>
      <c r="B94" s="27">
        <v>82.35</v>
      </c>
      <c r="C94" s="27">
        <v>82.35</v>
      </c>
      <c r="D94" s="27">
        <v>82.35</v>
      </c>
      <c r="E94" s="27">
        <v>82.35</v>
      </c>
      <c r="F94" s="27">
        <v>82.35</v>
      </c>
      <c r="G94" s="27">
        <v>82.35</v>
      </c>
      <c r="H94" s="27">
        <v>82.35</v>
      </c>
      <c r="I94" s="27">
        <v>82.35</v>
      </c>
      <c r="J94" s="27">
        <v>82.35</v>
      </c>
      <c r="K94" s="27">
        <v>82.35</v>
      </c>
      <c r="L94" s="27">
        <v>82.35</v>
      </c>
      <c r="M94" s="27">
        <v>82.35</v>
      </c>
      <c r="N94" s="27">
        <v>82.35</v>
      </c>
      <c r="O94" s="27">
        <v>82.35</v>
      </c>
      <c r="P94" s="27">
        <v>82.35</v>
      </c>
      <c r="Q94" s="27">
        <v>82.35</v>
      </c>
      <c r="R94" s="27">
        <v>80.16</v>
      </c>
      <c r="S94" s="27">
        <v>77.97</v>
      </c>
      <c r="T94" s="27">
        <v>75.78</v>
      </c>
      <c r="U94" s="27">
        <v>73.59</v>
      </c>
      <c r="V94" s="27">
        <v>71.41</v>
      </c>
      <c r="W94" s="27">
        <v>71.41</v>
      </c>
      <c r="X94" s="27">
        <v>71.41</v>
      </c>
      <c r="Y94" s="27">
        <v>71.41</v>
      </c>
      <c r="Z94" s="27">
        <v>71.41</v>
      </c>
      <c r="AA94" s="27">
        <v>71.41</v>
      </c>
      <c r="AB94" s="27"/>
      <c r="AC94" s="27"/>
      <c r="AD94" s="27"/>
    </row>
    <row r="95" spans="1:30">
      <c r="A95" s="47" t="s">
        <v>103</v>
      </c>
      <c r="B95" s="27">
        <v>66</v>
      </c>
      <c r="C95" s="27">
        <v>65.900000000000006</v>
      </c>
      <c r="D95" s="27">
        <v>65.8</v>
      </c>
      <c r="E95" s="27">
        <v>65.7</v>
      </c>
      <c r="F95" s="27">
        <v>65.599999999999994</v>
      </c>
      <c r="G95" s="27">
        <v>65.5</v>
      </c>
      <c r="H95" s="27">
        <v>65.400000000000006</v>
      </c>
      <c r="I95" s="27">
        <v>65.3</v>
      </c>
      <c r="J95" s="27">
        <v>65.2</v>
      </c>
      <c r="K95" s="27">
        <v>65.099999999999994</v>
      </c>
      <c r="L95" s="27">
        <v>65</v>
      </c>
      <c r="M95" s="27">
        <v>65.400000000000006</v>
      </c>
      <c r="N95" s="27">
        <v>65.8</v>
      </c>
      <c r="O95" s="27">
        <v>66.2</v>
      </c>
      <c r="P95" s="27">
        <v>66.599999999999994</v>
      </c>
      <c r="Q95" s="27">
        <v>67</v>
      </c>
      <c r="R95" s="27">
        <v>66.8</v>
      </c>
      <c r="S95" s="27">
        <v>66.599999999999994</v>
      </c>
      <c r="T95" s="27">
        <v>66.400000000000006</v>
      </c>
      <c r="U95" s="27">
        <v>66.2</v>
      </c>
      <c r="V95" s="27">
        <v>66</v>
      </c>
      <c r="W95" s="27">
        <v>68</v>
      </c>
      <c r="X95" s="27">
        <v>70</v>
      </c>
      <c r="Y95" s="27">
        <v>72</v>
      </c>
      <c r="Z95" s="27">
        <v>74</v>
      </c>
      <c r="AA95" s="27">
        <v>76</v>
      </c>
      <c r="AB95" s="27"/>
      <c r="AC95" s="27"/>
      <c r="AD95" s="27"/>
    </row>
    <row r="96" spans="1:30">
      <c r="A96" s="47" t="s">
        <v>104</v>
      </c>
      <c r="B96" s="27">
        <v>6950</v>
      </c>
      <c r="C96" s="27">
        <v>7024.2</v>
      </c>
      <c r="D96" s="27">
        <v>7098.4</v>
      </c>
      <c r="E96" s="27">
        <v>7172.6</v>
      </c>
      <c r="F96" s="27">
        <v>7246.8</v>
      </c>
      <c r="G96" s="27">
        <v>7321</v>
      </c>
      <c r="H96" s="27">
        <v>7395.2</v>
      </c>
      <c r="I96" s="27">
        <v>7469.4</v>
      </c>
      <c r="J96" s="27">
        <v>7543.6</v>
      </c>
      <c r="K96" s="27">
        <v>7617.8</v>
      </c>
      <c r="L96" s="27">
        <v>7692</v>
      </c>
      <c r="M96" s="27">
        <v>7766.4</v>
      </c>
      <c r="N96" s="27">
        <v>7840.8</v>
      </c>
      <c r="O96" s="27">
        <v>7915.2</v>
      </c>
      <c r="P96" s="27">
        <v>7989.6</v>
      </c>
      <c r="Q96" s="27">
        <v>8064</v>
      </c>
      <c r="R96" s="27">
        <v>8114</v>
      </c>
      <c r="S96" s="27">
        <v>8164</v>
      </c>
      <c r="T96" s="27">
        <v>8214</v>
      </c>
      <c r="U96" s="27">
        <v>8264</v>
      </c>
      <c r="V96" s="27">
        <v>8314</v>
      </c>
      <c r="W96" s="27">
        <v>8364.2000000000007</v>
      </c>
      <c r="X96" s="27">
        <v>8414.4</v>
      </c>
      <c r="Y96" s="27">
        <v>8464.6</v>
      </c>
      <c r="Z96" s="27">
        <v>8514.7999999999993</v>
      </c>
      <c r="AA96" s="27">
        <v>8565</v>
      </c>
      <c r="AB96" s="27"/>
      <c r="AC96" s="27"/>
      <c r="AD96" s="27"/>
    </row>
    <row r="97" spans="1:30">
      <c r="A97" s="47" t="s">
        <v>105</v>
      </c>
      <c r="B97" s="27">
        <v>246.8</v>
      </c>
      <c r="C97" s="27">
        <v>246.56</v>
      </c>
      <c r="D97" s="27">
        <v>246.32</v>
      </c>
      <c r="E97" s="27">
        <v>246.08</v>
      </c>
      <c r="F97" s="27">
        <v>245.84</v>
      </c>
      <c r="G97" s="27">
        <v>245.6</v>
      </c>
      <c r="H97" s="27">
        <v>245.36</v>
      </c>
      <c r="I97" s="27">
        <v>245.12</v>
      </c>
      <c r="J97" s="27">
        <v>244.88</v>
      </c>
      <c r="K97" s="27">
        <v>244.64</v>
      </c>
      <c r="L97" s="27">
        <v>244.4</v>
      </c>
      <c r="M97" s="27">
        <v>244.12</v>
      </c>
      <c r="N97" s="27">
        <v>243.84</v>
      </c>
      <c r="O97" s="27">
        <v>243.56</v>
      </c>
      <c r="P97" s="27">
        <v>243.28</v>
      </c>
      <c r="Q97" s="27">
        <v>243</v>
      </c>
      <c r="R97" s="27">
        <v>242.82</v>
      </c>
      <c r="S97" s="27">
        <v>242.64</v>
      </c>
      <c r="T97" s="27">
        <v>242.46</v>
      </c>
      <c r="U97" s="27">
        <v>242.28</v>
      </c>
      <c r="V97" s="27">
        <v>242.1</v>
      </c>
      <c r="W97" s="27">
        <v>241.84</v>
      </c>
      <c r="X97" s="27">
        <v>241.58</v>
      </c>
      <c r="Y97" s="27">
        <v>241.32</v>
      </c>
      <c r="Z97" s="27">
        <v>241.06</v>
      </c>
      <c r="AA97" s="27">
        <v>240.8</v>
      </c>
      <c r="AB97" s="27"/>
      <c r="AC97" s="27"/>
      <c r="AD97" s="27"/>
    </row>
    <row r="98" spans="1:30">
      <c r="A98" s="47" t="s">
        <v>106</v>
      </c>
      <c r="B98" s="27">
        <v>10899</v>
      </c>
      <c r="C98" s="27">
        <v>10858.2</v>
      </c>
      <c r="D98" s="27">
        <v>10817.4</v>
      </c>
      <c r="E98" s="27">
        <v>10776.6</v>
      </c>
      <c r="F98" s="27">
        <v>10735.8</v>
      </c>
      <c r="G98" s="27">
        <v>10695</v>
      </c>
      <c r="H98" s="27">
        <v>10654.2</v>
      </c>
      <c r="I98" s="27">
        <v>10613.4</v>
      </c>
      <c r="J98" s="27">
        <v>10572.6</v>
      </c>
      <c r="K98" s="27">
        <v>10531.8</v>
      </c>
      <c r="L98" s="27">
        <v>10491</v>
      </c>
      <c r="M98" s="27">
        <v>10425.200000000001</v>
      </c>
      <c r="N98" s="27">
        <v>10359.4</v>
      </c>
      <c r="O98" s="27">
        <v>10293.6</v>
      </c>
      <c r="P98" s="27">
        <v>10227.799999999999</v>
      </c>
      <c r="Q98" s="27">
        <v>10162</v>
      </c>
      <c r="R98" s="27">
        <v>10110.4</v>
      </c>
      <c r="S98" s="27">
        <v>10058.799999999999</v>
      </c>
      <c r="T98" s="27">
        <v>10007.200000000001</v>
      </c>
      <c r="U98" s="27">
        <v>9955.6</v>
      </c>
      <c r="V98" s="27">
        <v>9904</v>
      </c>
      <c r="W98" s="27">
        <v>9879.7999999999993</v>
      </c>
      <c r="X98" s="27">
        <v>9855.6</v>
      </c>
      <c r="Y98" s="27">
        <v>9831.4</v>
      </c>
      <c r="Z98" s="27">
        <v>9807.2000000000007</v>
      </c>
      <c r="AA98" s="27">
        <v>9783</v>
      </c>
      <c r="AB98" s="27"/>
      <c r="AC98" s="27"/>
      <c r="AD98" s="27"/>
    </row>
    <row r="99" spans="1:30">
      <c r="A99" s="47" t="s">
        <v>107</v>
      </c>
      <c r="B99" s="27">
        <v>50.6</v>
      </c>
      <c r="C99" s="27">
        <v>50.6</v>
      </c>
      <c r="D99" s="27">
        <v>50.6</v>
      </c>
      <c r="E99" s="27">
        <v>50.6</v>
      </c>
      <c r="F99" s="27">
        <v>50.6</v>
      </c>
      <c r="G99" s="27">
        <v>50.6</v>
      </c>
      <c r="H99" s="27">
        <v>50.6</v>
      </c>
      <c r="I99" s="27">
        <v>50.6</v>
      </c>
      <c r="J99" s="27">
        <v>50.6</v>
      </c>
      <c r="K99" s="27">
        <v>50.6</v>
      </c>
      <c r="L99" s="27">
        <v>50.6</v>
      </c>
      <c r="M99" s="27">
        <v>50.6</v>
      </c>
      <c r="N99" s="27">
        <v>50.6</v>
      </c>
      <c r="O99" s="27">
        <v>50.6</v>
      </c>
      <c r="P99" s="27">
        <v>50.6</v>
      </c>
      <c r="Q99" s="27">
        <v>50.6</v>
      </c>
      <c r="R99" s="27">
        <v>50.6</v>
      </c>
      <c r="S99" s="27">
        <v>50.6</v>
      </c>
      <c r="T99" s="27">
        <v>50.6</v>
      </c>
      <c r="U99" s="27">
        <v>50.6</v>
      </c>
      <c r="V99" s="27">
        <v>50.6</v>
      </c>
      <c r="W99" s="27">
        <v>50.6</v>
      </c>
      <c r="X99" s="27">
        <v>50.6</v>
      </c>
      <c r="Y99" s="27">
        <v>50.6</v>
      </c>
      <c r="Z99" s="27">
        <v>50.6</v>
      </c>
      <c r="AA99" s="27">
        <v>50.6</v>
      </c>
      <c r="AB99" s="27"/>
      <c r="AC99" s="27"/>
      <c r="AD99" s="27"/>
    </row>
    <row r="100" spans="1:30">
      <c r="A100" s="47" t="s">
        <v>108</v>
      </c>
      <c r="B100" s="27">
        <v>0</v>
      </c>
      <c r="C100" s="27">
        <v>0</v>
      </c>
      <c r="D100" s="27">
        <v>2372.1999999999998</v>
      </c>
      <c r="E100" s="27">
        <v>2364.3000000000002</v>
      </c>
      <c r="F100" s="27">
        <v>2356.4</v>
      </c>
      <c r="G100" s="27">
        <v>2348.5</v>
      </c>
      <c r="H100" s="27">
        <v>2340.6</v>
      </c>
      <c r="I100" s="27">
        <v>2332.6999999999998</v>
      </c>
      <c r="J100" s="27">
        <v>2324.8000000000002</v>
      </c>
      <c r="K100" s="27">
        <v>2316.9</v>
      </c>
      <c r="L100" s="27">
        <v>2309</v>
      </c>
      <c r="M100" s="27">
        <v>2332.8000000000002</v>
      </c>
      <c r="N100" s="27">
        <v>2356.6</v>
      </c>
      <c r="O100" s="27">
        <v>2380.4</v>
      </c>
      <c r="P100" s="27">
        <v>2404.1999999999998</v>
      </c>
      <c r="Q100" s="27">
        <v>2428</v>
      </c>
      <c r="R100" s="27">
        <v>2424</v>
      </c>
      <c r="S100" s="27">
        <v>2420</v>
      </c>
      <c r="T100" s="27">
        <v>2416</v>
      </c>
      <c r="U100" s="27">
        <v>2412</v>
      </c>
      <c r="V100" s="27">
        <v>2408</v>
      </c>
      <c r="W100" s="27">
        <v>2408</v>
      </c>
      <c r="X100" s="27">
        <v>2408</v>
      </c>
      <c r="Y100" s="27">
        <v>2408</v>
      </c>
      <c r="Z100" s="27">
        <v>2408</v>
      </c>
      <c r="AA100" s="27">
        <v>2408</v>
      </c>
      <c r="AB100" s="27"/>
      <c r="AC100" s="27"/>
      <c r="AD100" s="27"/>
    </row>
    <row r="101" spans="1:30">
      <c r="A101" s="47" t="s">
        <v>109</v>
      </c>
      <c r="B101" s="27">
        <v>4561</v>
      </c>
      <c r="C101" s="27">
        <v>4448.6000000000004</v>
      </c>
      <c r="D101" s="27">
        <v>4336.2</v>
      </c>
      <c r="E101" s="27">
        <v>4223.8</v>
      </c>
      <c r="F101" s="27">
        <v>4111.3999999999996</v>
      </c>
      <c r="G101" s="27">
        <v>3999</v>
      </c>
      <c r="H101" s="27">
        <v>3886.6</v>
      </c>
      <c r="I101" s="27">
        <v>3774.2</v>
      </c>
      <c r="J101" s="27">
        <v>3661.8</v>
      </c>
      <c r="K101" s="27">
        <v>3549.4</v>
      </c>
      <c r="L101" s="27">
        <v>3437</v>
      </c>
      <c r="M101" s="27">
        <v>3525.8</v>
      </c>
      <c r="N101" s="27">
        <v>3614.6</v>
      </c>
      <c r="O101" s="27">
        <v>3703.4</v>
      </c>
      <c r="P101" s="27">
        <v>3792.2</v>
      </c>
      <c r="Q101" s="27">
        <v>3881</v>
      </c>
      <c r="R101" s="27">
        <v>3912.2</v>
      </c>
      <c r="S101" s="27">
        <v>3943.4</v>
      </c>
      <c r="T101" s="27">
        <v>3974.6</v>
      </c>
      <c r="U101" s="27">
        <v>4005.8</v>
      </c>
      <c r="V101" s="27">
        <v>4037</v>
      </c>
      <c r="W101" s="27">
        <v>4068.2</v>
      </c>
      <c r="X101" s="27">
        <v>4099.3999999999996</v>
      </c>
      <c r="Y101" s="27">
        <v>4130.6000000000004</v>
      </c>
      <c r="Z101" s="27">
        <v>4161.8</v>
      </c>
      <c r="AA101" s="27">
        <v>4193</v>
      </c>
      <c r="AB101" s="27"/>
      <c r="AC101" s="27"/>
      <c r="AD101" s="27"/>
    </row>
    <row r="102" spans="1:30">
      <c r="A102" s="47" t="s">
        <v>110</v>
      </c>
      <c r="B102" s="27">
        <v>12.15</v>
      </c>
      <c r="C102" s="27">
        <v>12.15</v>
      </c>
      <c r="D102" s="27">
        <v>12.15</v>
      </c>
      <c r="E102" s="27">
        <v>12.15</v>
      </c>
      <c r="F102" s="27">
        <v>12.15</v>
      </c>
      <c r="G102" s="27">
        <v>12.15</v>
      </c>
      <c r="H102" s="27">
        <v>12.15</v>
      </c>
      <c r="I102" s="27">
        <v>12.15</v>
      </c>
      <c r="J102" s="27">
        <v>12.15</v>
      </c>
      <c r="K102" s="27">
        <v>12.15</v>
      </c>
      <c r="L102" s="27">
        <v>12.15</v>
      </c>
      <c r="M102" s="27">
        <v>12.15</v>
      </c>
      <c r="N102" s="27">
        <v>12.15</v>
      </c>
      <c r="O102" s="27">
        <v>12.15</v>
      </c>
      <c r="P102" s="27">
        <v>12.15</v>
      </c>
      <c r="Q102" s="27">
        <v>12.15</v>
      </c>
      <c r="R102" s="27">
        <v>12.15</v>
      </c>
      <c r="S102" s="27">
        <v>12.15</v>
      </c>
      <c r="T102" s="27">
        <v>12.15</v>
      </c>
      <c r="U102" s="27">
        <v>12.15</v>
      </c>
      <c r="V102" s="27">
        <v>12.15</v>
      </c>
      <c r="W102" s="27">
        <v>12.15</v>
      </c>
      <c r="X102" s="27">
        <v>12.15</v>
      </c>
      <c r="Y102" s="27">
        <v>12.15</v>
      </c>
      <c r="Z102" s="27">
        <v>12.15</v>
      </c>
      <c r="AA102" s="27">
        <v>12.15</v>
      </c>
      <c r="AB102" s="27"/>
      <c r="AC102" s="27"/>
      <c r="AD102" s="27"/>
    </row>
    <row r="103" spans="1:30">
      <c r="A103" s="47" t="s">
        <v>111</v>
      </c>
      <c r="B103" s="27">
        <v>0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0</v>
      </c>
      <c r="AB103" s="27"/>
      <c r="AC103" s="27"/>
      <c r="AD103" s="27"/>
    </row>
    <row r="104" spans="1:30">
      <c r="A104" s="47" t="s">
        <v>112</v>
      </c>
      <c r="B104" s="27">
        <v>0</v>
      </c>
      <c r="C104" s="27">
        <v>0</v>
      </c>
      <c r="D104" s="27">
        <v>0</v>
      </c>
      <c r="E104" s="27">
        <v>0</v>
      </c>
      <c r="F104" s="27">
        <v>0</v>
      </c>
      <c r="G104" s="27">
        <v>1.1000000000000001</v>
      </c>
      <c r="H104" s="27">
        <v>2.64</v>
      </c>
      <c r="I104" s="27">
        <v>4.18</v>
      </c>
      <c r="J104" s="27">
        <v>5.72</v>
      </c>
      <c r="K104" s="27">
        <v>7.26</v>
      </c>
      <c r="L104" s="27">
        <v>8.8000000000000007</v>
      </c>
      <c r="M104" s="27">
        <v>7.92</v>
      </c>
      <c r="N104" s="27">
        <v>7.04</v>
      </c>
      <c r="O104" s="27">
        <v>6.16</v>
      </c>
      <c r="P104" s="27">
        <v>5.28</v>
      </c>
      <c r="Q104" s="27">
        <v>4.4000000000000004</v>
      </c>
      <c r="R104" s="27">
        <v>3.52</v>
      </c>
      <c r="S104" s="27">
        <v>2.64</v>
      </c>
      <c r="T104" s="27">
        <v>1.76</v>
      </c>
      <c r="U104" s="27">
        <v>0.88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/>
      <c r="AC104" s="27"/>
      <c r="AD104" s="27"/>
    </row>
    <row r="105" spans="1:30">
      <c r="A105" s="47" t="s">
        <v>113</v>
      </c>
      <c r="B105" s="27">
        <v>16049.5</v>
      </c>
      <c r="C105" s="27">
        <v>15951.39</v>
      </c>
      <c r="D105" s="27">
        <v>15853.29</v>
      </c>
      <c r="E105" s="27">
        <v>15755.18</v>
      </c>
      <c r="F105" s="27">
        <v>15657.07</v>
      </c>
      <c r="G105" s="27">
        <v>15558.97</v>
      </c>
      <c r="H105" s="27">
        <v>15460.86</v>
      </c>
      <c r="I105" s="27">
        <v>15362.75</v>
      </c>
      <c r="J105" s="27">
        <v>15264.64</v>
      </c>
      <c r="K105" s="27">
        <v>15166.54</v>
      </c>
      <c r="L105" s="27">
        <v>15068.43</v>
      </c>
      <c r="M105" s="27">
        <v>15151.6</v>
      </c>
      <c r="N105" s="27">
        <v>15234.77</v>
      </c>
      <c r="O105" s="27">
        <v>15317.94</v>
      </c>
      <c r="P105" s="27">
        <v>15401.11</v>
      </c>
      <c r="Q105" s="27">
        <v>15484.28</v>
      </c>
      <c r="R105" s="27">
        <v>15681.31</v>
      </c>
      <c r="S105" s="27">
        <v>15878.34</v>
      </c>
      <c r="T105" s="27">
        <v>16075.36</v>
      </c>
      <c r="U105" s="27">
        <v>16272.39</v>
      </c>
      <c r="V105" s="27">
        <v>16469.419999999998</v>
      </c>
      <c r="W105" s="27">
        <v>16666.45</v>
      </c>
      <c r="X105" s="27">
        <v>16863.48</v>
      </c>
      <c r="Y105" s="27">
        <v>17060.509999999998</v>
      </c>
      <c r="Z105" s="27">
        <v>17257.54</v>
      </c>
      <c r="AA105" s="27">
        <v>17454.57</v>
      </c>
      <c r="AB105" s="27"/>
      <c r="AC105" s="27"/>
      <c r="AD105" s="27"/>
    </row>
    <row r="106" spans="1:30">
      <c r="A106" s="47" t="s">
        <v>114</v>
      </c>
      <c r="B106" s="27">
        <v>0</v>
      </c>
      <c r="C106" s="27">
        <v>0</v>
      </c>
      <c r="D106" s="27">
        <v>2448.6</v>
      </c>
      <c r="E106" s="27">
        <v>2456.9</v>
      </c>
      <c r="F106" s="27">
        <v>2465.1999999999998</v>
      </c>
      <c r="G106" s="27">
        <v>2473.5</v>
      </c>
      <c r="H106" s="27">
        <v>2481.8000000000002</v>
      </c>
      <c r="I106" s="27">
        <v>2490.1</v>
      </c>
      <c r="J106" s="27">
        <v>2498.4</v>
      </c>
      <c r="K106" s="27">
        <v>2506.6999999999998</v>
      </c>
      <c r="L106" s="27">
        <v>2515</v>
      </c>
      <c r="M106" s="27">
        <v>2530</v>
      </c>
      <c r="N106" s="27">
        <v>2545</v>
      </c>
      <c r="O106" s="27">
        <v>2560</v>
      </c>
      <c r="P106" s="27">
        <v>2575</v>
      </c>
      <c r="Q106" s="27">
        <v>2590</v>
      </c>
      <c r="R106" s="27">
        <v>2614.1999999999998</v>
      </c>
      <c r="S106" s="27">
        <v>2638.4</v>
      </c>
      <c r="T106" s="27">
        <v>2662.6</v>
      </c>
      <c r="U106" s="27">
        <v>2686.8</v>
      </c>
      <c r="V106" s="27">
        <v>2711</v>
      </c>
      <c r="W106" s="27">
        <v>2714.4</v>
      </c>
      <c r="X106" s="27">
        <v>2717.8</v>
      </c>
      <c r="Y106" s="27">
        <v>2721.2</v>
      </c>
      <c r="Z106" s="27">
        <v>2724.6</v>
      </c>
      <c r="AA106" s="27">
        <v>2728</v>
      </c>
      <c r="AB106" s="27"/>
      <c r="AC106" s="27"/>
      <c r="AD106" s="27"/>
    </row>
    <row r="107" spans="1:30">
      <c r="A107" s="47" t="s">
        <v>115</v>
      </c>
      <c r="B107" s="27">
        <v>120.9</v>
      </c>
      <c r="C107" s="27">
        <v>120.9</v>
      </c>
      <c r="D107" s="27">
        <v>120.9</v>
      </c>
      <c r="E107" s="27">
        <v>120.9</v>
      </c>
      <c r="F107" s="27">
        <v>120.9</v>
      </c>
      <c r="G107" s="27">
        <v>120.9</v>
      </c>
      <c r="H107" s="27">
        <v>120.9</v>
      </c>
      <c r="I107" s="27">
        <v>120.9</v>
      </c>
      <c r="J107" s="27">
        <v>120.9</v>
      </c>
      <c r="K107" s="27">
        <v>120.9</v>
      </c>
      <c r="L107" s="27">
        <v>120.9</v>
      </c>
      <c r="M107" s="27">
        <v>122</v>
      </c>
      <c r="N107" s="27">
        <v>123.1</v>
      </c>
      <c r="O107" s="27">
        <v>124.2</v>
      </c>
      <c r="P107" s="27">
        <v>125.3</v>
      </c>
      <c r="Q107" s="27">
        <v>126.4</v>
      </c>
      <c r="R107" s="27">
        <v>126.4</v>
      </c>
      <c r="S107" s="27">
        <v>126.4</v>
      </c>
      <c r="T107" s="27">
        <v>126.4</v>
      </c>
      <c r="U107" s="27">
        <v>126.4</v>
      </c>
      <c r="V107" s="27">
        <v>126.4</v>
      </c>
      <c r="W107" s="27">
        <v>126.4</v>
      </c>
      <c r="X107" s="27">
        <v>126.4</v>
      </c>
      <c r="Y107" s="27">
        <v>126.4</v>
      </c>
      <c r="Z107" s="27">
        <v>126.4</v>
      </c>
      <c r="AA107" s="27">
        <v>126.4</v>
      </c>
      <c r="AB107" s="27"/>
      <c r="AC107" s="27"/>
      <c r="AD107" s="27"/>
    </row>
    <row r="108" spans="1:30">
      <c r="A108" s="47" t="s">
        <v>116</v>
      </c>
      <c r="B108" s="27">
        <v>34</v>
      </c>
      <c r="C108" s="27">
        <v>33.979999999999997</v>
      </c>
      <c r="D108" s="27">
        <v>33.96</v>
      </c>
      <c r="E108" s="27">
        <v>33.94</v>
      </c>
      <c r="F108" s="27">
        <v>33.92</v>
      </c>
      <c r="G108" s="27">
        <v>33.9</v>
      </c>
      <c r="H108" s="27">
        <v>33.880000000000003</v>
      </c>
      <c r="I108" s="27">
        <v>33.86</v>
      </c>
      <c r="J108" s="27">
        <v>33.840000000000003</v>
      </c>
      <c r="K108" s="27">
        <v>33.82</v>
      </c>
      <c r="L108" s="27">
        <v>33.799999999999997</v>
      </c>
      <c r="M108" s="27">
        <v>33.78</v>
      </c>
      <c r="N108" s="27">
        <v>33.76</v>
      </c>
      <c r="O108" s="27">
        <v>33.74</v>
      </c>
      <c r="P108" s="27">
        <v>33.72</v>
      </c>
      <c r="Q108" s="27">
        <v>33.700000000000003</v>
      </c>
      <c r="R108" s="27">
        <v>33.68</v>
      </c>
      <c r="S108" s="27">
        <v>33.659999999999997</v>
      </c>
      <c r="T108" s="27">
        <v>33.64</v>
      </c>
      <c r="U108" s="27">
        <v>33.619999999999997</v>
      </c>
      <c r="V108" s="27">
        <v>33.6</v>
      </c>
      <c r="W108" s="27">
        <v>33.26</v>
      </c>
      <c r="X108" s="27">
        <v>32.92</v>
      </c>
      <c r="Y108" s="27">
        <v>32.58</v>
      </c>
      <c r="Z108" s="27">
        <v>32.24</v>
      </c>
      <c r="AA108" s="27">
        <v>31.9</v>
      </c>
      <c r="AB108" s="27"/>
      <c r="AC108" s="27"/>
      <c r="AD108" s="27"/>
    </row>
    <row r="109" spans="1:30">
      <c r="A109" s="47" t="s">
        <v>117</v>
      </c>
      <c r="B109" s="27">
        <v>4746</v>
      </c>
      <c r="C109" s="27">
        <v>4716</v>
      </c>
      <c r="D109" s="27">
        <v>4686</v>
      </c>
      <c r="E109" s="27">
        <v>4656</v>
      </c>
      <c r="F109" s="27">
        <v>4626</v>
      </c>
      <c r="G109" s="27">
        <v>4596</v>
      </c>
      <c r="H109" s="27">
        <v>4566</v>
      </c>
      <c r="I109" s="27">
        <v>4536</v>
      </c>
      <c r="J109" s="27">
        <v>4506</v>
      </c>
      <c r="K109" s="27">
        <v>4476</v>
      </c>
      <c r="L109" s="27">
        <v>4446</v>
      </c>
      <c r="M109" s="27">
        <v>4416</v>
      </c>
      <c r="N109" s="27">
        <v>4386</v>
      </c>
      <c r="O109" s="27">
        <v>4356</v>
      </c>
      <c r="P109" s="27">
        <v>4326</v>
      </c>
      <c r="Q109" s="27">
        <v>4296</v>
      </c>
      <c r="R109" s="27">
        <v>4266</v>
      </c>
      <c r="S109" s="27">
        <v>4236</v>
      </c>
      <c r="T109" s="27">
        <v>4206</v>
      </c>
      <c r="U109" s="27">
        <v>4176</v>
      </c>
      <c r="V109" s="27">
        <v>4146</v>
      </c>
      <c r="W109" s="27">
        <v>4116</v>
      </c>
      <c r="X109" s="27">
        <v>4086</v>
      </c>
      <c r="Y109" s="27">
        <v>4056</v>
      </c>
      <c r="Z109" s="27">
        <v>4026</v>
      </c>
      <c r="AA109" s="27">
        <v>3996</v>
      </c>
      <c r="AB109" s="27"/>
      <c r="AC109" s="27"/>
      <c r="AD109" s="27"/>
    </row>
    <row r="110" spans="1:30">
      <c r="A110" s="47" t="s">
        <v>118</v>
      </c>
      <c r="B110" s="27">
        <v>0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/>
      <c r="AC110" s="27"/>
      <c r="AD110" s="27"/>
    </row>
    <row r="111" spans="1:30">
      <c r="A111" s="47" t="s">
        <v>119</v>
      </c>
      <c r="B111" s="27">
        <v>4.8</v>
      </c>
      <c r="C111" s="27">
        <v>4.83</v>
      </c>
      <c r="D111" s="27">
        <v>4.8600000000000003</v>
      </c>
      <c r="E111" s="27">
        <v>4.8899999999999997</v>
      </c>
      <c r="F111" s="27">
        <v>4.92</v>
      </c>
      <c r="G111" s="27">
        <v>4.95</v>
      </c>
      <c r="H111" s="27">
        <v>4.9800000000000004</v>
      </c>
      <c r="I111" s="27">
        <v>5.01</v>
      </c>
      <c r="J111" s="27">
        <v>5.04</v>
      </c>
      <c r="K111" s="27">
        <v>5.07</v>
      </c>
      <c r="L111" s="27">
        <v>5.0999999999999996</v>
      </c>
      <c r="M111" s="27">
        <v>5.0999999999999996</v>
      </c>
      <c r="N111" s="27">
        <v>5.0999999999999996</v>
      </c>
      <c r="O111" s="27">
        <v>5.0999999999999996</v>
      </c>
      <c r="P111" s="27">
        <v>5.0999999999999996</v>
      </c>
      <c r="Q111" s="27">
        <v>5.0999999999999996</v>
      </c>
      <c r="R111" s="27">
        <v>5.0999999999999996</v>
      </c>
      <c r="S111" s="27">
        <v>5.0999999999999996</v>
      </c>
      <c r="T111" s="27">
        <v>5.0999999999999996</v>
      </c>
      <c r="U111" s="27">
        <v>5.0999999999999996</v>
      </c>
      <c r="V111" s="27">
        <v>5.0999999999999996</v>
      </c>
      <c r="W111" s="27">
        <v>5.0999999999999996</v>
      </c>
      <c r="X111" s="27">
        <v>5.0999999999999996</v>
      </c>
      <c r="Y111" s="27">
        <v>5.0999999999999996</v>
      </c>
      <c r="Z111" s="27">
        <v>5.0999999999999996</v>
      </c>
      <c r="AA111" s="27">
        <v>5.0999999999999996</v>
      </c>
      <c r="AB111" s="27"/>
      <c r="AC111" s="27"/>
      <c r="AD111" s="27"/>
    </row>
    <row r="112" spans="1:30">
      <c r="A112" s="47" t="s">
        <v>120</v>
      </c>
      <c r="B112" s="27">
        <v>0</v>
      </c>
      <c r="C112" s="27">
        <v>0</v>
      </c>
      <c r="D112" s="27">
        <v>1518.8</v>
      </c>
      <c r="E112" s="27">
        <v>1521.2</v>
      </c>
      <c r="F112" s="27">
        <v>1523.6</v>
      </c>
      <c r="G112" s="27">
        <v>1526</v>
      </c>
      <c r="H112" s="27">
        <v>1528.4</v>
      </c>
      <c r="I112" s="27">
        <v>1530.8</v>
      </c>
      <c r="J112" s="27">
        <v>1533.2</v>
      </c>
      <c r="K112" s="27">
        <v>1535.6</v>
      </c>
      <c r="L112" s="27">
        <v>1538</v>
      </c>
      <c r="M112" s="27">
        <v>1551.2</v>
      </c>
      <c r="N112" s="27">
        <v>1564.4</v>
      </c>
      <c r="O112" s="27">
        <v>1577.6</v>
      </c>
      <c r="P112" s="27">
        <v>1590.8</v>
      </c>
      <c r="Q112" s="27">
        <v>1604</v>
      </c>
      <c r="R112" s="27">
        <v>1606</v>
      </c>
      <c r="S112" s="27">
        <v>1608</v>
      </c>
      <c r="T112" s="27">
        <v>1610</v>
      </c>
      <c r="U112" s="27">
        <v>1612</v>
      </c>
      <c r="V112" s="27">
        <v>1614</v>
      </c>
      <c r="W112" s="27">
        <v>1608</v>
      </c>
      <c r="X112" s="27">
        <v>1602</v>
      </c>
      <c r="Y112" s="27">
        <v>1596</v>
      </c>
      <c r="Z112" s="27">
        <v>1590</v>
      </c>
      <c r="AA112" s="27">
        <v>1584</v>
      </c>
      <c r="AB112" s="27"/>
      <c r="AC112" s="27"/>
      <c r="AD112" s="27"/>
    </row>
    <row r="113" spans="1:30">
      <c r="A113" s="47" t="s">
        <v>121</v>
      </c>
      <c r="B113" s="27">
        <v>0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58.4</v>
      </c>
      <c r="M113" s="27">
        <v>58.4</v>
      </c>
      <c r="N113" s="27">
        <v>58.4</v>
      </c>
      <c r="O113" s="27">
        <v>58.4</v>
      </c>
      <c r="P113" s="27">
        <v>58.4</v>
      </c>
      <c r="Q113" s="27">
        <v>58.4</v>
      </c>
      <c r="R113" s="27">
        <v>58.4</v>
      </c>
      <c r="S113" s="27">
        <v>58.4</v>
      </c>
      <c r="T113" s="27">
        <v>58.4</v>
      </c>
      <c r="U113" s="27">
        <v>58.4</v>
      </c>
      <c r="V113" s="27">
        <v>58.4</v>
      </c>
      <c r="W113" s="27">
        <v>58.4</v>
      </c>
      <c r="X113" s="27">
        <v>58.4</v>
      </c>
      <c r="Y113" s="27">
        <v>58.4</v>
      </c>
      <c r="Z113" s="27">
        <v>58.4</v>
      </c>
      <c r="AA113" s="27">
        <v>58.4</v>
      </c>
      <c r="AB113" s="27"/>
      <c r="AC113" s="27"/>
      <c r="AD113" s="27"/>
    </row>
    <row r="114" spans="1:30">
      <c r="A114" s="47" t="s">
        <v>122</v>
      </c>
      <c r="B114" s="27">
        <v>10094</v>
      </c>
      <c r="C114" s="27">
        <v>10041.799999999999</v>
      </c>
      <c r="D114" s="27">
        <v>9989.6</v>
      </c>
      <c r="E114" s="27">
        <v>9937.4</v>
      </c>
      <c r="F114" s="27">
        <v>9885.2000000000007</v>
      </c>
      <c r="G114" s="27">
        <v>9833</v>
      </c>
      <c r="H114" s="27">
        <v>9780.7999999999993</v>
      </c>
      <c r="I114" s="27">
        <v>9728.6</v>
      </c>
      <c r="J114" s="27">
        <v>9676.4</v>
      </c>
      <c r="K114" s="27">
        <v>9624.2000000000007</v>
      </c>
      <c r="L114" s="27">
        <v>9572</v>
      </c>
      <c r="M114" s="27">
        <v>9539.7999999999993</v>
      </c>
      <c r="N114" s="27">
        <v>9507.6</v>
      </c>
      <c r="O114" s="27">
        <v>9475.4</v>
      </c>
      <c r="P114" s="27">
        <v>9443.2000000000007</v>
      </c>
      <c r="Q114" s="27">
        <v>9411</v>
      </c>
      <c r="R114" s="27">
        <v>9349.2000000000007</v>
      </c>
      <c r="S114" s="27">
        <v>9287.4</v>
      </c>
      <c r="T114" s="27">
        <v>9225.6</v>
      </c>
      <c r="U114" s="27">
        <v>9163.7999999999993</v>
      </c>
      <c r="V114" s="27">
        <v>9102</v>
      </c>
      <c r="W114" s="27">
        <v>9115.2000000000007</v>
      </c>
      <c r="X114" s="27">
        <v>9128.4</v>
      </c>
      <c r="Y114" s="27">
        <v>9141.6</v>
      </c>
      <c r="Z114" s="27">
        <v>9154.7999999999993</v>
      </c>
      <c r="AA114" s="27">
        <v>9168</v>
      </c>
      <c r="AB114" s="27"/>
      <c r="AC114" s="27"/>
      <c r="AD114" s="27"/>
    </row>
    <row r="115" spans="1:30">
      <c r="A115" s="47" t="s">
        <v>123</v>
      </c>
      <c r="B115" s="27">
        <v>2037</v>
      </c>
      <c r="C115" s="27">
        <v>2037.3</v>
      </c>
      <c r="D115" s="27">
        <v>2037.6</v>
      </c>
      <c r="E115" s="27">
        <v>2037.9</v>
      </c>
      <c r="F115" s="27">
        <v>2038.2</v>
      </c>
      <c r="G115" s="27">
        <v>2038.5</v>
      </c>
      <c r="H115" s="27">
        <v>2038.8</v>
      </c>
      <c r="I115" s="27">
        <v>2039.1</v>
      </c>
      <c r="J115" s="27">
        <v>2039.4</v>
      </c>
      <c r="K115" s="27">
        <v>2039.7</v>
      </c>
      <c r="L115" s="27">
        <v>2040</v>
      </c>
      <c r="M115" s="27">
        <v>2029</v>
      </c>
      <c r="N115" s="27">
        <v>2018</v>
      </c>
      <c r="O115" s="27">
        <v>2007</v>
      </c>
      <c r="P115" s="27">
        <v>1996</v>
      </c>
      <c r="Q115" s="27">
        <v>1985</v>
      </c>
      <c r="R115" s="27">
        <v>1975.6</v>
      </c>
      <c r="S115" s="27">
        <v>1966.2</v>
      </c>
      <c r="T115" s="27">
        <v>1956.8</v>
      </c>
      <c r="U115" s="27">
        <v>1947.4</v>
      </c>
      <c r="V115" s="27">
        <v>1938</v>
      </c>
      <c r="W115" s="27">
        <v>1927</v>
      </c>
      <c r="X115" s="27">
        <v>1916</v>
      </c>
      <c r="Y115" s="27">
        <v>1905</v>
      </c>
      <c r="Z115" s="27">
        <v>1894</v>
      </c>
      <c r="AA115" s="27">
        <v>1883</v>
      </c>
      <c r="AB115" s="27"/>
      <c r="AC115" s="27"/>
      <c r="AD115" s="27"/>
    </row>
    <row r="116" spans="1:30">
      <c r="A116" s="47" t="s">
        <v>124</v>
      </c>
      <c r="B116" s="27">
        <v>16600</v>
      </c>
      <c r="C116" s="27">
        <v>16530.2</v>
      </c>
      <c r="D116" s="27">
        <v>16460.400000000001</v>
      </c>
      <c r="E116" s="27">
        <v>16390.599999999999</v>
      </c>
      <c r="F116" s="27">
        <v>16320.8</v>
      </c>
      <c r="G116" s="27">
        <v>16251</v>
      </c>
      <c r="H116" s="27">
        <v>16181.2</v>
      </c>
      <c r="I116" s="27">
        <v>16111.4</v>
      </c>
      <c r="J116" s="27">
        <v>16041.6</v>
      </c>
      <c r="K116" s="27">
        <v>15971.8</v>
      </c>
      <c r="L116" s="27">
        <v>15902</v>
      </c>
      <c r="M116" s="27">
        <v>15599</v>
      </c>
      <c r="N116" s="27">
        <v>15296</v>
      </c>
      <c r="O116" s="27">
        <v>14993</v>
      </c>
      <c r="P116" s="27">
        <v>14690</v>
      </c>
      <c r="Q116" s="27">
        <v>14387</v>
      </c>
      <c r="R116" s="27">
        <v>14636.4</v>
      </c>
      <c r="S116" s="27">
        <v>14885.8</v>
      </c>
      <c r="T116" s="27">
        <v>15135.2</v>
      </c>
      <c r="U116" s="27">
        <v>15384.6</v>
      </c>
      <c r="V116" s="27">
        <v>15634</v>
      </c>
      <c r="W116" s="27">
        <v>15544.8</v>
      </c>
      <c r="X116" s="27">
        <v>15455.6</v>
      </c>
      <c r="Y116" s="27">
        <v>15366.4</v>
      </c>
      <c r="Z116" s="27">
        <v>15277.2</v>
      </c>
      <c r="AA116" s="27">
        <v>15188</v>
      </c>
      <c r="AB116" s="27"/>
      <c r="AC116" s="27"/>
      <c r="AD116" s="27"/>
    </row>
    <row r="117" spans="1:30">
      <c r="A117" s="47" t="s">
        <v>125</v>
      </c>
      <c r="B117" s="27">
        <v>1</v>
      </c>
      <c r="C117" s="27">
        <v>1</v>
      </c>
      <c r="D117" s="27">
        <v>1</v>
      </c>
      <c r="E117" s="27">
        <v>1</v>
      </c>
      <c r="F117" s="27">
        <v>1</v>
      </c>
      <c r="G117" s="27">
        <v>1</v>
      </c>
      <c r="H117" s="27">
        <v>1</v>
      </c>
      <c r="I117" s="27">
        <v>1</v>
      </c>
      <c r="J117" s="27">
        <v>1</v>
      </c>
      <c r="K117" s="27">
        <v>1</v>
      </c>
      <c r="L117" s="27">
        <v>1</v>
      </c>
      <c r="M117" s="27">
        <v>1</v>
      </c>
      <c r="N117" s="27">
        <v>1</v>
      </c>
      <c r="O117" s="27">
        <v>1</v>
      </c>
      <c r="P117" s="27">
        <v>1</v>
      </c>
      <c r="Q117" s="27">
        <v>1</v>
      </c>
      <c r="R117" s="27">
        <v>1</v>
      </c>
      <c r="S117" s="27">
        <v>1</v>
      </c>
      <c r="T117" s="27">
        <v>1</v>
      </c>
      <c r="U117" s="27">
        <v>1</v>
      </c>
      <c r="V117" s="27">
        <v>1</v>
      </c>
      <c r="W117" s="27">
        <v>1</v>
      </c>
      <c r="X117" s="27">
        <v>1</v>
      </c>
      <c r="Y117" s="27">
        <v>1</v>
      </c>
      <c r="Z117" s="27">
        <v>1</v>
      </c>
      <c r="AA117" s="27">
        <v>1</v>
      </c>
      <c r="AB117" s="27"/>
      <c r="AC117" s="27"/>
      <c r="AD117" s="27"/>
    </row>
    <row r="118" spans="1:30">
      <c r="A118" s="47" t="s">
        <v>126</v>
      </c>
      <c r="B118" s="27">
        <v>6685</v>
      </c>
      <c r="C118" s="27">
        <v>6601</v>
      </c>
      <c r="D118" s="27">
        <v>6517</v>
      </c>
      <c r="E118" s="27">
        <v>6433</v>
      </c>
      <c r="F118" s="27">
        <v>6349</v>
      </c>
      <c r="G118" s="27">
        <v>6265</v>
      </c>
      <c r="H118" s="27">
        <v>6181</v>
      </c>
      <c r="I118" s="27">
        <v>6097</v>
      </c>
      <c r="J118" s="27">
        <v>6013</v>
      </c>
      <c r="K118" s="27">
        <v>5929</v>
      </c>
      <c r="L118" s="27">
        <v>5845</v>
      </c>
      <c r="M118" s="27">
        <v>5736</v>
      </c>
      <c r="N118" s="27">
        <v>5627</v>
      </c>
      <c r="O118" s="27">
        <v>5518</v>
      </c>
      <c r="P118" s="27">
        <v>5409</v>
      </c>
      <c r="Q118" s="27">
        <v>5300</v>
      </c>
      <c r="R118" s="27">
        <v>5156</v>
      </c>
      <c r="S118" s="27">
        <v>5012</v>
      </c>
      <c r="T118" s="27">
        <v>4868</v>
      </c>
      <c r="U118" s="27">
        <v>4724</v>
      </c>
      <c r="V118" s="27">
        <v>4580</v>
      </c>
      <c r="W118" s="27">
        <v>4580</v>
      </c>
      <c r="X118" s="27">
        <v>4580</v>
      </c>
      <c r="Y118" s="27">
        <v>4580</v>
      </c>
      <c r="Z118" s="27">
        <v>4580</v>
      </c>
      <c r="AA118" s="27">
        <v>4580</v>
      </c>
      <c r="AB118" s="27"/>
      <c r="AC118" s="27"/>
      <c r="AD118" s="27"/>
    </row>
    <row r="119" spans="1:30">
      <c r="A119" s="47" t="s">
        <v>127</v>
      </c>
      <c r="B119" s="27">
        <v>0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/>
      <c r="AC119" s="27"/>
      <c r="AD119" s="27"/>
    </row>
    <row r="120" spans="1:30">
      <c r="A120" s="47" t="s">
        <v>128</v>
      </c>
      <c r="B120" s="27">
        <v>0</v>
      </c>
      <c r="C120" s="27">
        <v>0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/>
      <c r="AC120" s="27"/>
      <c r="AD120" s="27"/>
    </row>
    <row r="121" spans="1:30">
      <c r="A121" s="47" t="s">
        <v>129</v>
      </c>
      <c r="B121" s="27">
        <v>46.1</v>
      </c>
      <c r="C121" s="27">
        <v>46.1</v>
      </c>
      <c r="D121" s="27">
        <v>46.1</v>
      </c>
      <c r="E121" s="27">
        <v>46.1</v>
      </c>
      <c r="F121" s="27">
        <v>46.1</v>
      </c>
      <c r="G121" s="27">
        <v>46.1</v>
      </c>
      <c r="H121" s="27">
        <v>46.1</v>
      </c>
      <c r="I121" s="27">
        <v>46.1</v>
      </c>
      <c r="J121" s="27">
        <v>46.1</v>
      </c>
      <c r="K121" s="27">
        <v>46.1</v>
      </c>
      <c r="L121" s="27">
        <v>46.1</v>
      </c>
      <c r="M121" s="27">
        <v>46.1</v>
      </c>
      <c r="N121" s="27">
        <v>46.1</v>
      </c>
      <c r="O121" s="27">
        <v>46.1</v>
      </c>
      <c r="P121" s="27">
        <v>46.1</v>
      </c>
      <c r="Q121" s="27">
        <v>46.1</v>
      </c>
      <c r="R121" s="27">
        <v>46.1</v>
      </c>
      <c r="S121" s="27">
        <v>46.1</v>
      </c>
      <c r="T121" s="27">
        <v>46.1</v>
      </c>
      <c r="U121" s="27">
        <v>46.1</v>
      </c>
      <c r="V121" s="27">
        <v>46.1</v>
      </c>
      <c r="W121" s="27">
        <v>46.1</v>
      </c>
      <c r="X121" s="27">
        <v>46.1</v>
      </c>
      <c r="Y121" s="27">
        <v>46.1</v>
      </c>
      <c r="Z121" s="27">
        <v>46.1</v>
      </c>
      <c r="AA121" s="27">
        <v>46.1</v>
      </c>
      <c r="AB121" s="27"/>
      <c r="AC121" s="27"/>
      <c r="AD121" s="27"/>
    </row>
    <row r="122" spans="1:30">
      <c r="A122" s="47" t="s">
        <v>130</v>
      </c>
      <c r="B122" s="27">
        <v>410</v>
      </c>
      <c r="C122" s="27">
        <v>399.4</v>
      </c>
      <c r="D122" s="27">
        <v>388.8</v>
      </c>
      <c r="E122" s="27">
        <v>378.2</v>
      </c>
      <c r="F122" s="27">
        <v>367.6</v>
      </c>
      <c r="G122" s="27">
        <v>357</v>
      </c>
      <c r="H122" s="27">
        <v>346.4</v>
      </c>
      <c r="I122" s="27">
        <v>335.8</v>
      </c>
      <c r="J122" s="27">
        <v>325.2</v>
      </c>
      <c r="K122" s="27">
        <v>314.60000000000002</v>
      </c>
      <c r="L122" s="27">
        <v>304</v>
      </c>
      <c r="M122" s="27">
        <v>293.2</v>
      </c>
      <c r="N122" s="27">
        <v>282.39999999999998</v>
      </c>
      <c r="O122" s="27">
        <v>271.60000000000002</v>
      </c>
      <c r="P122" s="27">
        <v>260.8</v>
      </c>
      <c r="Q122" s="27">
        <v>250</v>
      </c>
      <c r="R122" s="27">
        <v>244.2</v>
      </c>
      <c r="S122" s="27">
        <v>238.4</v>
      </c>
      <c r="T122" s="27">
        <v>232.6</v>
      </c>
      <c r="U122" s="27">
        <v>226.8</v>
      </c>
      <c r="V122" s="27">
        <v>221</v>
      </c>
      <c r="W122" s="27">
        <v>216.25</v>
      </c>
      <c r="X122" s="27">
        <v>211.5</v>
      </c>
      <c r="Y122" s="27">
        <v>206.75</v>
      </c>
      <c r="Z122" s="27">
        <v>202</v>
      </c>
      <c r="AA122" s="27">
        <v>197.25</v>
      </c>
      <c r="AB122" s="27"/>
      <c r="AC122" s="27"/>
      <c r="AD122" s="27"/>
    </row>
    <row r="123" spans="1:30">
      <c r="A123" s="47" t="s">
        <v>131</v>
      </c>
      <c r="B123" s="27">
        <v>23.8</v>
      </c>
      <c r="C123" s="27">
        <v>23.8</v>
      </c>
      <c r="D123" s="27">
        <v>23.8</v>
      </c>
      <c r="E123" s="27">
        <v>23.8</v>
      </c>
      <c r="F123" s="27">
        <v>23.8</v>
      </c>
      <c r="G123" s="27">
        <v>23.8</v>
      </c>
      <c r="H123" s="27">
        <v>23.8</v>
      </c>
      <c r="I123" s="27">
        <v>23.8</v>
      </c>
      <c r="J123" s="27">
        <v>23.8</v>
      </c>
      <c r="K123" s="27">
        <v>23.8</v>
      </c>
      <c r="L123" s="27">
        <v>23.8</v>
      </c>
      <c r="M123" s="27">
        <v>23.1</v>
      </c>
      <c r="N123" s="27">
        <v>22.4</v>
      </c>
      <c r="O123" s="27">
        <v>21.7</v>
      </c>
      <c r="P123" s="27">
        <v>21</v>
      </c>
      <c r="Q123" s="27">
        <v>20.3</v>
      </c>
      <c r="R123" s="27">
        <v>20.3</v>
      </c>
      <c r="S123" s="27">
        <v>20.3</v>
      </c>
      <c r="T123" s="27">
        <v>20.3</v>
      </c>
      <c r="U123" s="27">
        <v>20.3</v>
      </c>
      <c r="V123" s="27">
        <v>20.3</v>
      </c>
      <c r="W123" s="27">
        <v>20.3</v>
      </c>
      <c r="X123" s="27">
        <v>20.3</v>
      </c>
      <c r="Y123" s="27">
        <v>20.3</v>
      </c>
      <c r="Z123" s="27">
        <v>20.3</v>
      </c>
      <c r="AA123" s="27">
        <v>20.3</v>
      </c>
      <c r="AB123" s="27"/>
      <c r="AC123" s="27"/>
      <c r="AD123" s="27"/>
    </row>
    <row r="124" spans="1:30">
      <c r="A124" s="47" t="s">
        <v>132</v>
      </c>
      <c r="B124" s="27">
        <v>8.9600000000000009</v>
      </c>
      <c r="C124" s="27">
        <v>8.75</v>
      </c>
      <c r="D124" s="27">
        <v>8.5399999999999991</v>
      </c>
      <c r="E124" s="27">
        <v>8.33</v>
      </c>
      <c r="F124" s="27">
        <v>8.1199999999999992</v>
      </c>
      <c r="G124" s="27">
        <v>7.91</v>
      </c>
      <c r="H124" s="27">
        <v>7.7</v>
      </c>
      <c r="I124" s="27">
        <v>7.49</v>
      </c>
      <c r="J124" s="27">
        <v>7.28</v>
      </c>
      <c r="K124" s="27">
        <v>7.07</v>
      </c>
      <c r="L124" s="27">
        <v>6.86</v>
      </c>
      <c r="M124" s="27">
        <v>6.61</v>
      </c>
      <c r="N124" s="27">
        <v>6.36</v>
      </c>
      <c r="O124" s="27">
        <v>6.11</v>
      </c>
      <c r="P124" s="27">
        <v>5.85</v>
      </c>
      <c r="Q124" s="27">
        <v>5.6</v>
      </c>
      <c r="R124" s="27">
        <v>5.46</v>
      </c>
      <c r="S124" s="27">
        <v>5.32</v>
      </c>
      <c r="T124" s="27">
        <v>5.18</v>
      </c>
      <c r="U124" s="27">
        <v>5.04</v>
      </c>
      <c r="V124" s="27">
        <v>4.9000000000000004</v>
      </c>
      <c r="W124" s="27">
        <v>4.71</v>
      </c>
      <c r="X124" s="27">
        <v>4.51</v>
      </c>
      <c r="Y124" s="27">
        <v>4.32</v>
      </c>
      <c r="Z124" s="27">
        <v>4.12</v>
      </c>
      <c r="AA124" s="27">
        <v>3.93</v>
      </c>
      <c r="AB124" s="27"/>
      <c r="AC124" s="27"/>
      <c r="AD124" s="27"/>
    </row>
    <row r="125" spans="1:30">
      <c r="A125" s="47" t="s">
        <v>133</v>
      </c>
      <c r="B125" s="27">
        <v>30314</v>
      </c>
      <c r="C125" s="27">
        <v>30534.400000000001</v>
      </c>
      <c r="D125" s="27">
        <v>30754.799999999999</v>
      </c>
      <c r="E125" s="27">
        <v>30975.200000000001</v>
      </c>
      <c r="F125" s="27">
        <v>31195.599999999999</v>
      </c>
      <c r="G125" s="27">
        <v>31416</v>
      </c>
      <c r="H125" s="27">
        <v>31636.400000000001</v>
      </c>
      <c r="I125" s="27">
        <v>31856.799999999999</v>
      </c>
      <c r="J125" s="27">
        <v>32077.200000000001</v>
      </c>
      <c r="K125" s="27">
        <v>32297.599999999999</v>
      </c>
      <c r="L125" s="27">
        <v>32518</v>
      </c>
      <c r="M125" s="27">
        <v>32657.8</v>
      </c>
      <c r="N125" s="27">
        <v>32797.599999999999</v>
      </c>
      <c r="O125" s="27">
        <v>32937.4</v>
      </c>
      <c r="P125" s="27">
        <v>33077.199999999997</v>
      </c>
      <c r="Q125" s="27">
        <v>33217</v>
      </c>
      <c r="R125" s="27">
        <v>33227.800000000003</v>
      </c>
      <c r="S125" s="27">
        <v>33238.6</v>
      </c>
      <c r="T125" s="27">
        <v>33249.4</v>
      </c>
      <c r="U125" s="27">
        <v>33260.199999999997</v>
      </c>
      <c r="V125" s="27">
        <v>33271</v>
      </c>
      <c r="W125" s="27">
        <v>33196.199999999997</v>
      </c>
      <c r="X125" s="27">
        <v>33121.4</v>
      </c>
      <c r="Y125" s="27">
        <v>33046.6</v>
      </c>
      <c r="Z125" s="27">
        <v>32971.800000000003</v>
      </c>
      <c r="AA125" s="27">
        <v>32897</v>
      </c>
      <c r="AB125" s="27"/>
      <c r="AC125" s="27"/>
      <c r="AD125" s="27"/>
    </row>
    <row r="126" spans="1:30">
      <c r="A126" s="47" t="s">
        <v>134</v>
      </c>
      <c r="B126" s="27">
        <v>0</v>
      </c>
      <c r="C126" s="27">
        <v>3.65</v>
      </c>
      <c r="D126" s="27">
        <v>3.54</v>
      </c>
      <c r="E126" s="27">
        <v>3.43</v>
      </c>
      <c r="F126" s="27">
        <v>3.32</v>
      </c>
      <c r="G126" s="27">
        <v>3.21</v>
      </c>
      <c r="H126" s="27">
        <v>3.1</v>
      </c>
      <c r="I126" s="27">
        <v>2.99</v>
      </c>
      <c r="J126" s="27">
        <v>2.88</v>
      </c>
      <c r="K126" s="27">
        <v>2.77</v>
      </c>
      <c r="L126" s="27">
        <v>2.66</v>
      </c>
      <c r="M126" s="27">
        <v>2.5499999999999998</v>
      </c>
      <c r="N126" s="27">
        <v>2.44</v>
      </c>
      <c r="O126" s="27">
        <v>2.33</v>
      </c>
      <c r="P126" s="27">
        <v>2.2200000000000002</v>
      </c>
      <c r="Q126" s="27">
        <v>2.11</v>
      </c>
      <c r="R126" s="27">
        <v>2</v>
      </c>
      <c r="S126" s="27">
        <v>1.89</v>
      </c>
      <c r="T126" s="27">
        <v>1.78</v>
      </c>
      <c r="U126" s="27">
        <v>1.67</v>
      </c>
      <c r="V126" s="27">
        <v>1.56</v>
      </c>
      <c r="W126" s="27">
        <v>1.58</v>
      </c>
      <c r="X126" s="27">
        <v>1.61</v>
      </c>
      <c r="Y126" s="27">
        <v>1.64</v>
      </c>
      <c r="Z126" s="27">
        <v>1.67</v>
      </c>
      <c r="AA126" s="27">
        <v>1.69</v>
      </c>
      <c r="AB126" s="27"/>
      <c r="AC126" s="27"/>
      <c r="AD126" s="27"/>
    </row>
    <row r="127" spans="1:30">
      <c r="A127" s="47" t="s">
        <v>135</v>
      </c>
      <c r="B127" s="27">
        <v>0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0.01</v>
      </c>
      <c r="T127" s="27">
        <v>0.01</v>
      </c>
      <c r="U127" s="27">
        <v>0.02</v>
      </c>
      <c r="V127" s="27">
        <v>0.02</v>
      </c>
      <c r="W127" s="27">
        <v>0.02</v>
      </c>
      <c r="X127" s="27">
        <v>0.01</v>
      </c>
      <c r="Y127" s="27">
        <v>0.01</v>
      </c>
      <c r="Z127" s="27">
        <v>0</v>
      </c>
      <c r="AA127" s="27">
        <v>0</v>
      </c>
      <c r="AB127" s="27"/>
      <c r="AC127" s="27"/>
      <c r="AD127" s="27"/>
    </row>
    <row r="128" spans="1:30">
      <c r="A128" s="47" t="s">
        <v>136</v>
      </c>
      <c r="B128" s="27">
        <v>0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549.20000000000005</v>
      </c>
      <c r="S128" s="27">
        <v>589.4</v>
      </c>
      <c r="T128" s="27">
        <v>629.6</v>
      </c>
      <c r="U128" s="27">
        <v>669.8</v>
      </c>
      <c r="V128" s="27">
        <v>710</v>
      </c>
      <c r="W128" s="27">
        <v>710</v>
      </c>
      <c r="X128" s="27">
        <v>710</v>
      </c>
      <c r="Y128" s="27">
        <v>710</v>
      </c>
      <c r="Z128" s="27">
        <v>710</v>
      </c>
      <c r="AA128" s="27">
        <v>710</v>
      </c>
      <c r="AB128" s="27"/>
      <c r="AC128" s="27"/>
      <c r="AD128" s="27"/>
    </row>
    <row r="129" spans="1:30">
      <c r="A129" s="47" t="s">
        <v>137</v>
      </c>
      <c r="B129" s="27">
        <v>3.5</v>
      </c>
      <c r="C129" s="27">
        <v>3.4</v>
      </c>
      <c r="D129" s="27">
        <v>3.3</v>
      </c>
      <c r="E129" s="27">
        <v>3.2</v>
      </c>
      <c r="F129" s="27">
        <v>3.1</v>
      </c>
      <c r="G129" s="27">
        <v>3</v>
      </c>
      <c r="H129" s="27">
        <v>2.9</v>
      </c>
      <c r="I129" s="27">
        <v>2.8</v>
      </c>
      <c r="J129" s="27">
        <v>2.7</v>
      </c>
      <c r="K129" s="27">
        <v>2.6</v>
      </c>
      <c r="L129" s="27">
        <v>2.5</v>
      </c>
      <c r="M129" s="27">
        <v>2.5</v>
      </c>
      <c r="N129" s="27">
        <v>2.5</v>
      </c>
      <c r="O129" s="27">
        <v>2.5</v>
      </c>
      <c r="P129" s="27">
        <v>2.5</v>
      </c>
      <c r="Q129" s="27">
        <v>2.5</v>
      </c>
      <c r="R129" s="27">
        <v>2.5</v>
      </c>
      <c r="S129" s="27">
        <v>2.5</v>
      </c>
      <c r="T129" s="27">
        <v>2.5</v>
      </c>
      <c r="U129" s="27">
        <v>2.5</v>
      </c>
      <c r="V129" s="27">
        <v>2.5</v>
      </c>
      <c r="W129" s="27">
        <v>2.5</v>
      </c>
      <c r="X129" s="27">
        <v>2.5</v>
      </c>
      <c r="Y129" s="27">
        <v>2.5</v>
      </c>
      <c r="Z129" s="27">
        <v>2.5</v>
      </c>
      <c r="AA129" s="27">
        <v>2.5</v>
      </c>
      <c r="AB129" s="27"/>
      <c r="AC129" s="27"/>
      <c r="AD129" s="27"/>
    </row>
    <row r="130" spans="1:30">
      <c r="A130" s="47" t="s">
        <v>138</v>
      </c>
      <c r="B130" s="27">
        <v>4476</v>
      </c>
      <c r="C130" s="27">
        <v>4475.3999999999996</v>
      </c>
      <c r="D130" s="27">
        <v>4474.8</v>
      </c>
      <c r="E130" s="27">
        <v>4474.2</v>
      </c>
      <c r="F130" s="27">
        <v>4473.6000000000004</v>
      </c>
      <c r="G130" s="27">
        <v>4473</v>
      </c>
      <c r="H130" s="27">
        <v>4472.3999999999996</v>
      </c>
      <c r="I130" s="27">
        <v>4471.8</v>
      </c>
      <c r="J130" s="27">
        <v>4471.2</v>
      </c>
      <c r="K130" s="27">
        <v>4470.6000000000004</v>
      </c>
      <c r="L130" s="27">
        <v>4470</v>
      </c>
      <c r="M130" s="27">
        <v>4544</v>
      </c>
      <c r="N130" s="27">
        <v>4618</v>
      </c>
      <c r="O130" s="27">
        <v>4692</v>
      </c>
      <c r="P130" s="27">
        <v>4766</v>
      </c>
      <c r="Q130" s="27">
        <v>4840</v>
      </c>
      <c r="R130" s="27">
        <v>4881</v>
      </c>
      <c r="S130" s="27">
        <v>4922</v>
      </c>
      <c r="T130" s="27">
        <v>4963</v>
      </c>
      <c r="U130" s="27">
        <v>5004</v>
      </c>
      <c r="V130" s="27">
        <v>5045</v>
      </c>
      <c r="W130" s="27">
        <v>5021.2</v>
      </c>
      <c r="X130" s="27">
        <v>4997.3999999999996</v>
      </c>
      <c r="Y130" s="27">
        <v>4973.6000000000004</v>
      </c>
      <c r="Z130" s="27">
        <v>4949.8</v>
      </c>
      <c r="AA130" s="27">
        <v>4926</v>
      </c>
      <c r="AB130" s="27"/>
      <c r="AC130" s="27"/>
      <c r="AD130" s="27"/>
    </row>
    <row r="131" spans="1:30">
      <c r="A131" s="47" t="s">
        <v>139</v>
      </c>
      <c r="B131" s="27">
        <v>43340</v>
      </c>
      <c r="C131" s="27">
        <v>43121</v>
      </c>
      <c r="D131" s="27">
        <v>42902</v>
      </c>
      <c r="E131" s="27">
        <v>42683</v>
      </c>
      <c r="F131" s="27">
        <v>42464</v>
      </c>
      <c r="G131" s="27">
        <v>42245</v>
      </c>
      <c r="H131" s="27">
        <v>42026</v>
      </c>
      <c r="I131" s="27">
        <v>41807</v>
      </c>
      <c r="J131" s="27">
        <v>41588</v>
      </c>
      <c r="K131" s="27">
        <v>41369</v>
      </c>
      <c r="L131" s="27">
        <v>41150</v>
      </c>
      <c r="M131" s="27">
        <v>40931</v>
      </c>
      <c r="N131" s="27">
        <v>40712</v>
      </c>
      <c r="O131" s="27">
        <v>40493</v>
      </c>
      <c r="P131" s="27">
        <v>40274</v>
      </c>
      <c r="Q131" s="27">
        <v>40055</v>
      </c>
      <c r="R131" s="27">
        <v>39836</v>
      </c>
      <c r="S131" s="27">
        <v>39617</v>
      </c>
      <c r="T131" s="27">
        <v>39398</v>
      </c>
      <c r="U131" s="27">
        <v>39179</v>
      </c>
      <c r="V131" s="27">
        <v>38960</v>
      </c>
      <c r="W131" s="27">
        <v>38741</v>
      </c>
      <c r="X131" s="27">
        <v>38522</v>
      </c>
      <c r="Y131" s="27">
        <v>38303</v>
      </c>
      <c r="Z131" s="27">
        <v>38084</v>
      </c>
      <c r="AA131" s="27">
        <v>37865</v>
      </c>
      <c r="AB131" s="27"/>
      <c r="AC131" s="27"/>
      <c r="AD131" s="27"/>
    </row>
    <row r="132" spans="1:30">
      <c r="A132" s="47" t="s">
        <v>140</v>
      </c>
      <c r="B132" s="27">
        <v>35633</v>
      </c>
      <c r="C132" s="27">
        <v>35167.699999999997</v>
      </c>
      <c r="D132" s="27">
        <v>34702.400000000001</v>
      </c>
      <c r="E132" s="27">
        <v>34237.1</v>
      </c>
      <c r="F132" s="27">
        <v>33771.800000000003</v>
      </c>
      <c r="G132" s="27">
        <v>33306.5</v>
      </c>
      <c r="H132" s="27">
        <v>32841.199999999997</v>
      </c>
      <c r="I132" s="27">
        <v>32375.9</v>
      </c>
      <c r="J132" s="27">
        <v>31910.6</v>
      </c>
      <c r="K132" s="27">
        <v>31445.3</v>
      </c>
      <c r="L132" s="27">
        <v>30980</v>
      </c>
      <c r="M132" s="27">
        <v>30640</v>
      </c>
      <c r="N132" s="27">
        <v>30300</v>
      </c>
      <c r="O132" s="27">
        <v>29960</v>
      </c>
      <c r="P132" s="27">
        <v>29620</v>
      </c>
      <c r="Q132" s="27">
        <v>29280</v>
      </c>
      <c r="R132" s="27">
        <v>28942.6</v>
      </c>
      <c r="S132" s="27">
        <v>28605.200000000001</v>
      </c>
      <c r="T132" s="27">
        <v>28267.8</v>
      </c>
      <c r="U132" s="27">
        <v>27930.400000000001</v>
      </c>
      <c r="V132" s="27">
        <v>27593</v>
      </c>
      <c r="W132" s="27">
        <v>27055.4</v>
      </c>
      <c r="X132" s="27">
        <v>26517.8</v>
      </c>
      <c r="Y132" s="27">
        <v>25980.2</v>
      </c>
      <c r="Z132" s="27">
        <v>25442.6</v>
      </c>
      <c r="AA132" s="27">
        <v>24905</v>
      </c>
      <c r="AB132" s="27"/>
      <c r="AC132" s="27"/>
      <c r="AD132" s="27"/>
    </row>
    <row r="133" spans="1:30">
      <c r="A133" s="47" t="s">
        <v>141</v>
      </c>
      <c r="B133" s="27">
        <v>8762</v>
      </c>
      <c r="C133" s="27">
        <v>8689</v>
      </c>
      <c r="D133" s="27">
        <v>8616</v>
      </c>
      <c r="E133" s="27">
        <v>8543</v>
      </c>
      <c r="F133" s="27">
        <v>8470</v>
      </c>
      <c r="G133" s="27">
        <v>8397</v>
      </c>
      <c r="H133" s="27">
        <v>8324</v>
      </c>
      <c r="I133" s="27">
        <v>8251</v>
      </c>
      <c r="J133" s="27">
        <v>8178</v>
      </c>
      <c r="K133" s="27">
        <v>8105</v>
      </c>
      <c r="L133" s="27">
        <v>8032</v>
      </c>
      <c r="M133" s="27">
        <v>7957.79</v>
      </c>
      <c r="N133" s="27">
        <v>7883.58</v>
      </c>
      <c r="O133" s="27">
        <v>7809.37</v>
      </c>
      <c r="P133" s="27">
        <v>7735.16</v>
      </c>
      <c r="Q133" s="27">
        <v>7660.95</v>
      </c>
      <c r="R133" s="27">
        <v>7586.72</v>
      </c>
      <c r="S133" s="27">
        <v>7512.49</v>
      </c>
      <c r="T133" s="27">
        <v>7438.26</v>
      </c>
      <c r="U133" s="27">
        <v>7364.03</v>
      </c>
      <c r="V133" s="27">
        <v>7289.8</v>
      </c>
      <c r="W133" s="27">
        <v>7215.59</v>
      </c>
      <c r="X133" s="27">
        <v>7141.38</v>
      </c>
      <c r="Y133" s="27">
        <v>7067.17</v>
      </c>
      <c r="Z133" s="27">
        <v>6992.96</v>
      </c>
      <c r="AA133" s="27">
        <v>6918.75</v>
      </c>
      <c r="AB133" s="27"/>
      <c r="AC133" s="27"/>
      <c r="AD133" s="27"/>
    </row>
    <row r="134" spans="1:30">
      <c r="A134" s="47" t="s">
        <v>142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/>
      <c r="AC134" s="27"/>
      <c r="AD134" s="27"/>
    </row>
    <row r="135" spans="1:30">
      <c r="A135" s="47" t="s">
        <v>143</v>
      </c>
      <c r="B135" s="27">
        <v>4229</v>
      </c>
      <c r="C135" s="27">
        <v>4137.1000000000004</v>
      </c>
      <c r="D135" s="27">
        <v>4045.2</v>
      </c>
      <c r="E135" s="27">
        <v>3953.3</v>
      </c>
      <c r="F135" s="27">
        <v>3861.4</v>
      </c>
      <c r="G135" s="27">
        <v>3769.5</v>
      </c>
      <c r="H135" s="27">
        <v>3677.6</v>
      </c>
      <c r="I135" s="27">
        <v>3585.7</v>
      </c>
      <c r="J135" s="27">
        <v>3493.8</v>
      </c>
      <c r="K135" s="27">
        <v>3401.9</v>
      </c>
      <c r="L135" s="27">
        <v>3310</v>
      </c>
      <c r="M135" s="27">
        <v>3261.4</v>
      </c>
      <c r="N135" s="27">
        <v>3212.8</v>
      </c>
      <c r="O135" s="27">
        <v>3164.2</v>
      </c>
      <c r="P135" s="27">
        <v>3115.6</v>
      </c>
      <c r="Q135" s="27">
        <v>3067</v>
      </c>
      <c r="R135" s="27">
        <v>3067</v>
      </c>
      <c r="S135" s="27">
        <v>3067</v>
      </c>
      <c r="T135" s="27">
        <v>3067</v>
      </c>
      <c r="U135" s="27">
        <v>3067</v>
      </c>
      <c r="V135" s="27">
        <v>3067</v>
      </c>
      <c r="W135" s="27">
        <v>3067</v>
      </c>
      <c r="X135" s="27">
        <v>3067</v>
      </c>
      <c r="Y135" s="27">
        <v>3067</v>
      </c>
      <c r="Z135" s="27">
        <v>3067</v>
      </c>
      <c r="AA135" s="27">
        <v>3067</v>
      </c>
      <c r="AB135" s="27"/>
      <c r="AC135" s="27"/>
      <c r="AD135" s="27"/>
    </row>
    <row r="136" spans="1:30">
      <c r="A136" s="47" t="s">
        <v>144</v>
      </c>
      <c r="B136" s="27">
        <v>0</v>
      </c>
      <c r="C136" s="27">
        <v>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/>
      <c r="AC136" s="27"/>
      <c r="AD136" s="27"/>
    </row>
    <row r="137" spans="1:30">
      <c r="A137" s="47" t="s">
        <v>145</v>
      </c>
      <c r="B137" s="27">
        <v>398</v>
      </c>
      <c r="C137" s="27">
        <v>398</v>
      </c>
      <c r="D137" s="27">
        <v>398</v>
      </c>
      <c r="E137" s="27">
        <v>398</v>
      </c>
      <c r="F137" s="27">
        <v>398</v>
      </c>
      <c r="G137" s="27">
        <v>398</v>
      </c>
      <c r="H137" s="27">
        <v>398</v>
      </c>
      <c r="I137" s="27">
        <v>398</v>
      </c>
      <c r="J137" s="27">
        <v>398</v>
      </c>
      <c r="K137" s="27">
        <v>398</v>
      </c>
      <c r="L137" s="27">
        <v>398</v>
      </c>
      <c r="M137" s="27">
        <v>398</v>
      </c>
      <c r="N137" s="27">
        <v>398</v>
      </c>
      <c r="O137" s="27">
        <v>398</v>
      </c>
      <c r="P137" s="27">
        <v>398</v>
      </c>
      <c r="Q137" s="27">
        <v>398</v>
      </c>
      <c r="R137" s="27">
        <v>398</v>
      </c>
      <c r="S137" s="27">
        <v>398</v>
      </c>
      <c r="T137" s="27">
        <v>398</v>
      </c>
      <c r="U137" s="27">
        <v>398</v>
      </c>
      <c r="V137" s="27">
        <v>398</v>
      </c>
      <c r="W137" s="27">
        <v>398</v>
      </c>
      <c r="X137" s="27">
        <v>398</v>
      </c>
      <c r="Y137" s="27">
        <v>398</v>
      </c>
      <c r="Z137" s="27">
        <v>398</v>
      </c>
      <c r="AA137" s="27">
        <v>398</v>
      </c>
      <c r="AB137" s="27"/>
      <c r="AC137" s="27"/>
      <c r="AD137" s="27"/>
    </row>
    <row r="138" spans="1:30">
      <c r="A138" s="47" t="s">
        <v>146</v>
      </c>
      <c r="B138" s="27">
        <v>5968</v>
      </c>
      <c r="C138" s="27">
        <v>5965.5</v>
      </c>
      <c r="D138" s="27">
        <v>5963</v>
      </c>
      <c r="E138" s="27">
        <v>5960.5</v>
      </c>
      <c r="F138" s="27">
        <v>5958</v>
      </c>
      <c r="G138" s="27">
        <v>5955.5</v>
      </c>
      <c r="H138" s="27">
        <v>5953</v>
      </c>
      <c r="I138" s="27">
        <v>5950.5</v>
      </c>
      <c r="J138" s="27">
        <v>5948</v>
      </c>
      <c r="K138" s="27">
        <v>5945.5</v>
      </c>
      <c r="L138" s="27">
        <v>5943</v>
      </c>
      <c r="M138" s="27">
        <v>5940.8</v>
      </c>
      <c r="N138" s="27">
        <v>5938.6</v>
      </c>
      <c r="O138" s="27">
        <v>5936.4</v>
      </c>
      <c r="P138" s="27">
        <v>5934.2</v>
      </c>
      <c r="Q138" s="27">
        <v>5932</v>
      </c>
      <c r="R138" s="27">
        <v>5930.6</v>
      </c>
      <c r="S138" s="27">
        <v>5929.2</v>
      </c>
      <c r="T138" s="27">
        <v>5927.8</v>
      </c>
      <c r="U138" s="27">
        <v>5926.4</v>
      </c>
      <c r="V138" s="27">
        <v>5925</v>
      </c>
      <c r="W138" s="27">
        <v>5921</v>
      </c>
      <c r="X138" s="27">
        <v>5917</v>
      </c>
      <c r="Y138" s="27">
        <v>5913</v>
      </c>
      <c r="Z138" s="27">
        <v>5909</v>
      </c>
      <c r="AA138" s="27">
        <v>5905</v>
      </c>
      <c r="AB138" s="27"/>
      <c r="AC138" s="27"/>
      <c r="AD138" s="27"/>
    </row>
    <row r="139" spans="1:30">
      <c r="A139" s="47" t="s">
        <v>147</v>
      </c>
      <c r="B139" s="27">
        <v>3279.17</v>
      </c>
      <c r="C139" s="27">
        <v>3209.17</v>
      </c>
      <c r="D139" s="27">
        <v>3139.17</v>
      </c>
      <c r="E139" s="27">
        <v>3069.17</v>
      </c>
      <c r="F139" s="27">
        <v>2999.17</v>
      </c>
      <c r="G139" s="27">
        <v>2929.17</v>
      </c>
      <c r="H139" s="27">
        <v>2859.17</v>
      </c>
      <c r="I139" s="27">
        <v>2789.17</v>
      </c>
      <c r="J139" s="27">
        <v>2719.17</v>
      </c>
      <c r="K139" s="27">
        <v>2649.17</v>
      </c>
      <c r="L139" s="27">
        <v>2579.17</v>
      </c>
      <c r="M139" s="27">
        <v>2509.17</v>
      </c>
      <c r="N139" s="27">
        <v>2439.17</v>
      </c>
      <c r="O139" s="27">
        <v>2369.17</v>
      </c>
      <c r="P139" s="27">
        <v>2299.17</v>
      </c>
      <c r="Q139" s="27">
        <v>2229.17</v>
      </c>
      <c r="R139" s="27">
        <v>2140.9899999999998</v>
      </c>
      <c r="S139" s="27">
        <v>2052.81</v>
      </c>
      <c r="T139" s="27">
        <v>1964.63</v>
      </c>
      <c r="U139" s="27">
        <v>1876.45</v>
      </c>
      <c r="V139" s="27">
        <v>1788.27</v>
      </c>
      <c r="W139" s="27">
        <v>1797.01</v>
      </c>
      <c r="X139" s="27">
        <v>1805.76</v>
      </c>
      <c r="Y139" s="27">
        <v>1814.51</v>
      </c>
      <c r="Z139" s="27">
        <v>1823.25</v>
      </c>
      <c r="AA139" s="27">
        <v>1832</v>
      </c>
      <c r="AB139" s="27"/>
      <c r="AC139" s="27"/>
      <c r="AD139" s="27"/>
    </row>
    <row r="140" spans="1:30">
      <c r="A140" s="47" t="s">
        <v>148</v>
      </c>
      <c r="B140" s="27">
        <v>1677</v>
      </c>
      <c r="C140" s="27">
        <v>1612.8</v>
      </c>
      <c r="D140" s="27">
        <v>1548.6</v>
      </c>
      <c r="E140" s="27">
        <v>1484.4</v>
      </c>
      <c r="F140" s="27">
        <v>1420.2</v>
      </c>
      <c r="G140" s="27">
        <v>1356</v>
      </c>
      <c r="H140" s="27">
        <v>1291.8</v>
      </c>
      <c r="I140" s="27">
        <v>1227.5999999999999</v>
      </c>
      <c r="J140" s="27">
        <v>1163.4000000000001</v>
      </c>
      <c r="K140" s="27">
        <v>1099.2</v>
      </c>
      <c r="L140" s="27">
        <v>1035</v>
      </c>
      <c r="M140" s="27">
        <v>1015.2</v>
      </c>
      <c r="N140" s="27">
        <v>995.4</v>
      </c>
      <c r="O140" s="27">
        <v>975.6</v>
      </c>
      <c r="P140" s="27">
        <v>955.8</v>
      </c>
      <c r="Q140" s="27">
        <v>936</v>
      </c>
      <c r="R140" s="27">
        <v>916</v>
      </c>
      <c r="S140" s="27">
        <v>896</v>
      </c>
      <c r="T140" s="27">
        <v>876</v>
      </c>
      <c r="U140" s="27">
        <v>856</v>
      </c>
      <c r="V140" s="27">
        <v>836</v>
      </c>
      <c r="W140" s="27">
        <v>823.2</v>
      </c>
      <c r="X140" s="27">
        <v>810.4</v>
      </c>
      <c r="Y140" s="27">
        <v>797.6</v>
      </c>
      <c r="Z140" s="27">
        <v>784.8</v>
      </c>
      <c r="AA140" s="27">
        <v>772</v>
      </c>
      <c r="AB140" s="27"/>
      <c r="AC140" s="27"/>
      <c r="AD140" s="27"/>
    </row>
    <row r="141" spans="1:30">
      <c r="A141" s="47" t="s">
        <v>149</v>
      </c>
      <c r="B141" s="27">
        <v>15427</v>
      </c>
      <c r="C141" s="27">
        <v>15092.8</v>
      </c>
      <c r="D141" s="27">
        <v>14758.6</v>
      </c>
      <c r="E141" s="27">
        <v>14424.4</v>
      </c>
      <c r="F141" s="27">
        <v>14090.2</v>
      </c>
      <c r="G141" s="27">
        <v>13756</v>
      </c>
      <c r="H141" s="27">
        <v>13421.8</v>
      </c>
      <c r="I141" s="27">
        <v>13087.6</v>
      </c>
      <c r="J141" s="27">
        <v>12753.4</v>
      </c>
      <c r="K141" s="27">
        <v>12419.2</v>
      </c>
      <c r="L141" s="27">
        <v>12085</v>
      </c>
      <c r="M141" s="27">
        <v>11750.8</v>
      </c>
      <c r="N141" s="27">
        <v>11416.6</v>
      </c>
      <c r="O141" s="27">
        <v>11082.4</v>
      </c>
      <c r="P141" s="27">
        <v>10748.2</v>
      </c>
      <c r="Q141" s="27">
        <v>10414</v>
      </c>
      <c r="R141" s="27">
        <v>10063</v>
      </c>
      <c r="S141" s="27">
        <v>9712</v>
      </c>
      <c r="T141" s="27">
        <v>9361</v>
      </c>
      <c r="U141" s="27">
        <v>9010</v>
      </c>
      <c r="V141" s="27">
        <v>8659</v>
      </c>
      <c r="W141" s="27">
        <v>8237.7999999999993</v>
      </c>
      <c r="X141" s="27">
        <v>7816.6</v>
      </c>
      <c r="Y141" s="27">
        <v>7395.4</v>
      </c>
      <c r="Z141" s="27">
        <v>6974.2</v>
      </c>
      <c r="AA141" s="27">
        <v>6553</v>
      </c>
      <c r="AB141" s="27"/>
      <c r="AC141" s="27"/>
      <c r="AD141" s="27"/>
    </row>
    <row r="142" spans="1:30">
      <c r="A142" s="47" t="s">
        <v>150</v>
      </c>
      <c r="B142" s="27">
        <v>15</v>
      </c>
      <c r="C142" s="27">
        <v>14.9</v>
      </c>
      <c r="D142" s="27">
        <v>14.8</v>
      </c>
      <c r="E142" s="27">
        <v>14.7</v>
      </c>
      <c r="F142" s="27">
        <v>14.6</v>
      </c>
      <c r="G142" s="27">
        <v>14.5</v>
      </c>
      <c r="H142" s="27">
        <v>14.4</v>
      </c>
      <c r="I142" s="27">
        <v>14.3</v>
      </c>
      <c r="J142" s="27">
        <v>14.2</v>
      </c>
      <c r="K142" s="27">
        <v>14.1</v>
      </c>
      <c r="L142" s="27">
        <v>14</v>
      </c>
      <c r="M142" s="27">
        <v>13.9</v>
      </c>
      <c r="N142" s="27">
        <v>13.8</v>
      </c>
      <c r="O142" s="27">
        <v>13.7</v>
      </c>
      <c r="P142" s="27">
        <v>13.6</v>
      </c>
      <c r="Q142" s="27">
        <v>13.5</v>
      </c>
      <c r="R142" s="27">
        <v>13.34</v>
      </c>
      <c r="S142" s="27">
        <v>13.18</v>
      </c>
      <c r="T142" s="27">
        <v>13.02</v>
      </c>
      <c r="U142" s="27">
        <v>12.86</v>
      </c>
      <c r="V142" s="27">
        <v>12.7</v>
      </c>
      <c r="W142" s="27">
        <v>12.6</v>
      </c>
      <c r="X142" s="27">
        <v>12.5</v>
      </c>
      <c r="Y142" s="27">
        <v>12.4</v>
      </c>
      <c r="Z142" s="27">
        <v>12.3</v>
      </c>
      <c r="AA142" s="27">
        <v>12.2</v>
      </c>
      <c r="AB142" s="27"/>
      <c r="AC142" s="27"/>
      <c r="AD142" s="27"/>
    </row>
    <row r="143" spans="1:30">
      <c r="A143" s="47" t="s">
        <v>151</v>
      </c>
      <c r="B143" s="27">
        <v>0.46</v>
      </c>
      <c r="C143" s="27">
        <v>0.46</v>
      </c>
      <c r="D143" s="27">
        <v>0.46</v>
      </c>
      <c r="E143" s="27">
        <v>0.46</v>
      </c>
      <c r="F143" s="27">
        <v>0.46</v>
      </c>
      <c r="G143" s="27">
        <v>0.46</v>
      </c>
      <c r="H143" s="27">
        <v>0.46</v>
      </c>
      <c r="I143" s="27">
        <v>0.46</v>
      </c>
      <c r="J143" s="27">
        <v>0.46</v>
      </c>
      <c r="K143" s="27">
        <v>0.46</v>
      </c>
      <c r="L143" s="27">
        <v>0.46</v>
      </c>
      <c r="M143" s="27">
        <v>0.46</v>
      </c>
      <c r="N143" s="27">
        <v>0.46</v>
      </c>
      <c r="O143" s="27">
        <v>0.46</v>
      </c>
      <c r="P143" s="27">
        <v>0.46</v>
      </c>
      <c r="Q143" s="27">
        <v>0.46</v>
      </c>
      <c r="R143" s="27">
        <v>0.46</v>
      </c>
      <c r="S143" s="27">
        <v>0.46</v>
      </c>
      <c r="T143" s="27">
        <v>0.46</v>
      </c>
      <c r="U143" s="27">
        <v>0.46</v>
      </c>
      <c r="V143" s="27">
        <v>0.46</v>
      </c>
      <c r="W143" s="27">
        <v>0.46</v>
      </c>
      <c r="X143" s="27">
        <v>0.46</v>
      </c>
      <c r="Y143" s="27">
        <v>0.46</v>
      </c>
      <c r="Z143" s="27">
        <v>0.46</v>
      </c>
      <c r="AA143" s="27">
        <v>0.46</v>
      </c>
      <c r="AB143" s="27"/>
      <c r="AC143" s="27"/>
      <c r="AD143" s="27"/>
    </row>
    <row r="144" spans="1:30">
      <c r="A144" s="47" t="s">
        <v>152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  <c r="Z144" s="27">
        <v>0</v>
      </c>
      <c r="AA144" s="27">
        <v>0</v>
      </c>
      <c r="AB144" s="27"/>
      <c r="AC144" s="27"/>
      <c r="AD144" s="27"/>
    </row>
    <row r="145" spans="1:30">
      <c r="A145" s="47" t="s">
        <v>153</v>
      </c>
      <c r="B145" s="27">
        <v>10883</v>
      </c>
      <c r="C145" s="27">
        <v>10857.5</v>
      </c>
      <c r="D145" s="27">
        <v>10832</v>
      </c>
      <c r="E145" s="27">
        <v>10806.5</v>
      </c>
      <c r="F145" s="27">
        <v>10781</v>
      </c>
      <c r="G145" s="27">
        <v>10755.5</v>
      </c>
      <c r="H145" s="27">
        <v>10730</v>
      </c>
      <c r="I145" s="27">
        <v>10704.5</v>
      </c>
      <c r="J145" s="27">
        <v>10679</v>
      </c>
      <c r="K145" s="27">
        <v>10653.5</v>
      </c>
      <c r="L145" s="27">
        <v>10628</v>
      </c>
      <c r="M145" s="27">
        <v>10608.8</v>
      </c>
      <c r="N145" s="27">
        <v>10589.6</v>
      </c>
      <c r="O145" s="27">
        <v>10570.4</v>
      </c>
      <c r="P145" s="27">
        <v>10551.2</v>
      </c>
      <c r="Q145" s="27">
        <v>10532</v>
      </c>
      <c r="R145" s="27">
        <v>10521.4</v>
      </c>
      <c r="S145" s="27">
        <v>10510.8</v>
      </c>
      <c r="T145" s="27">
        <v>10500.2</v>
      </c>
      <c r="U145" s="27">
        <v>10489.6</v>
      </c>
      <c r="V145" s="27">
        <v>10479</v>
      </c>
      <c r="W145" s="27">
        <v>10467.799999999999</v>
      </c>
      <c r="X145" s="27">
        <v>10456.6</v>
      </c>
      <c r="Y145" s="27">
        <v>10445.4</v>
      </c>
      <c r="Z145" s="27">
        <v>10434.200000000001</v>
      </c>
      <c r="AA145" s="27">
        <v>10423</v>
      </c>
      <c r="AB145" s="27"/>
      <c r="AC145" s="27"/>
      <c r="AD145" s="27"/>
    </row>
    <row r="146" spans="1:30">
      <c r="A146" s="47" t="s">
        <v>154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0</v>
      </c>
      <c r="Z146" s="27">
        <v>0</v>
      </c>
      <c r="AA146" s="27">
        <v>0</v>
      </c>
      <c r="AB146" s="27"/>
      <c r="AC146" s="27"/>
      <c r="AD146" s="27"/>
    </row>
    <row r="147" spans="1:30">
      <c r="A147" s="47" t="s">
        <v>155</v>
      </c>
      <c r="B147" s="27">
        <v>2293</v>
      </c>
      <c r="C147" s="27">
        <v>2245.6999999999998</v>
      </c>
      <c r="D147" s="27">
        <v>2198.4</v>
      </c>
      <c r="E147" s="27">
        <v>2151.1</v>
      </c>
      <c r="F147" s="27">
        <v>2103.8000000000002</v>
      </c>
      <c r="G147" s="27">
        <v>2056.5</v>
      </c>
      <c r="H147" s="27">
        <v>2009.2</v>
      </c>
      <c r="I147" s="27">
        <v>1961.9</v>
      </c>
      <c r="J147" s="27">
        <v>1914.6</v>
      </c>
      <c r="K147" s="27">
        <v>1867.3</v>
      </c>
      <c r="L147" s="27">
        <v>1820</v>
      </c>
      <c r="M147" s="27">
        <v>1772.8</v>
      </c>
      <c r="N147" s="27">
        <v>1725.6</v>
      </c>
      <c r="O147" s="27">
        <v>1678.4</v>
      </c>
      <c r="P147" s="27">
        <v>1631.2</v>
      </c>
      <c r="Q147" s="27">
        <v>1584</v>
      </c>
      <c r="R147" s="27">
        <v>1536.6</v>
      </c>
      <c r="S147" s="27">
        <v>1489.2</v>
      </c>
      <c r="T147" s="27">
        <v>1441.8</v>
      </c>
      <c r="U147" s="27">
        <v>1394.4</v>
      </c>
      <c r="V147" s="27">
        <v>1347</v>
      </c>
      <c r="W147" s="27">
        <v>1299.5999999999999</v>
      </c>
      <c r="X147" s="27">
        <v>1252.2</v>
      </c>
      <c r="Y147" s="27">
        <v>1204.8</v>
      </c>
      <c r="Z147" s="27">
        <v>1157.4000000000001</v>
      </c>
      <c r="AA147" s="27">
        <v>1110</v>
      </c>
      <c r="AB147" s="27"/>
      <c r="AC147" s="27"/>
      <c r="AD147" s="27"/>
    </row>
    <row r="148" spans="1:30">
      <c r="A148" s="47" t="s">
        <v>156</v>
      </c>
      <c r="B148" s="27">
        <v>0</v>
      </c>
      <c r="C148" s="27">
        <v>38.299999999999997</v>
      </c>
      <c r="D148" s="27">
        <v>38.44</v>
      </c>
      <c r="E148" s="27">
        <v>38.58</v>
      </c>
      <c r="F148" s="27">
        <v>38.729999999999997</v>
      </c>
      <c r="G148" s="27">
        <v>38.869999999999997</v>
      </c>
      <c r="H148" s="27">
        <v>39.01</v>
      </c>
      <c r="I148" s="27">
        <v>39.159999999999997</v>
      </c>
      <c r="J148" s="27">
        <v>39.299999999999997</v>
      </c>
      <c r="K148" s="27">
        <v>39.44</v>
      </c>
      <c r="L148" s="27">
        <v>39.590000000000003</v>
      </c>
      <c r="M148" s="27">
        <v>39.729999999999997</v>
      </c>
      <c r="N148" s="27">
        <v>39.869999999999997</v>
      </c>
      <c r="O148" s="27">
        <v>40.020000000000003</v>
      </c>
      <c r="P148" s="27">
        <v>40.159999999999997</v>
      </c>
      <c r="Q148" s="27">
        <v>40.299999999999997</v>
      </c>
      <c r="R148" s="27">
        <v>40.299999999999997</v>
      </c>
      <c r="S148" s="27">
        <v>40.299999999999997</v>
      </c>
      <c r="T148" s="27">
        <v>40.299999999999997</v>
      </c>
      <c r="U148" s="27">
        <v>40.299999999999997</v>
      </c>
      <c r="V148" s="27">
        <v>40.299999999999997</v>
      </c>
      <c r="W148" s="27">
        <v>40.299999999999997</v>
      </c>
      <c r="X148" s="27">
        <v>40.299999999999997</v>
      </c>
      <c r="Y148" s="27">
        <v>40.299999999999997</v>
      </c>
      <c r="Z148" s="27">
        <v>40.299999999999997</v>
      </c>
      <c r="AA148" s="27">
        <v>40.299999999999997</v>
      </c>
      <c r="AB148" s="27"/>
      <c r="AC148" s="27"/>
      <c r="AD148" s="27"/>
    </row>
    <row r="149" spans="1:30">
      <c r="A149" s="47" t="s">
        <v>157</v>
      </c>
      <c r="B149" s="27">
        <v>5027.5</v>
      </c>
      <c r="C149" s="27">
        <v>5007.09</v>
      </c>
      <c r="D149" s="27">
        <v>4986.68</v>
      </c>
      <c r="E149" s="27">
        <v>4966.2700000000004</v>
      </c>
      <c r="F149" s="27">
        <v>4945.8599999999997</v>
      </c>
      <c r="G149" s="27">
        <v>4925.45</v>
      </c>
      <c r="H149" s="27">
        <v>4905.04</v>
      </c>
      <c r="I149" s="27">
        <v>4884.63</v>
      </c>
      <c r="J149" s="27">
        <v>4864.22</v>
      </c>
      <c r="K149" s="27">
        <v>4843.8100000000004</v>
      </c>
      <c r="L149" s="27">
        <v>4823.3999999999996</v>
      </c>
      <c r="M149" s="27">
        <v>4802.82</v>
      </c>
      <c r="N149" s="27">
        <v>4782.24</v>
      </c>
      <c r="O149" s="27">
        <v>4761.66</v>
      </c>
      <c r="P149" s="27">
        <v>4741.08</v>
      </c>
      <c r="Q149" s="27">
        <v>4720.5</v>
      </c>
      <c r="R149" s="27">
        <v>4700.4799999999996</v>
      </c>
      <c r="S149" s="27">
        <v>4680.46</v>
      </c>
      <c r="T149" s="27">
        <v>4660.4399999999996</v>
      </c>
      <c r="U149" s="27">
        <v>4640.42</v>
      </c>
      <c r="V149" s="27">
        <v>4620.3999999999996</v>
      </c>
      <c r="W149" s="27">
        <v>4603.6400000000003</v>
      </c>
      <c r="X149" s="27">
        <v>4586.88</v>
      </c>
      <c r="Y149" s="27">
        <v>4570.12</v>
      </c>
      <c r="Z149" s="27">
        <v>4553.3599999999997</v>
      </c>
      <c r="AA149" s="27">
        <v>4536.6000000000004</v>
      </c>
      <c r="AB149" s="27"/>
      <c r="AC149" s="27"/>
      <c r="AD149" s="27"/>
    </row>
    <row r="150" spans="1:30">
      <c r="A150" s="47" t="s">
        <v>158</v>
      </c>
      <c r="B150" s="27">
        <v>2298</v>
      </c>
      <c r="C150" s="27">
        <v>2844.5</v>
      </c>
      <c r="D150" s="27">
        <v>3391</v>
      </c>
      <c r="E150" s="27">
        <v>3937.5</v>
      </c>
      <c r="F150" s="27">
        <v>4484</v>
      </c>
      <c r="G150" s="27">
        <v>5030.5</v>
      </c>
      <c r="H150" s="27">
        <v>5577</v>
      </c>
      <c r="I150" s="27">
        <v>6123.5</v>
      </c>
      <c r="J150" s="27">
        <v>6670</v>
      </c>
      <c r="K150" s="27">
        <v>7216.5</v>
      </c>
      <c r="L150" s="27">
        <v>7763</v>
      </c>
      <c r="M150" s="27">
        <v>8309.4</v>
      </c>
      <c r="N150" s="27">
        <v>8855.7999999999993</v>
      </c>
      <c r="O150" s="27">
        <v>9402.2000000000007</v>
      </c>
      <c r="P150" s="27">
        <v>9948.6</v>
      </c>
      <c r="Q150" s="27">
        <v>10495</v>
      </c>
      <c r="R150" s="27">
        <v>11041.6</v>
      </c>
      <c r="S150" s="27">
        <v>11588.2</v>
      </c>
      <c r="T150" s="27">
        <v>12134.8</v>
      </c>
      <c r="U150" s="27">
        <v>12681.4</v>
      </c>
      <c r="V150" s="27">
        <v>13228</v>
      </c>
      <c r="W150" s="27">
        <v>13774.4</v>
      </c>
      <c r="X150" s="27">
        <v>14320.8</v>
      </c>
      <c r="Y150" s="27">
        <v>14867.2</v>
      </c>
      <c r="Z150" s="27">
        <v>15413.6</v>
      </c>
      <c r="AA150" s="27">
        <v>15960</v>
      </c>
      <c r="AB150" s="27"/>
      <c r="AC150" s="27"/>
      <c r="AD150" s="27"/>
    </row>
    <row r="151" spans="1:30">
      <c r="A151" s="47" t="s">
        <v>159</v>
      </c>
      <c r="B151" s="27">
        <v>19284</v>
      </c>
      <c r="C151" s="27">
        <v>19103.8</v>
      </c>
      <c r="D151" s="27">
        <v>18923.599999999999</v>
      </c>
      <c r="E151" s="27">
        <v>18743.400000000001</v>
      </c>
      <c r="F151" s="27">
        <v>18563.2</v>
      </c>
      <c r="G151" s="27">
        <v>18383</v>
      </c>
      <c r="H151" s="27">
        <v>18202.8</v>
      </c>
      <c r="I151" s="27">
        <v>18022.599999999999</v>
      </c>
      <c r="J151" s="27">
        <v>17842.400000000001</v>
      </c>
      <c r="K151" s="27">
        <v>17662.2</v>
      </c>
      <c r="L151" s="27">
        <v>17482</v>
      </c>
      <c r="M151" s="27">
        <v>17302</v>
      </c>
      <c r="N151" s="27">
        <v>17122</v>
      </c>
      <c r="O151" s="27">
        <v>16942</v>
      </c>
      <c r="P151" s="27">
        <v>16762</v>
      </c>
      <c r="Q151" s="27">
        <v>16582</v>
      </c>
      <c r="R151" s="27">
        <v>16267.6</v>
      </c>
      <c r="S151" s="27">
        <v>15953.2</v>
      </c>
      <c r="T151" s="27">
        <v>15638.8</v>
      </c>
      <c r="U151" s="27">
        <v>15324.4</v>
      </c>
      <c r="V151" s="27">
        <v>15010</v>
      </c>
      <c r="W151" s="27">
        <v>14676.2</v>
      </c>
      <c r="X151" s="27">
        <v>14342.4</v>
      </c>
      <c r="Y151" s="27">
        <v>14008.6</v>
      </c>
      <c r="Z151" s="27">
        <v>13674.8</v>
      </c>
      <c r="AA151" s="27">
        <v>13341</v>
      </c>
      <c r="AB151" s="27"/>
      <c r="AC151" s="27"/>
      <c r="AD151" s="27"/>
    </row>
    <row r="152" spans="1:30">
      <c r="A152" s="47" t="s">
        <v>160</v>
      </c>
      <c r="B152" s="27">
        <v>8026</v>
      </c>
      <c r="C152" s="27">
        <v>7998.2</v>
      </c>
      <c r="D152" s="27">
        <v>7970.4</v>
      </c>
      <c r="E152" s="27">
        <v>7942.6</v>
      </c>
      <c r="F152" s="27">
        <v>7914.8</v>
      </c>
      <c r="G152" s="27">
        <v>7887</v>
      </c>
      <c r="H152" s="27">
        <v>7859.2</v>
      </c>
      <c r="I152" s="27">
        <v>7831.4</v>
      </c>
      <c r="J152" s="27">
        <v>7803.6</v>
      </c>
      <c r="K152" s="27">
        <v>7775.8</v>
      </c>
      <c r="L152" s="27">
        <v>7748</v>
      </c>
      <c r="M152" s="27">
        <v>7723.6</v>
      </c>
      <c r="N152" s="27">
        <v>7699.2</v>
      </c>
      <c r="O152" s="27">
        <v>7674.8</v>
      </c>
      <c r="P152" s="27">
        <v>7650.4</v>
      </c>
      <c r="Q152" s="27">
        <v>7626</v>
      </c>
      <c r="R152" s="27">
        <v>7559.6</v>
      </c>
      <c r="S152" s="27">
        <v>7493.2</v>
      </c>
      <c r="T152" s="27">
        <v>7426.8</v>
      </c>
      <c r="U152" s="27">
        <v>7360.4</v>
      </c>
      <c r="V152" s="27">
        <v>7294</v>
      </c>
      <c r="W152" s="27">
        <v>7240.4</v>
      </c>
      <c r="X152" s="27">
        <v>7186.8</v>
      </c>
      <c r="Y152" s="27">
        <v>7133.2</v>
      </c>
      <c r="Z152" s="27">
        <v>7079.6</v>
      </c>
      <c r="AA152" s="27">
        <v>7026</v>
      </c>
      <c r="AB152" s="27"/>
      <c r="AC152" s="27"/>
      <c r="AD152" s="27"/>
    </row>
    <row r="153" spans="1:30">
      <c r="A153" s="47" t="s">
        <v>161</v>
      </c>
      <c r="B153" s="27">
        <v>5393</v>
      </c>
      <c r="C153" s="27">
        <v>5438</v>
      </c>
      <c r="D153" s="27">
        <v>5483</v>
      </c>
      <c r="E153" s="27">
        <v>5528</v>
      </c>
      <c r="F153" s="27">
        <v>5573</v>
      </c>
      <c r="G153" s="27">
        <v>5618</v>
      </c>
      <c r="H153" s="27">
        <v>5663</v>
      </c>
      <c r="I153" s="27">
        <v>5708</v>
      </c>
      <c r="J153" s="27">
        <v>5753</v>
      </c>
      <c r="K153" s="27">
        <v>5798</v>
      </c>
      <c r="L153" s="27">
        <v>5843</v>
      </c>
      <c r="M153" s="27">
        <v>5907.6</v>
      </c>
      <c r="N153" s="27">
        <v>5972.2</v>
      </c>
      <c r="O153" s="27">
        <v>6036.8</v>
      </c>
      <c r="P153" s="27">
        <v>6101.4</v>
      </c>
      <c r="Q153" s="27">
        <v>6166</v>
      </c>
      <c r="R153" s="27">
        <v>6119.6</v>
      </c>
      <c r="S153" s="27">
        <v>6073.2</v>
      </c>
      <c r="T153" s="27">
        <v>6026.8</v>
      </c>
      <c r="U153" s="27">
        <v>5980.4</v>
      </c>
      <c r="V153" s="27">
        <v>5934</v>
      </c>
      <c r="W153" s="27">
        <v>5934</v>
      </c>
      <c r="X153" s="27">
        <v>5934</v>
      </c>
      <c r="Y153" s="27">
        <v>5934</v>
      </c>
      <c r="Z153" s="27">
        <v>5934</v>
      </c>
      <c r="AA153" s="27">
        <v>5934</v>
      </c>
      <c r="AB153" s="27"/>
      <c r="AC153" s="27"/>
      <c r="AD153" s="27"/>
    </row>
    <row r="154" spans="1:30">
      <c r="A154" s="47" t="s">
        <v>162</v>
      </c>
      <c r="B154" s="27">
        <v>3.5</v>
      </c>
      <c r="C154" s="27">
        <v>3.5</v>
      </c>
      <c r="D154" s="27">
        <v>3.5</v>
      </c>
      <c r="E154" s="27">
        <v>3.5</v>
      </c>
      <c r="F154" s="27">
        <v>3.5</v>
      </c>
      <c r="G154" s="27">
        <v>3.5</v>
      </c>
      <c r="H154" s="27">
        <v>3.5</v>
      </c>
      <c r="I154" s="27">
        <v>3.5</v>
      </c>
      <c r="J154" s="27">
        <v>3.5</v>
      </c>
      <c r="K154" s="27">
        <v>3.5</v>
      </c>
      <c r="L154" s="27">
        <v>3.5</v>
      </c>
      <c r="M154" s="27">
        <v>3.5</v>
      </c>
      <c r="N154" s="27">
        <v>3.5</v>
      </c>
      <c r="O154" s="27">
        <v>3.5</v>
      </c>
      <c r="P154" s="27">
        <v>3.5</v>
      </c>
      <c r="Q154" s="27">
        <v>3.5</v>
      </c>
      <c r="R154" s="27">
        <v>3.5</v>
      </c>
      <c r="S154" s="27">
        <v>3.5</v>
      </c>
      <c r="T154" s="27">
        <v>3.5</v>
      </c>
      <c r="U154" s="27">
        <v>3.5</v>
      </c>
      <c r="V154" s="27">
        <v>3.5</v>
      </c>
      <c r="W154" s="27">
        <v>3.5</v>
      </c>
      <c r="X154" s="27">
        <v>3.5</v>
      </c>
      <c r="Y154" s="27">
        <v>3.5</v>
      </c>
      <c r="Z154" s="27">
        <v>3.5</v>
      </c>
      <c r="AA154" s="27">
        <v>3.5</v>
      </c>
      <c r="AB154" s="27"/>
      <c r="AC154" s="27"/>
      <c r="AD154" s="27"/>
    </row>
    <row r="155" spans="1:30">
      <c r="A155" s="47" t="s">
        <v>163</v>
      </c>
      <c r="B155" s="27">
        <v>340</v>
      </c>
      <c r="C155" s="27">
        <v>342.3</v>
      </c>
      <c r="D155" s="27">
        <v>344.6</v>
      </c>
      <c r="E155" s="27">
        <v>346.9</v>
      </c>
      <c r="F155" s="27">
        <v>349.2</v>
      </c>
      <c r="G155" s="27">
        <v>351.5</v>
      </c>
      <c r="H155" s="27">
        <v>353.8</v>
      </c>
      <c r="I155" s="27">
        <v>356.1</v>
      </c>
      <c r="J155" s="27">
        <v>358.4</v>
      </c>
      <c r="K155" s="27">
        <v>360.7</v>
      </c>
      <c r="L155" s="27">
        <v>363</v>
      </c>
      <c r="M155" s="27">
        <v>366.2</v>
      </c>
      <c r="N155" s="27">
        <v>369.4</v>
      </c>
      <c r="O155" s="27">
        <v>372.6</v>
      </c>
      <c r="P155" s="27">
        <v>375.8</v>
      </c>
      <c r="Q155" s="27">
        <v>379</v>
      </c>
      <c r="R155" s="27">
        <v>382.4</v>
      </c>
      <c r="S155" s="27">
        <v>385.8</v>
      </c>
      <c r="T155" s="27">
        <v>389.2</v>
      </c>
      <c r="U155" s="27">
        <v>392.6</v>
      </c>
      <c r="V155" s="27">
        <v>396</v>
      </c>
      <c r="W155" s="27">
        <v>400.6</v>
      </c>
      <c r="X155" s="27">
        <v>405.2</v>
      </c>
      <c r="Y155" s="27">
        <v>409.8</v>
      </c>
      <c r="Z155" s="27">
        <v>414.4</v>
      </c>
      <c r="AA155" s="27">
        <v>419</v>
      </c>
      <c r="AB155" s="27"/>
      <c r="AC155" s="27"/>
      <c r="AD155" s="27"/>
    </row>
    <row r="156" spans="1:30">
      <c r="A156" s="47" t="s">
        <v>164</v>
      </c>
      <c r="B156" s="27">
        <v>2609.9</v>
      </c>
      <c r="C156" s="27">
        <v>2600.6</v>
      </c>
      <c r="D156" s="27">
        <v>2591.3000000000002</v>
      </c>
      <c r="E156" s="27">
        <v>2582</v>
      </c>
      <c r="F156" s="27">
        <v>2572.6999999999998</v>
      </c>
      <c r="G156" s="27">
        <v>2563.4</v>
      </c>
      <c r="H156" s="27">
        <v>2554.1</v>
      </c>
      <c r="I156" s="27">
        <v>2544.8000000000002</v>
      </c>
      <c r="J156" s="27">
        <v>2535.5</v>
      </c>
      <c r="K156" s="27">
        <v>2526.1999999999998</v>
      </c>
      <c r="L156" s="27">
        <v>2516.9</v>
      </c>
      <c r="M156" s="27">
        <v>2500.1</v>
      </c>
      <c r="N156" s="27">
        <v>2483.3000000000002</v>
      </c>
      <c r="O156" s="27">
        <v>2466.5</v>
      </c>
      <c r="P156" s="27">
        <v>2449.6999999999998</v>
      </c>
      <c r="Q156" s="27">
        <v>2432.9</v>
      </c>
      <c r="R156" s="27">
        <v>2416.3000000000002</v>
      </c>
      <c r="S156" s="27">
        <v>2399.6999999999998</v>
      </c>
      <c r="T156" s="27">
        <v>2383.1</v>
      </c>
      <c r="U156" s="27">
        <v>2366.5</v>
      </c>
      <c r="V156" s="27">
        <v>2349.9</v>
      </c>
      <c r="W156" s="27">
        <v>2333.3000000000002</v>
      </c>
      <c r="X156" s="27">
        <v>2316.6999999999998</v>
      </c>
      <c r="Y156" s="27">
        <v>2300.1</v>
      </c>
      <c r="Z156" s="27">
        <v>2283.5</v>
      </c>
      <c r="AA156" s="27">
        <v>2266.9</v>
      </c>
      <c r="AB156" s="27"/>
      <c r="AC156" s="27"/>
      <c r="AD156" s="27"/>
    </row>
    <row r="157" spans="1:30">
      <c r="A157" s="47" t="s">
        <v>165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7"/>
      <c r="AC157" s="27"/>
      <c r="AD157" s="27"/>
    </row>
    <row r="158" spans="1:30">
      <c r="A158" s="47" t="s">
        <v>166</v>
      </c>
      <c r="B158" s="27">
        <v>355</v>
      </c>
      <c r="C158" s="27">
        <v>346.8</v>
      </c>
      <c r="D158" s="27">
        <v>338.6</v>
      </c>
      <c r="E158" s="27">
        <v>330.4</v>
      </c>
      <c r="F158" s="27">
        <v>322.2</v>
      </c>
      <c r="G158" s="27">
        <v>314</v>
      </c>
      <c r="H158" s="27">
        <v>305.8</v>
      </c>
      <c r="I158" s="27">
        <v>297.60000000000002</v>
      </c>
      <c r="J158" s="27">
        <v>289.39999999999998</v>
      </c>
      <c r="K158" s="27">
        <v>281.2</v>
      </c>
      <c r="L158" s="27">
        <v>273</v>
      </c>
      <c r="M158" s="27">
        <v>389.8</v>
      </c>
      <c r="N158" s="27">
        <v>506.6</v>
      </c>
      <c r="O158" s="27">
        <v>623.4</v>
      </c>
      <c r="P158" s="27">
        <v>740.2</v>
      </c>
      <c r="Q158" s="27">
        <v>857</v>
      </c>
      <c r="R158" s="27">
        <v>857.4</v>
      </c>
      <c r="S158" s="27">
        <v>857.8</v>
      </c>
      <c r="T158" s="27">
        <v>858.2</v>
      </c>
      <c r="U158" s="27">
        <v>858.6</v>
      </c>
      <c r="V158" s="27">
        <v>859</v>
      </c>
      <c r="W158" s="27">
        <v>858.8</v>
      </c>
      <c r="X158" s="27">
        <v>858.6</v>
      </c>
      <c r="Y158" s="27">
        <v>858.4</v>
      </c>
      <c r="Z158" s="27">
        <v>858.2</v>
      </c>
      <c r="AA158" s="27">
        <v>858</v>
      </c>
      <c r="AB158" s="27"/>
      <c r="AC158" s="27"/>
      <c r="AD158" s="27"/>
    </row>
    <row r="159" spans="1:30">
      <c r="A159" s="47" t="s">
        <v>167</v>
      </c>
      <c r="B159" s="27">
        <v>0</v>
      </c>
      <c r="C159" s="27">
        <v>0</v>
      </c>
      <c r="D159" s="27">
        <v>319</v>
      </c>
      <c r="E159" s="27">
        <v>319.5</v>
      </c>
      <c r="F159" s="27">
        <v>320</v>
      </c>
      <c r="G159" s="27">
        <v>320.5</v>
      </c>
      <c r="H159" s="27">
        <v>321</v>
      </c>
      <c r="I159" s="27">
        <v>321.5</v>
      </c>
      <c r="J159" s="27">
        <v>322</v>
      </c>
      <c r="K159" s="27">
        <v>322.5</v>
      </c>
      <c r="L159" s="27">
        <v>323</v>
      </c>
      <c r="M159" s="27">
        <v>330.8</v>
      </c>
      <c r="N159" s="27">
        <v>338.6</v>
      </c>
      <c r="O159" s="27">
        <v>346.4</v>
      </c>
      <c r="P159" s="27">
        <v>354.2</v>
      </c>
      <c r="Q159" s="27">
        <v>362</v>
      </c>
      <c r="R159" s="27">
        <v>366.4</v>
      </c>
      <c r="S159" s="27">
        <v>370.8</v>
      </c>
      <c r="T159" s="27">
        <v>375.2</v>
      </c>
      <c r="U159" s="27">
        <v>379.6</v>
      </c>
      <c r="V159" s="27">
        <v>384</v>
      </c>
      <c r="W159" s="27">
        <v>388.6</v>
      </c>
      <c r="X159" s="27">
        <v>393.2</v>
      </c>
      <c r="Y159" s="27">
        <v>397.8</v>
      </c>
      <c r="Z159" s="27">
        <v>402.4</v>
      </c>
      <c r="AA159" s="27">
        <v>407</v>
      </c>
      <c r="AB159" s="27"/>
      <c r="AC159" s="27"/>
      <c r="AD159" s="27"/>
    </row>
    <row r="160" spans="1:30">
      <c r="A160" s="47" t="s">
        <v>168</v>
      </c>
      <c r="B160" s="27">
        <v>5580</v>
      </c>
      <c r="C160" s="27">
        <v>5579.5</v>
      </c>
      <c r="D160" s="27">
        <v>5579</v>
      </c>
      <c r="E160" s="27">
        <v>5578.5</v>
      </c>
      <c r="F160" s="27">
        <v>5578</v>
      </c>
      <c r="G160" s="27">
        <v>5577.5</v>
      </c>
      <c r="H160" s="27">
        <v>5577</v>
      </c>
      <c r="I160" s="27">
        <v>5576.5</v>
      </c>
      <c r="J160" s="27">
        <v>5576</v>
      </c>
      <c r="K160" s="27">
        <v>5575.5</v>
      </c>
      <c r="L160" s="27">
        <v>5575</v>
      </c>
      <c r="M160" s="27">
        <v>5579.4</v>
      </c>
      <c r="N160" s="27">
        <v>5583.8</v>
      </c>
      <c r="O160" s="27">
        <v>5588.2</v>
      </c>
      <c r="P160" s="27">
        <v>5592.6</v>
      </c>
      <c r="Q160" s="27">
        <v>5597</v>
      </c>
      <c r="R160" s="27">
        <v>5618.8</v>
      </c>
      <c r="S160" s="27">
        <v>5640.6</v>
      </c>
      <c r="T160" s="27">
        <v>5662.4</v>
      </c>
      <c r="U160" s="27">
        <v>5684.2</v>
      </c>
      <c r="V160" s="27">
        <v>5706</v>
      </c>
      <c r="W160" s="27">
        <v>5766.6</v>
      </c>
      <c r="X160" s="27">
        <v>5827.2</v>
      </c>
      <c r="Y160" s="27">
        <v>5887.8</v>
      </c>
      <c r="Z160" s="27">
        <v>5948.4</v>
      </c>
      <c r="AA160" s="27">
        <v>6009</v>
      </c>
      <c r="AB160" s="27"/>
      <c r="AC160" s="27"/>
      <c r="AD160" s="27"/>
    </row>
    <row r="161" spans="1:30">
      <c r="A161" s="47" t="s">
        <v>169</v>
      </c>
      <c r="B161" s="27">
        <v>0</v>
      </c>
      <c r="C161" s="27">
        <v>0</v>
      </c>
      <c r="D161" s="27">
        <v>550813.86</v>
      </c>
      <c r="E161" s="27">
        <v>548934.29</v>
      </c>
      <c r="F161" s="27">
        <v>547054.72</v>
      </c>
      <c r="G161" s="27">
        <v>545175.15</v>
      </c>
      <c r="H161" s="27">
        <v>543295.57999999996</v>
      </c>
      <c r="I161" s="27">
        <v>541416.01</v>
      </c>
      <c r="J161" s="27">
        <v>539536.43999999994</v>
      </c>
      <c r="K161" s="27">
        <v>537656.87</v>
      </c>
      <c r="L161" s="27">
        <v>535777.30000000005</v>
      </c>
      <c r="M161" s="27">
        <v>535893.38</v>
      </c>
      <c r="N161" s="27">
        <v>536009.46</v>
      </c>
      <c r="O161" s="27">
        <v>536125.54</v>
      </c>
      <c r="P161" s="27">
        <v>536241.62</v>
      </c>
      <c r="Q161" s="27">
        <v>536357.69999999995</v>
      </c>
      <c r="R161" s="27">
        <v>533522.1</v>
      </c>
      <c r="S161" s="27">
        <v>530686.5</v>
      </c>
      <c r="T161" s="27">
        <v>527850.9</v>
      </c>
      <c r="U161" s="27">
        <v>525015.30000000005</v>
      </c>
      <c r="V161" s="27">
        <v>522179.7</v>
      </c>
      <c r="W161" s="27">
        <v>522218.14</v>
      </c>
      <c r="X161" s="27">
        <v>522256.58</v>
      </c>
      <c r="Y161" s="27">
        <v>522295.02</v>
      </c>
      <c r="Z161" s="27">
        <v>522333.46</v>
      </c>
      <c r="AA161" s="27">
        <v>522371.9</v>
      </c>
      <c r="AB161" s="27"/>
      <c r="AC161" s="27"/>
      <c r="AD161" s="27"/>
    </row>
    <row r="162" spans="1:30">
      <c r="A162" s="47" t="s">
        <v>170</v>
      </c>
      <c r="B162" s="27">
        <v>63</v>
      </c>
      <c r="C162" s="27">
        <v>62.2</v>
      </c>
      <c r="D162" s="27">
        <v>61.4</v>
      </c>
      <c r="E162" s="27">
        <v>60.6</v>
      </c>
      <c r="F162" s="27">
        <v>59.8</v>
      </c>
      <c r="G162" s="27">
        <v>59</v>
      </c>
      <c r="H162" s="27">
        <v>58.2</v>
      </c>
      <c r="I162" s="27">
        <v>57.4</v>
      </c>
      <c r="J162" s="27">
        <v>56.6</v>
      </c>
      <c r="K162" s="27">
        <v>55.8</v>
      </c>
      <c r="L162" s="27">
        <v>55</v>
      </c>
      <c r="M162" s="27">
        <v>55</v>
      </c>
      <c r="N162" s="27">
        <v>55</v>
      </c>
      <c r="O162" s="27">
        <v>55</v>
      </c>
      <c r="P162" s="27">
        <v>55</v>
      </c>
      <c r="Q162" s="27">
        <v>55</v>
      </c>
      <c r="R162" s="27">
        <v>55</v>
      </c>
      <c r="S162" s="27">
        <v>55</v>
      </c>
      <c r="T162" s="27">
        <v>55</v>
      </c>
      <c r="U162" s="27">
        <v>55</v>
      </c>
      <c r="V162" s="27">
        <v>55</v>
      </c>
      <c r="W162" s="27">
        <v>55</v>
      </c>
      <c r="X162" s="27">
        <v>55</v>
      </c>
      <c r="Y162" s="27">
        <v>55</v>
      </c>
      <c r="Z162" s="27">
        <v>55</v>
      </c>
      <c r="AA162" s="27">
        <v>55</v>
      </c>
      <c r="AB162" s="27"/>
      <c r="AC162" s="27"/>
      <c r="AD162" s="27"/>
    </row>
    <row r="163" spans="1:30">
      <c r="A163" s="47" t="s">
        <v>171</v>
      </c>
      <c r="B163" s="27">
        <v>2</v>
      </c>
      <c r="C163" s="27">
        <v>2</v>
      </c>
      <c r="D163" s="27">
        <v>2</v>
      </c>
      <c r="E163" s="27">
        <v>2</v>
      </c>
      <c r="F163" s="27">
        <v>2</v>
      </c>
      <c r="G163" s="27">
        <v>2</v>
      </c>
      <c r="H163" s="27">
        <v>2</v>
      </c>
      <c r="I163" s="27">
        <v>2</v>
      </c>
      <c r="J163" s="27">
        <v>2</v>
      </c>
      <c r="K163" s="27">
        <v>2</v>
      </c>
      <c r="L163" s="27">
        <v>2</v>
      </c>
      <c r="M163" s="27">
        <v>2</v>
      </c>
      <c r="N163" s="27">
        <v>2</v>
      </c>
      <c r="O163" s="27">
        <v>2</v>
      </c>
      <c r="P163" s="27">
        <v>2</v>
      </c>
      <c r="Q163" s="27">
        <v>2</v>
      </c>
      <c r="R163" s="27">
        <v>2</v>
      </c>
      <c r="S163" s="27">
        <v>2</v>
      </c>
      <c r="T163" s="27">
        <v>2</v>
      </c>
      <c r="U163" s="27">
        <v>2</v>
      </c>
      <c r="V163" s="27">
        <v>2</v>
      </c>
      <c r="W163" s="27">
        <v>2</v>
      </c>
      <c r="X163" s="27">
        <v>2</v>
      </c>
      <c r="Y163" s="27">
        <v>2</v>
      </c>
      <c r="Z163" s="27">
        <v>2</v>
      </c>
      <c r="AA163" s="27">
        <v>2</v>
      </c>
      <c r="AB163" s="27"/>
      <c r="AC163" s="27"/>
      <c r="AD163" s="27"/>
    </row>
    <row r="164" spans="1:30">
      <c r="A164" s="47" t="s">
        <v>172</v>
      </c>
      <c r="B164" s="27">
        <v>11</v>
      </c>
      <c r="C164" s="27">
        <v>11</v>
      </c>
      <c r="D164" s="27">
        <v>11</v>
      </c>
      <c r="E164" s="27">
        <v>11</v>
      </c>
      <c r="F164" s="27">
        <v>11</v>
      </c>
      <c r="G164" s="27">
        <v>11</v>
      </c>
      <c r="H164" s="27">
        <v>11</v>
      </c>
      <c r="I164" s="27">
        <v>11</v>
      </c>
      <c r="J164" s="27">
        <v>11</v>
      </c>
      <c r="K164" s="27">
        <v>11</v>
      </c>
      <c r="L164" s="27">
        <v>11</v>
      </c>
      <c r="M164" s="27">
        <v>11</v>
      </c>
      <c r="N164" s="27">
        <v>11</v>
      </c>
      <c r="O164" s="27">
        <v>11</v>
      </c>
      <c r="P164" s="27">
        <v>11</v>
      </c>
      <c r="Q164" s="27">
        <v>11</v>
      </c>
      <c r="R164" s="27">
        <v>11</v>
      </c>
      <c r="S164" s="27">
        <v>11</v>
      </c>
      <c r="T164" s="27">
        <v>11</v>
      </c>
      <c r="U164" s="27">
        <v>11</v>
      </c>
      <c r="V164" s="27">
        <v>11</v>
      </c>
      <c r="W164" s="27">
        <v>11</v>
      </c>
      <c r="X164" s="27">
        <v>11</v>
      </c>
      <c r="Y164" s="27">
        <v>11</v>
      </c>
      <c r="Z164" s="27">
        <v>11</v>
      </c>
      <c r="AA164" s="27">
        <v>11</v>
      </c>
      <c r="AB164" s="27"/>
      <c r="AC164" s="27"/>
      <c r="AD164" s="27"/>
    </row>
    <row r="165" spans="1:30">
      <c r="A165" s="47" t="s">
        <v>173</v>
      </c>
      <c r="B165" s="27">
        <v>0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7"/>
      <c r="AC165" s="27"/>
      <c r="AD165" s="27"/>
    </row>
    <row r="166" spans="1:30">
      <c r="A166" s="47" t="s">
        <v>174</v>
      </c>
      <c r="B166" s="27">
        <v>3.4</v>
      </c>
      <c r="C166" s="27">
        <v>3.38</v>
      </c>
      <c r="D166" s="27">
        <v>3.36</v>
      </c>
      <c r="E166" s="27">
        <v>3.34</v>
      </c>
      <c r="F166" s="27">
        <v>3.32</v>
      </c>
      <c r="G166" s="27">
        <v>3.3</v>
      </c>
      <c r="H166" s="27">
        <v>3.28</v>
      </c>
      <c r="I166" s="27">
        <v>3.26</v>
      </c>
      <c r="J166" s="27">
        <v>3.24</v>
      </c>
      <c r="K166" s="27">
        <v>3.22</v>
      </c>
      <c r="L166" s="27">
        <v>3.2</v>
      </c>
      <c r="M166" s="27">
        <v>3.16</v>
      </c>
      <c r="N166" s="27">
        <v>3.12</v>
      </c>
      <c r="O166" s="27">
        <v>3.08</v>
      </c>
      <c r="P166" s="27">
        <v>3.04</v>
      </c>
      <c r="Q166" s="27">
        <v>3</v>
      </c>
      <c r="R166" s="27">
        <v>2.98</v>
      </c>
      <c r="S166" s="27">
        <v>2.96</v>
      </c>
      <c r="T166" s="27">
        <v>2.94</v>
      </c>
      <c r="U166" s="27">
        <v>2.92</v>
      </c>
      <c r="V166" s="27">
        <v>2.9</v>
      </c>
      <c r="W166" s="27">
        <v>2.88</v>
      </c>
      <c r="X166" s="27">
        <v>2.86</v>
      </c>
      <c r="Y166" s="27">
        <v>2.84</v>
      </c>
      <c r="Z166" s="27">
        <v>2.82</v>
      </c>
      <c r="AA166" s="27">
        <v>2.8</v>
      </c>
      <c r="AB166" s="27"/>
      <c r="AC166" s="27"/>
      <c r="AD166" s="27"/>
    </row>
    <row r="167" spans="1:30">
      <c r="A167" s="47" t="s">
        <v>175</v>
      </c>
      <c r="B167" s="27">
        <v>25</v>
      </c>
      <c r="C167" s="27">
        <v>25.1</v>
      </c>
      <c r="D167" s="27">
        <v>25.2</v>
      </c>
      <c r="E167" s="27">
        <v>25.3</v>
      </c>
      <c r="F167" s="27">
        <v>25.4</v>
      </c>
      <c r="G167" s="27">
        <v>25.5</v>
      </c>
      <c r="H167" s="27">
        <v>25.6</v>
      </c>
      <c r="I167" s="27">
        <v>25.7</v>
      </c>
      <c r="J167" s="27">
        <v>25.8</v>
      </c>
      <c r="K167" s="27">
        <v>25.9</v>
      </c>
      <c r="L167" s="27">
        <v>26</v>
      </c>
      <c r="M167" s="27">
        <v>26</v>
      </c>
      <c r="N167" s="27">
        <v>26</v>
      </c>
      <c r="O167" s="27">
        <v>26</v>
      </c>
      <c r="P167" s="27">
        <v>26</v>
      </c>
      <c r="Q167" s="27">
        <v>26</v>
      </c>
      <c r="R167" s="27">
        <v>26.2</v>
      </c>
      <c r="S167" s="27">
        <v>26.4</v>
      </c>
      <c r="T167" s="27">
        <v>26.6</v>
      </c>
      <c r="U167" s="27">
        <v>26.8</v>
      </c>
      <c r="V167" s="27">
        <v>27</v>
      </c>
      <c r="W167" s="27">
        <v>27</v>
      </c>
      <c r="X167" s="27">
        <v>27</v>
      </c>
      <c r="Y167" s="27">
        <v>27</v>
      </c>
      <c r="Z167" s="27">
        <v>27</v>
      </c>
      <c r="AA167" s="27">
        <v>27</v>
      </c>
      <c r="AB167" s="27"/>
      <c r="AC167" s="27"/>
      <c r="AD167" s="27"/>
    </row>
    <row r="168" spans="1:30">
      <c r="A168" s="47" t="s">
        <v>177</v>
      </c>
      <c r="B168" s="27">
        <v>97.88</v>
      </c>
      <c r="C168" s="27">
        <v>101.98</v>
      </c>
      <c r="D168" s="27">
        <v>106.08</v>
      </c>
      <c r="E168" s="27">
        <v>110.18</v>
      </c>
      <c r="F168" s="27">
        <v>114.28</v>
      </c>
      <c r="G168" s="27">
        <v>118.38</v>
      </c>
      <c r="H168" s="27">
        <v>122.48</v>
      </c>
      <c r="I168" s="27">
        <v>126.58</v>
      </c>
      <c r="J168" s="27">
        <v>130.68</v>
      </c>
      <c r="K168" s="27">
        <v>134.78</v>
      </c>
      <c r="L168" s="27">
        <v>138.88</v>
      </c>
      <c r="M168" s="27">
        <v>138.88</v>
      </c>
      <c r="N168" s="27">
        <v>138.88</v>
      </c>
      <c r="O168" s="27">
        <v>138.88</v>
      </c>
      <c r="P168" s="27">
        <v>138.88</v>
      </c>
      <c r="Q168" s="27">
        <v>138.88</v>
      </c>
      <c r="R168" s="27">
        <v>138.88</v>
      </c>
      <c r="S168" s="27">
        <v>138.88</v>
      </c>
      <c r="T168" s="27">
        <v>138.88</v>
      </c>
      <c r="U168" s="27">
        <v>138.88</v>
      </c>
      <c r="V168" s="27">
        <v>138.88</v>
      </c>
      <c r="W168" s="27">
        <v>138.88</v>
      </c>
      <c r="X168" s="27">
        <v>138.88</v>
      </c>
      <c r="Y168" s="27">
        <v>138.88</v>
      </c>
      <c r="Z168" s="27">
        <v>138.88</v>
      </c>
      <c r="AA168" s="27">
        <v>138.88</v>
      </c>
      <c r="AB168" s="27"/>
      <c r="AC168" s="27"/>
      <c r="AD168" s="27"/>
    </row>
    <row r="169" spans="1:30">
      <c r="A169" s="47" t="s">
        <v>178</v>
      </c>
      <c r="B169" s="27">
        <v>29</v>
      </c>
      <c r="C169" s="27">
        <v>29</v>
      </c>
      <c r="D169" s="27">
        <v>29</v>
      </c>
      <c r="E169" s="27">
        <v>29</v>
      </c>
      <c r="F169" s="27">
        <v>29</v>
      </c>
      <c r="G169" s="27">
        <v>29</v>
      </c>
      <c r="H169" s="27">
        <v>29</v>
      </c>
      <c r="I169" s="27">
        <v>29</v>
      </c>
      <c r="J169" s="27">
        <v>29</v>
      </c>
      <c r="K169" s="27">
        <v>29</v>
      </c>
      <c r="L169" s="27">
        <v>29</v>
      </c>
      <c r="M169" s="27">
        <v>29</v>
      </c>
      <c r="N169" s="27">
        <v>29</v>
      </c>
      <c r="O169" s="27">
        <v>29</v>
      </c>
      <c r="P169" s="27">
        <v>29</v>
      </c>
      <c r="Q169" s="27">
        <v>29</v>
      </c>
      <c r="R169" s="27">
        <v>28.52</v>
      </c>
      <c r="S169" s="27">
        <v>28.04</v>
      </c>
      <c r="T169" s="27">
        <v>27.56</v>
      </c>
      <c r="U169" s="27">
        <v>27.08</v>
      </c>
      <c r="V169" s="27">
        <v>26.6</v>
      </c>
      <c r="W169" s="27">
        <v>26.6</v>
      </c>
      <c r="X169" s="27">
        <v>26.6</v>
      </c>
      <c r="Y169" s="27">
        <v>26.6</v>
      </c>
      <c r="Z169" s="27">
        <v>26.6</v>
      </c>
      <c r="AA169" s="27">
        <v>26.6</v>
      </c>
      <c r="AB169" s="27"/>
      <c r="AC169" s="27"/>
      <c r="AD169" s="27"/>
    </row>
    <row r="170" spans="1:30">
      <c r="A170" s="47" t="s">
        <v>179</v>
      </c>
      <c r="B170" s="27">
        <v>617</v>
      </c>
      <c r="C170" s="27">
        <v>617</v>
      </c>
      <c r="D170" s="27">
        <v>617</v>
      </c>
      <c r="E170" s="27">
        <v>617</v>
      </c>
      <c r="F170" s="27">
        <v>617</v>
      </c>
      <c r="G170" s="27">
        <v>617</v>
      </c>
      <c r="H170" s="27">
        <v>617</v>
      </c>
      <c r="I170" s="27">
        <v>617</v>
      </c>
      <c r="J170" s="27">
        <v>617</v>
      </c>
      <c r="K170" s="27">
        <v>617</v>
      </c>
      <c r="L170" s="27">
        <v>617</v>
      </c>
      <c r="M170" s="27">
        <v>617</v>
      </c>
      <c r="N170" s="27">
        <v>617</v>
      </c>
      <c r="O170" s="27">
        <v>617</v>
      </c>
      <c r="P170" s="27">
        <v>617</v>
      </c>
      <c r="Q170" s="27">
        <v>617</v>
      </c>
      <c r="R170" s="27">
        <v>617</v>
      </c>
      <c r="S170" s="27">
        <v>617</v>
      </c>
      <c r="T170" s="27">
        <v>617</v>
      </c>
      <c r="U170" s="27">
        <v>617</v>
      </c>
      <c r="V170" s="27">
        <v>617</v>
      </c>
      <c r="W170" s="27">
        <v>617</v>
      </c>
      <c r="X170" s="27">
        <v>617</v>
      </c>
      <c r="Y170" s="27">
        <v>617</v>
      </c>
      <c r="Z170" s="27">
        <v>617</v>
      </c>
      <c r="AA170" s="27">
        <v>617</v>
      </c>
      <c r="AB170" s="27"/>
      <c r="AC170" s="27"/>
      <c r="AD170" s="27"/>
    </row>
    <row r="171" spans="1:30">
      <c r="A171" s="47" t="s">
        <v>180</v>
      </c>
      <c r="B171" s="27">
        <v>7384</v>
      </c>
      <c r="C171" s="27">
        <v>7339.5</v>
      </c>
      <c r="D171" s="27">
        <v>7295</v>
      </c>
      <c r="E171" s="27">
        <v>7250.5</v>
      </c>
      <c r="F171" s="27">
        <v>7206</v>
      </c>
      <c r="G171" s="27">
        <v>7161.5</v>
      </c>
      <c r="H171" s="27">
        <v>7117</v>
      </c>
      <c r="I171" s="27">
        <v>7072.5</v>
      </c>
      <c r="J171" s="27">
        <v>7028</v>
      </c>
      <c r="K171" s="27">
        <v>6983.5</v>
      </c>
      <c r="L171" s="27">
        <v>6939</v>
      </c>
      <c r="M171" s="27">
        <v>6884.8</v>
      </c>
      <c r="N171" s="27">
        <v>6830.6</v>
      </c>
      <c r="O171" s="27">
        <v>6776.4</v>
      </c>
      <c r="P171" s="27">
        <v>6722.2</v>
      </c>
      <c r="Q171" s="27">
        <v>6668</v>
      </c>
      <c r="R171" s="27">
        <v>6625.6</v>
      </c>
      <c r="S171" s="27">
        <v>6583.2</v>
      </c>
      <c r="T171" s="27">
        <v>6540.8</v>
      </c>
      <c r="U171" s="27">
        <v>6498.4</v>
      </c>
      <c r="V171" s="27">
        <v>6456</v>
      </c>
      <c r="W171" s="27">
        <v>6405.6</v>
      </c>
      <c r="X171" s="27">
        <v>6355.2</v>
      </c>
      <c r="Y171" s="27">
        <v>6304.8</v>
      </c>
      <c r="Z171" s="27">
        <v>6254.4</v>
      </c>
      <c r="AA171" s="27">
        <v>6204</v>
      </c>
      <c r="AB171" s="27"/>
      <c r="AC171" s="27"/>
      <c r="AD171" s="27"/>
    </row>
    <row r="172" spans="1:30">
      <c r="A172" s="47" t="s">
        <v>181</v>
      </c>
      <c r="B172" s="27">
        <v>0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2455.1999999999998</v>
      </c>
      <c r="S172" s="27">
        <v>2474.4</v>
      </c>
      <c r="T172" s="27">
        <v>2493.6</v>
      </c>
      <c r="U172" s="27">
        <v>2512.8000000000002</v>
      </c>
      <c r="V172" s="27">
        <v>2532</v>
      </c>
      <c r="W172" s="27">
        <v>2526.4</v>
      </c>
      <c r="X172" s="27">
        <v>2520.8000000000002</v>
      </c>
      <c r="Y172" s="27">
        <v>2515.1999999999998</v>
      </c>
      <c r="Z172" s="27">
        <v>2509.6</v>
      </c>
      <c r="AA172" s="27">
        <v>2504</v>
      </c>
      <c r="AB172" s="27"/>
      <c r="AC172" s="27"/>
      <c r="AD172" s="27"/>
    </row>
    <row r="173" spans="1:30">
      <c r="A173" s="47" t="s">
        <v>182</v>
      </c>
      <c r="B173" s="27">
        <v>33.869999999999997</v>
      </c>
      <c r="C173" s="27">
        <v>33.869999999999997</v>
      </c>
      <c r="D173" s="27">
        <v>33.869999999999997</v>
      </c>
      <c r="E173" s="27">
        <v>33.869999999999997</v>
      </c>
      <c r="F173" s="27">
        <v>33.869999999999997</v>
      </c>
      <c r="G173" s="27">
        <v>33.869999999999997</v>
      </c>
      <c r="H173" s="27">
        <v>33.869999999999997</v>
      </c>
      <c r="I173" s="27">
        <v>33.869999999999997</v>
      </c>
      <c r="J173" s="27">
        <v>33.869999999999997</v>
      </c>
      <c r="K173" s="27">
        <v>33.869999999999997</v>
      </c>
      <c r="L173" s="27">
        <v>33.869999999999997</v>
      </c>
      <c r="M173" s="27">
        <v>33.869999999999997</v>
      </c>
      <c r="N173" s="27">
        <v>33.869999999999997</v>
      </c>
      <c r="O173" s="27">
        <v>33.869999999999997</v>
      </c>
      <c r="P173" s="27">
        <v>33.869999999999997</v>
      </c>
      <c r="Q173" s="27">
        <v>33.869999999999997</v>
      </c>
      <c r="R173" s="27">
        <v>33.869999999999997</v>
      </c>
      <c r="S173" s="27">
        <v>33.869999999999997</v>
      </c>
      <c r="T173" s="27">
        <v>33.869999999999997</v>
      </c>
      <c r="U173" s="27">
        <v>33.869999999999997</v>
      </c>
      <c r="V173" s="27">
        <v>33.869999999999997</v>
      </c>
      <c r="W173" s="27">
        <v>33.869999999999997</v>
      </c>
      <c r="X173" s="27">
        <v>33.869999999999997</v>
      </c>
      <c r="Y173" s="27">
        <v>33.869999999999997</v>
      </c>
      <c r="Z173" s="27">
        <v>33.869999999999997</v>
      </c>
      <c r="AA173" s="27">
        <v>33.869999999999997</v>
      </c>
      <c r="AB173" s="27"/>
      <c r="AC173" s="27"/>
      <c r="AD173" s="27"/>
    </row>
    <row r="174" spans="1:30">
      <c r="A174" s="47" t="s">
        <v>183</v>
      </c>
      <c r="B174" s="27">
        <v>2887.3</v>
      </c>
      <c r="C174" s="27">
        <v>2874.28</v>
      </c>
      <c r="D174" s="27">
        <v>2861.26</v>
      </c>
      <c r="E174" s="27">
        <v>2848.24</v>
      </c>
      <c r="F174" s="27">
        <v>2835.22</v>
      </c>
      <c r="G174" s="27">
        <v>2822.2</v>
      </c>
      <c r="H174" s="27">
        <v>2809.18</v>
      </c>
      <c r="I174" s="27">
        <v>2796.16</v>
      </c>
      <c r="J174" s="27">
        <v>2783.14</v>
      </c>
      <c r="K174" s="27">
        <v>2770.12</v>
      </c>
      <c r="L174" s="27">
        <v>2757.1</v>
      </c>
      <c r="M174" s="27">
        <v>2741.64</v>
      </c>
      <c r="N174" s="27">
        <v>2726.18</v>
      </c>
      <c r="O174" s="27">
        <v>2710.72</v>
      </c>
      <c r="P174" s="27">
        <v>2695.26</v>
      </c>
      <c r="Q174" s="27">
        <v>2679.8</v>
      </c>
      <c r="R174" s="27">
        <v>2663.54</v>
      </c>
      <c r="S174" s="27">
        <v>2647.28</v>
      </c>
      <c r="T174" s="27">
        <v>2631.02</v>
      </c>
      <c r="U174" s="27">
        <v>2614.7600000000002</v>
      </c>
      <c r="V174" s="27">
        <v>2598.5</v>
      </c>
      <c r="W174" s="27">
        <v>2667.28</v>
      </c>
      <c r="X174" s="27">
        <v>2736.06</v>
      </c>
      <c r="Y174" s="27">
        <v>2804.84</v>
      </c>
      <c r="Z174" s="27">
        <v>2873.62</v>
      </c>
      <c r="AA174" s="27">
        <v>2942.4</v>
      </c>
      <c r="AB174" s="27"/>
      <c r="AC174" s="27"/>
      <c r="AD174" s="27"/>
    </row>
    <row r="175" spans="1:30">
      <c r="A175" s="47" t="s">
        <v>184</v>
      </c>
      <c r="B175" s="27">
        <v>16.14</v>
      </c>
      <c r="C175" s="27">
        <v>16.14</v>
      </c>
      <c r="D175" s="27">
        <v>16.14</v>
      </c>
      <c r="E175" s="27">
        <v>16.14</v>
      </c>
      <c r="F175" s="27">
        <v>16.14</v>
      </c>
      <c r="G175" s="27">
        <v>16.14</v>
      </c>
      <c r="H175" s="27">
        <v>16.14</v>
      </c>
      <c r="I175" s="27">
        <v>16.14</v>
      </c>
      <c r="J175" s="27">
        <v>16.14</v>
      </c>
      <c r="K175" s="27">
        <v>16.14</v>
      </c>
      <c r="L175" s="27">
        <v>16.14</v>
      </c>
      <c r="M175" s="27">
        <v>16.14</v>
      </c>
      <c r="N175" s="27">
        <v>16.14</v>
      </c>
      <c r="O175" s="27">
        <v>16.14</v>
      </c>
      <c r="P175" s="27">
        <v>16.14</v>
      </c>
      <c r="Q175" s="27">
        <v>16.14</v>
      </c>
      <c r="R175" s="27">
        <v>16.14</v>
      </c>
      <c r="S175" s="27">
        <v>16.14</v>
      </c>
      <c r="T175" s="27">
        <v>16.14</v>
      </c>
      <c r="U175" s="27">
        <v>16.14</v>
      </c>
      <c r="V175" s="27">
        <v>16.14</v>
      </c>
      <c r="W175" s="27">
        <v>16.14</v>
      </c>
      <c r="X175" s="27">
        <v>16.14</v>
      </c>
      <c r="Y175" s="27">
        <v>16.14</v>
      </c>
      <c r="Z175" s="27">
        <v>16.14</v>
      </c>
      <c r="AA175" s="27">
        <v>16.14</v>
      </c>
      <c r="AB175" s="27"/>
      <c r="AC175" s="27"/>
      <c r="AD175" s="27"/>
    </row>
    <row r="176" spans="1:30">
      <c r="A176" s="47" t="s">
        <v>185</v>
      </c>
      <c r="B176" s="27">
        <v>0</v>
      </c>
      <c r="C176" s="27">
        <v>0</v>
      </c>
      <c r="D176" s="27">
        <v>0</v>
      </c>
      <c r="E176" s="27">
        <v>938.3</v>
      </c>
      <c r="F176" s="27">
        <v>938.4</v>
      </c>
      <c r="G176" s="27">
        <v>938.5</v>
      </c>
      <c r="H176" s="27">
        <v>938.6</v>
      </c>
      <c r="I176" s="27">
        <v>938.7</v>
      </c>
      <c r="J176" s="27">
        <v>938.8</v>
      </c>
      <c r="K176" s="27">
        <v>938.9</v>
      </c>
      <c r="L176" s="27">
        <v>939</v>
      </c>
      <c r="M176" s="27">
        <v>939.8</v>
      </c>
      <c r="N176" s="27">
        <v>940.6</v>
      </c>
      <c r="O176" s="27">
        <v>941.4</v>
      </c>
      <c r="P176" s="27">
        <v>942.2</v>
      </c>
      <c r="Q176" s="27">
        <v>943</v>
      </c>
      <c r="R176" s="27">
        <v>945</v>
      </c>
      <c r="S176" s="27">
        <v>947</v>
      </c>
      <c r="T176" s="27">
        <v>949</v>
      </c>
      <c r="U176" s="27">
        <v>951</v>
      </c>
      <c r="V176" s="27">
        <v>953</v>
      </c>
      <c r="W176" s="27">
        <v>953.6</v>
      </c>
      <c r="X176" s="27">
        <v>954.2</v>
      </c>
      <c r="Y176" s="27">
        <v>954.8</v>
      </c>
      <c r="Z176" s="27">
        <v>955.4</v>
      </c>
      <c r="AA176" s="27">
        <v>956</v>
      </c>
      <c r="AB176" s="27"/>
      <c r="AC176" s="27"/>
      <c r="AD176" s="27"/>
    </row>
    <row r="177" spans="1:30">
      <c r="A177" s="47" t="s">
        <v>186</v>
      </c>
      <c r="B177" s="27">
        <v>0</v>
      </c>
      <c r="C177" s="27">
        <v>0</v>
      </c>
      <c r="D177" s="27">
        <v>1112.8</v>
      </c>
      <c r="E177" s="27">
        <v>1116.7</v>
      </c>
      <c r="F177" s="27">
        <v>1120.5999999999999</v>
      </c>
      <c r="G177" s="27">
        <v>1124.5</v>
      </c>
      <c r="H177" s="27">
        <v>1128.4000000000001</v>
      </c>
      <c r="I177" s="27">
        <v>1132.3</v>
      </c>
      <c r="J177" s="27">
        <v>1136.2</v>
      </c>
      <c r="K177" s="27">
        <v>1140.0999999999999</v>
      </c>
      <c r="L177" s="27">
        <v>1144</v>
      </c>
      <c r="M177" s="27">
        <v>1146.5999999999999</v>
      </c>
      <c r="N177" s="27">
        <v>1149.2</v>
      </c>
      <c r="O177" s="27">
        <v>1151.8</v>
      </c>
      <c r="P177" s="27">
        <v>1154.4000000000001</v>
      </c>
      <c r="Q177" s="27">
        <v>1157</v>
      </c>
      <c r="R177" s="27">
        <v>1158.8</v>
      </c>
      <c r="S177" s="27">
        <v>1160.5999999999999</v>
      </c>
      <c r="T177" s="27">
        <v>1162.4000000000001</v>
      </c>
      <c r="U177" s="27">
        <v>1164.2</v>
      </c>
      <c r="V177" s="27">
        <v>1166</v>
      </c>
      <c r="W177" s="27">
        <v>1165.8</v>
      </c>
      <c r="X177" s="27">
        <v>1165.5999999999999</v>
      </c>
      <c r="Y177" s="27">
        <v>1165.4000000000001</v>
      </c>
      <c r="Z177" s="27">
        <v>1165.2</v>
      </c>
      <c r="AA177" s="27">
        <v>1165</v>
      </c>
      <c r="AB177" s="27"/>
      <c r="AC177" s="27"/>
      <c r="AD177" s="27"/>
    </row>
    <row r="178" spans="1:30">
      <c r="A178" s="47" t="s">
        <v>187</v>
      </c>
      <c r="B178" s="27">
        <v>1174.2</v>
      </c>
      <c r="C178" s="27">
        <v>1170.28</v>
      </c>
      <c r="D178" s="27">
        <v>1166.3599999999999</v>
      </c>
      <c r="E178" s="27">
        <v>1162.44</v>
      </c>
      <c r="F178" s="27">
        <v>1158.52</v>
      </c>
      <c r="G178" s="27">
        <v>1154.5999999999999</v>
      </c>
      <c r="H178" s="27">
        <v>1150.68</v>
      </c>
      <c r="I178" s="27">
        <v>1146.76</v>
      </c>
      <c r="J178" s="27">
        <v>1142.8399999999999</v>
      </c>
      <c r="K178" s="27">
        <v>1138.92</v>
      </c>
      <c r="L178" s="27">
        <v>1135</v>
      </c>
      <c r="M178" s="27">
        <v>1129.74</v>
      </c>
      <c r="N178" s="27">
        <v>1124.48</v>
      </c>
      <c r="O178" s="27">
        <v>1119.22</v>
      </c>
      <c r="P178" s="27">
        <v>1113.96</v>
      </c>
      <c r="Q178" s="27">
        <v>1108.7</v>
      </c>
      <c r="R178" s="27">
        <v>1103.0999999999999</v>
      </c>
      <c r="S178" s="27">
        <v>1097.5</v>
      </c>
      <c r="T178" s="27">
        <v>1091.9000000000001</v>
      </c>
      <c r="U178" s="27">
        <v>1086.3</v>
      </c>
      <c r="V178" s="27">
        <v>1080.7</v>
      </c>
      <c r="W178" s="27">
        <v>1075.0999999999999</v>
      </c>
      <c r="X178" s="27">
        <v>1069.5</v>
      </c>
      <c r="Y178" s="27">
        <v>1063.9000000000001</v>
      </c>
      <c r="Z178" s="27">
        <v>1058.3</v>
      </c>
      <c r="AA178" s="27">
        <v>1052.7</v>
      </c>
      <c r="AB178" s="27"/>
      <c r="AC178" s="27"/>
      <c r="AD178" s="27"/>
    </row>
    <row r="179" spans="1:30">
      <c r="A179" s="47" t="s">
        <v>188</v>
      </c>
      <c r="B179" s="27">
        <v>8279</v>
      </c>
      <c r="C179" s="27">
        <v>8202.2999999999993</v>
      </c>
      <c r="D179" s="27">
        <v>8125.6</v>
      </c>
      <c r="E179" s="27">
        <v>8048.9</v>
      </c>
      <c r="F179" s="27">
        <v>7972.2</v>
      </c>
      <c r="G179" s="27">
        <v>7895.5</v>
      </c>
      <c r="H179" s="27">
        <v>7818.8</v>
      </c>
      <c r="I179" s="27">
        <v>7742.1</v>
      </c>
      <c r="J179" s="27">
        <v>7665.4</v>
      </c>
      <c r="K179" s="27">
        <v>7588.7</v>
      </c>
      <c r="L179" s="27">
        <v>7512</v>
      </c>
      <c r="M179" s="27">
        <v>7435.2</v>
      </c>
      <c r="N179" s="27">
        <v>7358.4</v>
      </c>
      <c r="O179" s="27">
        <v>7281.6</v>
      </c>
      <c r="P179" s="27">
        <v>7204.8</v>
      </c>
      <c r="Q179" s="27">
        <v>7128</v>
      </c>
      <c r="R179" s="27">
        <v>7051.2</v>
      </c>
      <c r="S179" s="27">
        <v>6974.4</v>
      </c>
      <c r="T179" s="27">
        <v>6897.6</v>
      </c>
      <c r="U179" s="27">
        <v>6820.8</v>
      </c>
      <c r="V179" s="27">
        <v>6744</v>
      </c>
      <c r="W179" s="27">
        <v>6667.2</v>
      </c>
      <c r="X179" s="27">
        <v>6590.4</v>
      </c>
      <c r="Y179" s="27">
        <v>6513.6</v>
      </c>
      <c r="Z179" s="27">
        <v>6436.8</v>
      </c>
      <c r="AA179" s="27">
        <v>6360</v>
      </c>
      <c r="AB179" s="27"/>
      <c r="AC179" s="27"/>
      <c r="AD179" s="27"/>
    </row>
    <row r="180" spans="1:30">
      <c r="A180" s="47" t="s">
        <v>189</v>
      </c>
      <c r="B180" s="27">
        <v>6668</v>
      </c>
      <c r="C180" s="27">
        <v>6658.2</v>
      </c>
      <c r="D180" s="27">
        <v>6648.4</v>
      </c>
      <c r="E180" s="27">
        <v>6638.6</v>
      </c>
      <c r="F180" s="27">
        <v>6628.8</v>
      </c>
      <c r="G180" s="27">
        <v>6619</v>
      </c>
      <c r="H180" s="27">
        <v>6609.2</v>
      </c>
      <c r="I180" s="27">
        <v>6599.4</v>
      </c>
      <c r="J180" s="27">
        <v>6589.6</v>
      </c>
      <c r="K180" s="27">
        <v>6579.8</v>
      </c>
      <c r="L180" s="27">
        <v>6570</v>
      </c>
      <c r="M180" s="27">
        <v>6564.8</v>
      </c>
      <c r="N180" s="27">
        <v>6559.6</v>
      </c>
      <c r="O180" s="27">
        <v>6554.4</v>
      </c>
      <c r="P180" s="27">
        <v>6549.2</v>
      </c>
      <c r="Q180" s="27">
        <v>6544</v>
      </c>
      <c r="R180" s="27">
        <v>6541.4</v>
      </c>
      <c r="S180" s="27">
        <v>6538.8</v>
      </c>
      <c r="T180" s="27">
        <v>6536.2</v>
      </c>
      <c r="U180" s="27">
        <v>6533.6</v>
      </c>
      <c r="V180" s="27">
        <v>6531</v>
      </c>
      <c r="W180" s="27">
        <v>6531</v>
      </c>
      <c r="X180" s="27">
        <v>6531</v>
      </c>
      <c r="Y180" s="27">
        <v>6531</v>
      </c>
      <c r="Z180" s="27">
        <v>6531</v>
      </c>
      <c r="AA180" s="27">
        <v>6531</v>
      </c>
      <c r="AB180" s="27"/>
      <c r="AC180" s="27"/>
      <c r="AD180" s="27"/>
    </row>
    <row r="181" spans="1:30">
      <c r="A181" s="47" t="s">
        <v>191</v>
      </c>
      <c r="B181" s="27">
        <v>11772.96</v>
      </c>
      <c r="C181" s="27">
        <v>12042.97</v>
      </c>
      <c r="D181" s="27">
        <v>12312.99</v>
      </c>
      <c r="E181" s="27">
        <v>12583</v>
      </c>
      <c r="F181" s="27">
        <v>12853.01</v>
      </c>
      <c r="G181" s="27">
        <v>13123.03</v>
      </c>
      <c r="H181" s="27">
        <v>13393.04</v>
      </c>
      <c r="I181" s="27">
        <v>13663.05</v>
      </c>
      <c r="J181" s="27">
        <v>13933.06</v>
      </c>
      <c r="K181" s="27">
        <v>14203.08</v>
      </c>
      <c r="L181" s="27">
        <v>14473.09</v>
      </c>
      <c r="M181" s="27">
        <v>14525.12</v>
      </c>
      <c r="N181" s="27">
        <v>14577.15</v>
      </c>
      <c r="O181" s="27">
        <v>14629.18</v>
      </c>
      <c r="P181" s="27">
        <v>14681.21</v>
      </c>
      <c r="Q181" s="27">
        <v>14733.24</v>
      </c>
      <c r="R181" s="27">
        <v>14859.72</v>
      </c>
      <c r="S181" s="27">
        <v>14986.2</v>
      </c>
      <c r="T181" s="27">
        <v>15112.69</v>
      </c>
      <c r="U181" s="27">
        <v>15239.17</v>
      </c>
      <c r="V181" s="27">
        <v>15365.65</v>
      </c>
      <c r="W181" s="27">
        <v>15394.39</v>
      </c>
      <c r="X181" s="27">
        <v>15423.14</v>
      </c>
      <c r="Y181" s="27">
        <v>15451.88</v>
      </c>
      <c r="Z181" s="27">
        <v>15480.63</v>
      </c>
      <c r="AA181" s="27">
        <v>15509.37</v>
      </c>
      <c r="AB181" s="27"/>
      <c r="AC181" s="27"/>
      <c r="AD181" s="27"/>
    </row>
    <row r="182" spans="1:30">
      <c r="A182" s="47" t="s">
        <v>192</v>
      </c>
      <c r="B182" s="27">
        <v>1769</v>
      </c>
      <c r="C182" s="27">
        <v>1768.2</v>
      </c>
      <c r="D182" s="27">
        <v>1767.4</v>
      </c>
      <c r="E182" s="27">
        <v>1766.6</v>
      </c>
      <c r="F182" s="27">
        <v>1765.8</v>
      </c>
      <c r="G182" s="27">
        <v>1765</v>
      </c>
      <c r="H182" s="27">
        <v>1764.2</v>
      </c>
      <c r="I182" s="27">
        <v>1763.4</v>
      </c>
      <c r="J182" s="27">
        <v>1762.6</v>
      </c>
      <c r="K182" s="27">
        <v>1761.8</v>
      </c>
      <c r="L182" s="27">
        <v>1761</v>
      </c>
      <c r="M182" s="27">
        <v>1760</v>
      </c>
      <c r="N182" s="27">
        <v>1759</v>
      </c>
      <c r="O182" s="27">
        <v>1758</v>
      </c>
      <c r="P182" s="27">
        <v>1757</v>
      </c>
      <c r="Q182" s="27">
        <v>1756</v>
      </c>
      <c r="R182" s="27">
        <v>1751</v>
      </c>
      <c r="S182" s="27">
        <v>1746</v>
      </c>
      <c r="T182" s="27">
        <v>1741</v>
      </c>
      <c r="U182" s="27">
        <v>1736</v>
      </c>
      <c r="V182" s="27">
        <v>1731</v>
      </c>
      <c r="W182" s="27">
        <v>1722.4</v>
      </c>
      <c r="X182" s="27">
        <v>1713.8</v>
      </c>
      <c r="Y182" s="27">
        <v>1705.2</v>
      </c>
      <c r="Z182" s="27">
        <v>1696.6</v>
      </c>
      <c r="AA182" s="27">
        <v>1688</v>
      </c>
      <c r="AB182" s="27"/>
      <c r="AC182" s="27"/>
      <c r="AD182" s="27"/>
    </row>
    <row r="183" spans="1:30">
      <c r="A183" s="47" t="s">
        <v>193</v>
      </c>
      <c r="B183" s="27">
        <v>0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12537.64</v>
      </c>
      <c r="X183" s="27">
        <v>12339.28</v>
      </c>
      <c r="Y183" s="27">
        <v>12140.93</v>
      </c>
      <c r="Z183" s="27">
        <v>11942.57</v>
      </c>
      <c r="AA183" s="27">
        <v>11744.21</v>
      </c>
      <c r="AB183" s="27"/>
      <c r="AC183" s="27"/>
      <c r="AD183" s="27"/>
    </row>
    <row r="184" spans="1:30">
      <c r="A184" s="47" t="s">
        <v>194</v>
      </c>
      <c r="B184" s="27">
        <v>431</v>
      </c>
      <c r="C184" s="27">
        <v>451.5</v>
      </c>
      <c r="D184" s="27">
        <v>472</v>
      </c>
      <c r="E184" s="27">
        <v>492.5</v>
      </c>
      <c r="F184" s="27">
        <v>513</v>
      </c>
      <c r="G184" s="27">
        <v>533.5</v>
      </c>
      <c r="H184" s="27">
        <v>554</v>
      </c>
      <c r="I184" s="27">
        <v>574.5</v>
      </c>
      <c r="J184" s="27">
        <v>595</v>
      </c>
      <c r="K184" s="27">
        <v>615.5</v>
      </c>
      <c r="L184" s="27">
        <v>636</v>
      </c>
      <c r="M184" s="27">
        <v>662.4</v>
      </c>
      <c r="N184" s="27">
        <v>688.8</v>
      </c>
      <c r="O184" s="27">
        <v>715.2</v>
      </c>
      <c r="P184" s="27">
        <v>741.6</v>
      </c>
      <c r="Q184" s="27">
        <v>768</v>
      </c>
      <c r="R184" s="27">
        <v>797.6</v>
      </c>
      <c r="S184" s="27">
        <v>827.2</v>
      </c>
      <c r="T184" s="27">
        <v>856.8</v>
      </c>
      <c r="U184" s="27">
        <v>886.4</v>
      </c>
      <c r="V184" s="27">
        <v>916</v>
      </c>
      <c r="W184" s="27">
        <v>992.8</v>
      </c>
      <c r="X184" s="27">
        <v>1069.5999999999999</v>
      </c>
      <c r="Y184" s="27">
        <v>1146.4000000000001</v>
      </c>
      <c r="Z184" s="27">
        <v>1223.2</v>
      </c>
      <c r="AA184" s="27">
        <v>1300</v>
      </c>
      <c r="AB184" s="27"/>
      <c r="AC184" s="27"/>
      <c r="AD184" s="27"/>
    </row>
    <row r="185" spans="1:30">
      <c r="A185" s="47" t="s">
        <v>195</v>
      </c>
      <c r="B185" s="27" t="s">
        <v>308</v>
      </c>
      <c r="C185" s="27" t="s">
        <v>308</v>
      </c>
      <c r="D185" s="27" t="s">
        <v>308</v>
      </c>
      <c r="E185" s="27" t="s">
        <v>308</v>
      </c>
      <c r="F185" s="27" t="s">
        <v>308</v>
      </c>
      <c r="G185" s="27" t="s">
        <v>308</v>
      </c>
      <c r="H185" s="27" t="s">
        <v>308</v>
      </c>
      <c r="I185" s="27" t="s">
        <v>308</v>
      </c>
      <c r="J185" s="27" t="s">
        <v>308</v>
      </c>
      <c r="K185" s="27" t="s">
        <v>308</v>
      </c>
      <c r="L185" s="27" t="s">
        <v>308</v>
      </c>
      <c r="M185" s="27" t="s">
        <v>308</v>
      </c>
      <c r="N185" s="27" t="s">
        <v>308</v>
      </c>
      <c r="O185" s="27" t="s">
        <v>308</v>
      </c>
      <c r="P185" s="27" t="s">
        <v>308</v>
      </c>
      <c r="Q185" s="27" t="s">
        <v>308</v>
      </c>
      <c r="R185" s="27" t="s">
        <v>308</v>
      </c>
      <c r="S185" s="27" t="s">
        <v>308</v>
      </c>
      <c r="T185" s="27" t="s">
        <v>308</v>
      </c>
      <c r="U185" s="27" t="s">
        <v>308</v>
      </c>
      <c r="V185" s="27" t="s">
        <v>308</v>
      </c>
      <c r="W185" s="27" t="s">
        <v>308</v>
      </c>
      <c r="X185" s="27" t="s">
        <v>308</v>
      </c>
      <c r="Y185" s="27" t="s">
        <v>308</v>
      </c>
      <c r="Z185" s="27" t="s">
        <v>308</v>
      </c>
      <c r="AA185" s="27" t="s">
        <v>308</v>
      </c>
      <c r="AB185" s="27"/>
      <c r="AC185" s="27"/>
      <c r="AD185" s="27"/>
    </row>
    <row r="186" spans="1:30">
      <c r="A186" s="47" t="s">
        <v>196</v>
      </c>
      <c r="B186" s="27">
        <v>18247</v>
      </c>
      <c r="C186" s="27">
        <v>18013</v>
      </c>
      <c r="D186" s="27">
        <v>17779</v>
      </c>
      <c r="E186" s="27">
        <v>17545</v>
      </c>
      <c r="F186" s="27">
        <v>17311</v>
      </c>
      <c r="G186" s="27">
        <v>17077</v>
      </c>
      <c r="H186" s="27">
        <v>16843</v>
      </c>
      <c r="I186" s="27">
        <v>16609</v>
      </c>
      <c r="J186" s="27">
        <v>16375</v>
      </c>
      <c r="K186" s="27">
        <v>16141</v>
      </c>
      <c r="L186" s="27">
        <v>15907</v>
      </c>
      <c r="M186" s="27">
        <v>15666</v>
      </c>
      <c r="N186" s="27">
        <v>15425</v>
      </c>
      <c r="O186" s="27">
        <v>15184</v>
      </c>
      <c r="P186" s="27">
        <v>14943</v>
      </c>
      <c r="Q186" s="27">
        <v>14702</v>
      </c>
      <c r="R186" s="27">
        <v>14380</v>
      </c>
      <c r="S186" s="27">
        <v>14058</v>
      </c>
      <c r="T186" s="27">
        <v>13736</v>
      </c>
      <c r="U186" s="27">
        <v>13414</v>
      </c>
      <c r="V186" s="27">
        <v>13092</v>
      </c>
      <c r="W186" s="27">
        <v>12857.4</v>
      </c>
      <c r="X186" s="27">
        <v>12622.8</v>
      </c>
      <c r="Y186" s="27">
        <v>12388.2</v>
      </c>
      <c r="Z186" s="27">
        <v>12153.6</v>
      </c>
      <c r="AA186" s="27">
        <v>11919</v>
      </c>
      <c r="AB186" s="27"/>
      <c r="AC186" s="27"/>
      <c r="AD186" s="27"/>
    </row>
    <row r="187" spans="1:30">
      <c r="A187" s="47" t="s">
        <v>197</v>
      </c>
      <c r="B187" s="27">
        <v>954</v>
      </c>
      <c r="C187" s="27">
        <v>957.7</v>
      </c>
      <c r="D187" s="27">
        <v>961.4</v>
      </c>
      <c r="E187" s="27">
        <v>965.1</v>
      </c>
      <c r="F187" s="27">
        <v>968.8</v>
      </c>
      <c r="G187" s="27">
        <v>972.5</v>
      </c>
      <c r="H187" s="27">
        <v>976.2</v>
      </c>
      <c r="I187" s="27">
        <v>979.9</v>
      </c>
      <c r="J187" s="27">
        <v>983.6</v>
      </c>
      <c r="K187" s="27">
        <v>987.3</v>
      </c>
      <c r="L187" s="27">
        <v>991</v>
      </c>
      <c r="M187" s="27">
        <v>994.8</v>
      </c>
      <c r="N187" s="27">
        <v>998.6</v>
      </c>
      <c r="O187" s="27">
        <v>1002.4</v>
      </c>
      <c r="P187" s="27">
        <v>1006.2</v>
      </c>
      <c r="Q187" s="27">
        <v>1010</v>
      </c>
      <c r="R187" s="27">
        <v>1013.2</v>
      </c>
      <c r="S187" s="27">
        <v>1016.4</v>
      </c>
      <c r="T187" s="27">
        <v>1019.6</v>
      </c>
      <c r="U187" s="27">
        <v>1022.8</v>
      </c>
      <c r="V187" s="27">
        <v>1026</v>
      </c>
      <c r="W187" s="27">
        <v>1029.2</v>
      </c>
      <c r="X187" s="27">
        <v>1032.4000000000001</v>
      </c>
      <c r="Y187" s="27">
        <v>1035.5999999999999</v>
      </c>
      <c r="Z187" s="27">
        <v>1038.8</v>
      </c>
      <c r="AA187" s="27">
        <v>1042</v>
      </c>
      <c r="AB187" s="27"/>
      <c r="AC187" s="27"/>
      <c r="AD187" s="27"/>
    </row>
    <row r="188" spans="1:30">
      <c r="A188" s="47" t="s">
        <v>198</v>
      </c>
      <c r="B188" s="27">
        <v>197.32</v>
      </c>
      <c r="C188" s="27">
        <v>197.37</v>
      </c>
      <c r="D188" s="27">
        <v>197.42</v>
      </c>
      <c r="E188" s="27">
        <v>197.47</v>
      </c>
      <c r="F188" s="27">
        <v>197.52</v>
      </c>
      <c r="G188" s="27">
        <v>197.57</v>
      </c>
      <c r="H188" s="27">
        <v>197.61</v>
      </c>
      <c r="I188" s="27">
        <v>197.66</v>
      </c>
      <c r="J188" s="27">
        <v>197.71</v>
      </c>
      <c r="K188" s="27">
        <v>197.76</v>
      </c>
      <c r="L188" s="27">
        <v>197.81</v>
      </c>
      <c r="M188" s="27">
        <v>197.66</v>
      </c>
      <c r="N188" s="27">
        <v>197.51</v>
      </c>
      <c r="O188" s="27">
        <v>197.35</v>
      </c>
      <c r="P188" s="27">
        <v>197.2</v>
      </c>
      <c r="Q188" s="27">
        <v>197.05</v>
      </c>
      <c r="R188" s="27">
        <v>197.1</v>
      </c>
      <c r="S188" s="27">
        <v>197.15</v>
      </c>
      <c r="T188" s="27">
        <v>197.19</v>
      </c>
      <c r="U188" s="27">
        <v>197.24</v>
      </c>
      <c r="V188" s="27">
        <v>197.29</v>
      </c>
      <c r="W188" s="27">
        <v>197.29</v>
      </c>
      <c r="X188" s="27">
        <v>197.29</v>
      </c>
      <c r="Y188" s="27">
        <v>197.29</v>
      </c>
      <c r="Z188" s="27">
        <v>197.29</v>
      </c>
      <c r="AA188" s="27">
        <v>197.29</v>
      </c>
      <c r="AB188" s="27"/>
      <c r="AC188" s="27"/>
      <c r="AD188" s="27"/>
    </row>
    <row r="189" spans="1:30">
      <c r="A189" s="47" t="s">
        <v>199</v>
      </c>
      <c r="B189" s="27">
        <v>0</v>
      </c>
      <c r="C189" s="27">
        <v>0</v>
      </c>
      <c r="D189" s="27">
        <v>12</v>
      </c>
      <c r="E189" s="27">
        <v>12</v>
      </c>
      <c r="F189" s="27">
        <v>12</v>
      </c>
      <c r="G189" s="27">
        <v>12</v>
      </c>
      <c r="H189" s="27">
        <v>12</v>
      </c>
      <c r="I189" s="27">
        <v>12</v>
      </c>
      <c r="J189" s="27">
        <v>12</v>
      </c>
      <c r="K189" s="27">
        <v>12</v>
      </c>
      <c r="L189" s="27">
        <v>12</v>
      </c>
      <c r="M189" s="27">
        <v>12</v>
      </c>
      <c r="N189" s="27">
        <v>12</v>
      </c>
      <c r="O189" s="27">
        <v>12</v>
      </c>
      <c r="P189" s="27">
        <v>12</v>
      </c>
      <c r="Q189" s="27">
        <v>12</v>
      </c>
      <c r="R189" s="27">
        <v>12</v>
      </c>
      <c r="S189" s="27">
        <v>12</v>
      </c>
      <c r="T189" s="27">
        <v>12</v>
      </c>
      <c r="U189" s="27">
        <v>12</v>
      </c>
      <c r="V189" s="27">
        <v>12</v>
      </c>
      <c r="W189" s="27">
        <v>12</v>
      </c>
      <c r="X189" s="27">
        <v>12</v>
      </c>
      <c r="Y189" s="27">
        <v>12</v>
      </c>
      <c r="Z189" s="27">
        <v>12</v>
      </c>
      <c r="AA189" s="27">
        <v>12</v>
      </c>
      <c r="AB189" s="27"/>
      <c r="AC189" s="27"/>
      <c r="AD189" s="27"/>
    </row>
    <row r="190" spans="1:30">
      <c r="A190" s="47" t="s">
        <v>200</v>
      </c>
      <c r="B190" s="27">
        <v>4611</v>
      </c>
      <c r="C190" s="27">
        <v>4867.3</v>
      </c>
      <c r="D190" s="27">
        <v>5123.6000000000004</v>
      </c>
      <c r="E190" s="27">
        <v>5379.9</v>
      </c>
      <c r="F190" s="27">
        <v>5636.2</v>
      </c>
      <c r="G190" s="27">
        <v>5892.5</v>
      </c>
      <c r="H190" s="27">
        <v>6148.8</v>
      </c>
      <c r="I190" s="27">
        <v>6405.1</v>
      </c>
      <c r="J190" s="27">
        <v>6661.4</v>
      </c>
      <c r="K190" s="27">
        <v>6917.7</v>
      </c>
      <c r="L190" s="27">
        <v>7174</v>
      </c>
      <c r="M190" s="27">
        <v>6925.2</v>
      </c>
      <c r="N190" s="27">
        <v>6676.4</v>
      </c>
      <c r="O190" s="27">
        <v>6427.6</v>
      </c>
      <c r="P190" s="27">
        <v>6178.8</v>
      </c>
      <c r="Q190" s="27">
        <v>5930</v>
      </c>
      <c r="R190" s="27">
        <v>5851.4</v>
      </c>
      <c r="S190" s="27">
        <v>5772.8</v>
      </c>
      <c r="T190" s="27">
        <v>5694.2</v>
      </c>
      <c r="U190" s="27">
        <v>5615.6</v>
      </c>
      <c r="V190" s="27">
        <v>5537</v>
      </c>
      <c r="W190" s="27">
        <v>5567</v>
      </c>
      <c r="X190" s="27">
        <v>5597</v>
      </c>
      <c r="Y190" s="27">
        <v>5627</v>
      </c>
      <c r="Z190" s="27">
        <v>5657</v>
      </c>
      <c r="AA190" s="27">
        <v>5687</v>
      </c>
      <c r="AB190" s="27"/>
      <c r="AC190" s="27"/>
      <c r="AD190" s="27"/>
    </row>
    <row r="191" spans="1:30">
      <c r="A191" s="47" t="s">
        <v>201</v>
      </c>
      <c r="B191" s="27">
        <v>0</v>
      </c>
      <c r="C191" s="27">
        <v>0</v>
      </c>
      <c r="D191" s="27">
        <v>816.2</v>
      </c>
      <c r="E191" s="27">
        <v>820.8</v>
      </c>
      <c r="F191" s="27">
        <v>825.4</v>
      </c>
      <c r="G191" s="27">
        <v>830</v>
      </c>
      <c r="H191" s="27">
        <v>834.6</v>
      </c>
      <c r="I191" s="27">
        <v>839.2</v>
      </c>
      <c r="J191" s="27">
        <v>843.8</v>
      </c>
      <c r="K191" s="27">
        <v>848.4</v>
      </c>
      <c r="L191" s="27">
        <v>853</v>
      </c>
      <c r="M191" s="27">
        <v>856.4</v>
      </c>
      <c r="N191" s="27">
        <v>859.8</v>
      </c>
      <c r="O191" s="27">
        <v>863.2</v>
      </c>
      <c r="P191" s="27">
        <v>866.6</v>
      </c>
      <c r="Q191" s="27">
        <v>870</v>
      </c>
      <c r="R191" s="27">
        <v>874.6</v>
      </c>
      <c r="S191" s="27">
        <v>879.2</v>
      </c>
      <c r="T191" s="27">
        <v>883.8</v>
      </c>
      <c r="U191" s="27">
        <v>888.4</v>
      </c>
      <c r="V191" s="27">
        <v>893</v>
      </c>
      <c r="W191" s="27">
        <v>893</v>
      </c>
      <c r="X191" s="27">
        <v>893</v>
      </c>
      <c r="Y191" s="27">
        <v>893</v>
      </c>
      <c r="Z191" s="27">
        <v>893</v>
      </c>
      <c r="AA191" s="27">
        <v>893</v>
      </c>
      <c r="AB191" s="27"/>
      <c r="AC191" s="27"/>
      <c r="AD191" s="27"/>
    </row>
    <row r="192" spans="1:30">
      <c r="A192" s="47" t="s">
        <v>202</v>
      </c>
      <c r="B192" s="27">
        <v>937</v>
      </c>
      <c r="C192" s="27">
        <v>924.4</v>
      </c>
      <c r="D192" s="27">
        <v>911.8</v>
      </c>
      <c r="E192" s="27">
        <v>899.2</v>
      </c>
      <c r="F192" s="27">
        <v>886.6</v>
      </c>
      <c r="G192" s="27">
        <v>874</v>
      </c>
      <c r="H192" s="27">
        <v>861.4</v>
      </c>
      <c r="I192" s="27">
        <v>848.8</v>
      </c>
      <c r="J192" s="27">
        <v>836.2</v>
      </c>
      <c r="K192" s="27">
        <v>823.6</v>
      </c>
      <c r="L192" s="27">
        <v>811</v>
      </c>
      <c r="M192" s="27">
        <v>799.8</v>
      </c>
      <c r="N192" s="27">
        <v>788.6</v>
      </c>
      <c r="O192" s="27">
        <v>777.4</v>
      </c>
      <c r="P192" s="27">
        <v>766.2</v>
      </c>
      <c r="Q192" s="27">
        <v>755</v>
      </c>
      <c r="R192" s="27">
        <v>743.8</v>
      </c>
      <c r="S192" s="27">
        <v>732.6</v>
      </c>
      <c r="T192" s="27">
        <v>721.4</v>
      </c>
      <c r="U192" s="27">
        <v>710.2</v>
      </c>
      <c r="V192" s="27">
        <v>699</v>
      </c>
      <c r="W192" s="27">
        <v>687.8</v>
      </c>
      <c r="X192" s="27">
        <v>676.6</v>
      </c>
      <c r="Y192" s="27">
        <v>665.4</v>
      </c>
      <c r="Z192" s="27">
        <v>654.20000000000005</v>
      </c>
      <c r="AA192" s="27">
        <v>643</v>
      </c>
      <c r="AB192" s="27"/>
      <c r="AC192" s="27"/>
      <c r="AD192" s="27"/>
    </row>
    <row r="193" spans="1:30">
      <c r="A193" s="47" t="s">
        <v>203</v>
      </c>
      <c r="B193" s="27">
        <v>661</v>
      </c>
      <c r="C193" s="27">
        <v>640.1</v>
      </c>
      <c r="D193" s="27">
        <v>619.20000000000005</v>
      </c>
      <c r="E193" s="27">
        <v>598.29999999999995</v>
      </c>
      <c r="F193" s="27">
        <v>577.4</v>
      </c>
      <c r="G193" s="27">
        <v>556.5</v>
      </c>
      <c r="H193" s="27">
        <v>535.6</v>
      </c>
      <c r="I193" s="27">
        <v>514.70000000000005</v>
      </c>
      <c r="J193" s="27">
        <v>493.8</v>
      </c>
      <c r="K193" s="27">
        <v>472.9</v>
      </c>
      <c r="L193" s="27">
        <v>452</v>
      </c>
      <c r="M193" s="27">
        <v>431.2</v>
      </c>
      <c r="N193" s="27">
        <v>410.4</v>
      </c>
      <c r="O193" s="27">
        <v>389.6</v>
      </c>
      <c r="P193" s="27">
        <v>368.8</v>
      </c>
      <c r="Q193" s="27">
        <v>348</v>
      </c>
      <c r="R193" s="27">
        <v>327.39999999999998</v>
      </c>
      <c r="S193" s="27">
        <v>306.8</v>
      </c>
      <c r="T193" s="27">
        <v>286.2</v>
      </c>
      <c r="U193" s="27">
        <v>265.60000000000002</v>
      </c>
      <c r="V193" s="27">
        <v>245</v>
      </c>
      <c r="W193" s="27">
        <v>224.4</v>
      </c>
      <c r="X193" s="27">
        <v>203.8</v>
      </c>
      <c r="Y193" s="27">
        <v>183.2</v>
      </c>
      <c r="Z193" s="27">
        <v>162.6</v>
      </c>
      <c r="AA193" s="27">
        <v>142</v>
      </c>
      <c r="AB193" s="27"/>
      <c r="AC193" s="27"/>
      <c r="AD193" s="27"/>
    </row>
    <row r="194" spans="1:30">
      <c r="A194" s="47" t="s">
        <v>204</v>
      </c>
      <c r="B194" s="27">
        <v>0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/>
      <c r="AC194" s="27"/>
      <c r="AD194" s="27"/>
    </row>
    <row r="195" spans="1:30">
      <c r="A195" s="47" t="s">
        <v>205</v>
      </c>
      <c r="B195" s="27">
        <v>4</v>
      </c>
      <c r="C195" s="27">
        <v>4</v>
      </c>
      <c r="D195" s="27">
        <v>4</v>
      </c>
      <c r="E195" s="27">
        <v>4</v>
      </c>
      <c r="F195" s="27">
        <v>4</v>
      </c>
      <c r="G195" s="27">
        <v>4</v>
      </c>
      <c r="H195" s="27">
        <v>4</v>
      </c>
      <c r="I195" s="27">
        <v>4</v>
      </c>
      <c r="J195" s="27">
        <v>4</v>
      </c>
      <c r="K195" s="27">
        <v>4</v>
      </c>
      <c r="L195" s="27">
        <v>4</v>
      </c>
      <c r="M195" s="27">
        <v>4</v>
      </c>
      <c r="N195" s="27">
        <v>4</v>
      </c>
      <c r="O195" s="27">
        <v>4</v>
      </c>
      <c r="P195" s="27">
        <v>4</v>
      </c>
      <c r="Q195" s="27">
        <v>4</v>
      </c>
      <c r="R195" s="27">
        <v>4</v>
      </c>
      <c r="S195" s="27">
        <v>4</v>
      </c>
      <c r="T195" s="27">
        <v>4</v>
      </c>
      <c r="U195" s="27">
        <v>4</v>
      </c>
      <c r="V195" s="27">
        <v>4</v>
      </c>
      <c r="W195" s="27">
        <v>4</v>
      </c>
      <c r="X195" s="27">
        <v>4</v>
      </c>
      <c r="Y195" s="27">
        <v>4</v>
      </c>
      <c r="Z195" s="27">
        <v>4</v>
      </c>
      <c r="AA195" s="27">
        <v>4</v>
      </c>
      <c r="AB195" s="27"/>
      <c r="AC195" s="27"/>
      <c r="AD195" s="27"/>
    </row>
    <row r="196" spans="1:30">
      <c r="A196" s="47" t="s">
        <v>206</v>
      </c>
      <c r="B196" s="27">
        <v>163.30000000000001</v>
      </c>
      <c r="C196" s="27">
        <v>162.49</v>
      </c>
      <c r="D196" s="27">
        <v>161.68</v>
      </c>
      <c r="E196" s="27">
        <v>160.87</v>
      </c>
      <c r="F196" s="27">
        <v>160.06</v>
      </c>
      <c r="G196" s="27">
        <v>159.25</v>
      </c>
      <c r="H196" s="27">
        <v>158.44</v>
      </c>
      <c r="I196" s="27">
        <v>157.63</v>
      </c>
      <c r="J196" s="27">
        <v>156.82</v>
      </c>
      <c r="K196" s="27">
        <v>156.01</v>
      </c>
      <c r="L196" s="27">
        <v>155.19999999999999</v>
      </c>
      <c r="M196" s="27">
        <v>154.28</v>
      </c>
      <c r="N196" s="27">
        <v>153.36000000000001</v>
      </c>
      <c r="O196" s="27">
        <v>152.44</v>
      </c>
      <c r="P196" s="27">
        <v>151.52000000000001</v>
      </c>
      <c r="Q196" s="27">
        <v>150.6</v>
      </c>
      <c r="R196" s="27">
        <v>149.68</v>
      </c>
      <c r="S196" s="27">
        <v>148.76</v>
      </c>
      <c r="T196" s="27">
        <v>147.84</v>
      </c>
      <c r="U196" s="27">
        <v>146.91999999999999</v>
      </c>
      <c r="V196" s="27">
        <v>146</v>
      </c>
      <c r="W196" s="27">
        <v>148.97</v>
      </c>
      <c r="X196" s="27">
        <v>151.93</v>
      </c>
      <c r="Y196" s="27">
        <v>154.9</v>
      </c>
      <c r="Z196" s="27">
        <v>157.87</v>
      </c>
      <c r="AA196" s="27">
        <v>160.83000000000001</v>
      </c>
      <c r="AB196" s="27"/>
      <c r="AC196" s="27"/>
      <c r="AD196" s="27"/>
    </row>
    <row r="197" spans="1:30">
      <c r="A197" s="47" t="s">
        <v>207</v>
      </c>
      <c r="B197" s="27">
        <v>350</v>
      </c>
      <c r="C197" s="27">
        <v>346.8</v>
      </c>
      <c r="D197" s="27">
        <v>343.6</v>
      </c>
      <c r="E197" s="27">
        <v>340.4</v>
      </c>
      <c r="F197" s="27">
        <v>337.2</v>
      </c>
      <c r="G197" s="27">
        <v>334</v>
      </c>
      <c r="H197" s="27">
        <v>330.8</v>
      </c>
      <c r="I197" s="27">
        <v>327.60000000000002</v>
      </c>
      <c r="J197" s="27">
        <v>324.39999999999998</v>
      </c>
      <c r="K197" s="27">
        <v>321.2</v>
      </c>
      <c r="L197" s="27">
        <v>318</v>
      </c>
      <c r="M197" s="27">
        <v>318</v>
      </c>
      <c r="N197" s="27">
        <v>318</v>
      </c>
      <c r="O197" s="27">
        <v>318</v>
      </c>
      <c r="P197" s="27">
        <v>318</v>
      </c>
      <c r="Q197" s="27">
        <v>318</v>
      </c>
      <c r="R197" s="27">
        <v>317.60000000000002</v>
      </c>
      <c r="S197" s="27">
        <v>317.2</v>
      </c>
      <c r="T197" s="27">
        <v>316.8</v>
      </c>
      <c r="U197" s="27">
        <v>316.39999999999998</v>
      </c>
      <c r="V197" s="27">
        <v>316</v>
      </c>
      <c r="W197" s="27">
        <v>316</v>
      </c>
      <c r="X197" s="27">
        <v>316</v>
      </c>
      <c r="Y197" s="27">
        <v>316</v>
      </c>
      <c r="Z197" s="27">
        <v>316</v>
      </c>
      <c r="AA197" s="27">
        <v>316</v>
      </c>
      <c r="AB197" s="27"/>
      <c r="AC197" s="27"/>
      <c r="AD197" s="27"/>
    </row>
    <row r="198" spans="1:30">
      <c r="A198" s="47" t="s">
        <v>208</v>
      </c>
      <c r="B198" s="27">
        <v>7301</v>
      </c>
      <c r="C198" s="27">
        <v>7310.3</v>
      </c>
      <c r="D198" s="27">
        <v>7319.6</v>
      </c>
      <c r="E198" s="27">
        <v>7328.9</v>
      </c>
      <c r="F198" s="27">
        <v>7338.2</v>
      </c>
      <c r="G198" s="27">
        <v>7347.5</v>
      </c>
      <c r="H198" s="27">
        <v>7356.8</v>
      </c>
      <c r="I198" s="27">
        <v>7366.1</v>
      </c>
      <c r="J198" s="27">
        <v>7375.4</v>
      </c>
      <c r="K198" s="27">
        <v>7384.7</v>
      </c>
      <c r="L198" s="27">
        <v>7394</v>
      </c>
      <c r="M198" s="27">
        <v>7437.4</v>
      </c>
      <c r="N198" s="27">
        <v>7480.8</v>
      </c>
      <c r="O198" s="27">
        <v>7524.2</v>
      </c>
      <c r="P198" s="27">
        <v>7567.6</v>
      </c>
      <c r="Q198" s="27">
        <v>7611</v>
      </c>
      <c r="R198" s="27">
        <v>7585.2</v>
      </c>
      <c r="S198" s="27">
        <v>7559.4</v>
      </c>
      <c r="T198" s="27">
        <v>7533.6</v>
      </c>
      <c r="U198" s="27">
        <v>7507.8</v>
      </c>
      <c r="V198" s="27">
        <v>7482</v>
      </c>
      <c r="W198" s="27">
        <v>7468.8</v>
      </c>
      <c r="X198" s="27">
        <v>7455.6</v>
      </c>
      <c r="Y198" s="27">
        <v>7442.4</v>
      </c>
      <c r="Z198" s="27">
        <v>7429.2</v>
      </c>
      <c r="AA198" s="27">
        <v>7416</v>
      </c>
      <c r="AB198" s="27"/>
      <c r="AC198" s="27"/>
      <c r="AD198" s="27"/>
    </row>
    <row r="199" spans="1:30">
      <c r="A199" s="47" t="s">
        <v>209</v>
      </c>
      <c r="B199" s="27">
        <v>0</v>
      </c>
      <c r="C199" s="27">
        <v>0</v>
      </c>
      <c r="D199" s="27">
        <v>4023</v>
      </c>
      <c r="E199" s="27">
        <v>4023</v>
      </c>
      <c r="F199" s="27">
        <v>4023</v>
      </c>
      <c r="G199" s="27">
        <v>4023</v>
      </c>
      <c r="H199" s="27">
        <v>4023</v>
      </c>
      <c r="I199" s="27">
        <v>4023</v>
      </c>
      <c r="J199" s="27">
        <v>4023</v>
      </c>
      <c r="K199" s="27">
        <v>4023</v>
      </c>
      <c r="L199" s="27">
        <v>4023</v>
      </c>
      <c r="M199" s="27">
        <v>4023</v>
      </c>
      <c r="N199" s="27">
        <v>4023</v>
      </c>
      <c r="O199" s="27">
        <v>4023</v>
      </c>
      <c r="P199" s="27">
        <v>4023</v>
      </c>
      <c r="Q199" s="27">
        <v>4023</v>
      </c>
      <c r="R199" s="27">
        <v>4023</v>
      </c>
      <c r="S199" s="27">
        <v>4023</v>
      </c>
      <c r="T199" s="27">
        <v>4023</v>
      </c>
      <c r="U199" s="27">
        <v>4023</v>
      </c>
      <c r="V199" s="27">
        <v>4023</v>
      </c>
      <c r="W199" s="27">
        <v>4023</v>
      </c>
      <c r="X199" s="27">
        <v>4023</v>
      </c>
      <c r="Y199" s="27">
        <v>4023</v>
      </c>
      <c r="Z199" s="27">
        <v>4023</v>
      </c>
      <c r="AA199" s="27">
        <v>4023</v>
      </c>
      <c r="AB199" s="27"/>
      <c r="AC199" s="27"/>
      <c r="AD199" s="27"/>
    </row>
    <row r="200" spans="1:30">
      <c r="A200" s="47" t="s">
        <v>210</v>
      </c>
      <c r="B200" s="27">
        <v>34.4</v>
      </c>
      <c r="C200" s="27">
        <v>34.4</v>
      </c>
      <c r="D200" s="27">
        <v>34.4</v>
      </c>
      <c r="E200" s="27">
        <v>34.4</v>
      </c>
      <c r="F200" s="27">
        <v>34.4</v>
      </c>
      <c r="G200" s="27">
        <v>34.4</v>
      </c>
      <c r="H200" s="27">
        <v>34.4</v>
      </c>
      <c r="I200" s="27">
        <v>34.4</v>
      </c>
      <c r="J200" s="27">
        <v>34.4</v>
      </c>
      <c r="K200" s="27">
        <v>34.4</v>
      </c>
      <c r="L200" s="27">
        <v>34.4</v>
      </c>
      <c r="M200" s="27">
        <v>34.4</v>
      </c>
      <c r="N200" s="27">
        <v>34.4</v>
      </c>
      <c r="O200" s="27">
        <v>34.4</v>
      </c>
      <c r="P200" s="27">
        <v>34.4</v>
      </c>
      <c r="Q200" s="27">
        <v>34.4</v>
      </c>
      <c r="R200" s="27">
        <v>34.4</v>
      </c>
      <c r="S200" s="27">
        <v>34.4</v>
      </c>
      <c r="T200" s="27">
        <v>34.4</v>
      </c>
      <c r="U200" s="27">
        <v>34.4</v>
      </c>
      <c r="V200" s="27">
        <v>34.4</v>
      </c>
      <c r="W200" s="27">
        <v>34.4</v>
      </c>
      <c r="X200" s="27">
        <v>34.4</v>
      </c>
      <c r="Y200" s="27">
        <v>34.4</v>
      </c>
      <c r="Z200" s="27">
        <v>34.4</v>
      </c>
      <c r="AA200" s="27">
        <v>34.4</v>
      </c>
      <c r="AB200" s="27"/>
      <c r="AC200" s="27"/>
      <c r="AD200" s="27"/>
    </row>
    <row r="201" spans="1:30">
      <c r="A201" s="47" t="s">
        <v>211</v>
      </c>
      <c r="B201" s="27">
        <v>1</v>
      </c>
      <c r="C201" s="27">
        <v>1</v>
      </c>
      <c r="D201" s="27">
        <v>1</v>
      </c>
      <c r="E201" s="27">
        <v>1</v>
      </c>
      <c r="F201" s="27">
        <v>1</v>
      </c>
      <c r="G201" s="27">
        <v>1</v>
      </c>
      <c r="H201" s="27">
        <v>1</v>
      </c>
      <c r="I201" s="27">
        <v>1</v>
      </c>
      <c r="J201" s="27">
        <v>1</v>
      </c>
      <c r="K201" s="27">
        <v>1</v>
      </c>
      <c r="L201" s="27">
        <v>1</v>
      </c>
      <c r="M201" s="27">
        <v>1</v>
      </c>
      <c r="N201" s="27">
        <v>1</v>
      </c>
      <c r="O201" s="27">
        <v>1</v>
      </c>
      <c r="P201" s="27">
        <v>1</v>
      </c>
      <c r="Q201" s="27">
        <v>1</v>
      </c>
      <c r="R201" s="27">
        <v>1</v>
      </c>
      <c r="S201" s="27">
        <v>1</v>
      </c>
      <c r="T201" s="27">
        <v>1</v>
      </c>
      <c r="U201" s="27">
        <v>1</v>
      </c>
      <c r="V201" s="27">
        <v>1</v>
      </c>
      <c r="W201" s="27">
        <v>1</v>
      </c>
      <c r="X201" s="27">
        <v>1</v>
      </c>
      <c r="Y201" s="27">
        <v>1</v>
      </c>
      <c r="Z201" s="27">
        <v>1</v>
      </c>
      <c r="AA201" s="27">
        <v>1</v>
      </c>
      <c r="AB201" s="27"/>
      <c r="AC201" s="27"/>
      <c r="AD201" s="27"/>
    </row>
    <row r="202" spans="1:30">
      <c r="A202" s="47" t="s">
        <v>212</v>
      </c>
      <c r="B202" s="27">
        <v>4717</v>
      </c>
      <c r="C202" s="27">
        <v>4629</v>
      </c>
      <c r="D202" s="27">
        <v>4541</v>
      </c>
      <c r="E202" s="27">
        <v>4453</v>
      </c>
      <c r="F202" s="27">
        <v>4365</v>
      </c>
      <c r="G202" s="27">
        <v>4277</v>
      </c>
      <c r="H202" s="27">
        <v>4189</v>
      </c>
      <c r="I202" s="27">
        <v>4101</v>
      </c>
      <c r="J202" s="27">
        <v>4013</v>
      </c>
      <c r="K202" s="27">
        <v>3925</v>
      </c>
      <c r="L202" s="27">
        <v>3837</v>
      </c>
      <c r="M202" s="27">
        <v>3749.2</v>
      </c>
      <c r="N202" s="27">
        <v>3661.4</v>
      </c>
      <c r="O202" s="27">
        <v>3573.6</v>
      </c>
      <c r="P202" s="27">
        <v>3485.8</v>
      </c>
      <c r="Q202" s="27">
        <v>3398</v>
      </c>
      <c r="R202" s="27">
        <v>3258</v>
      </c>
      <c r="S202" s="27">
        <v>3118</v>
      </c>
      <c r="T202" s="27">
        <v>2978</v>
      </c>
      <c r="U202" s="27">
        <v>2838</v>
      </c>
      <c r="V202" s="27">
        <v>2698</v>
      </c>
      <c r="W202" s="27">
        <v>2561.8000000000002</v>
      </c>
      <c r="X202" s="27">
        <v>2425.6</v>
      </c>
      <c r="Y202" s="27">
        <v>2289.4</v>
      </c>
      <c r="Z202" s="27">
        <v>2153.1999999999998</v>
      </c>
      <c r="AA202" s="27">
        <v>2017</v>
      </c>
      <c r="AB202" s="27"/>
      <c r="AC202" s="27"/>
      <c r="AD202" s="27"/>
    </row>
    <row r="203" spans="1:30">
      <c r="A203" s="47" t="s">
        <v>213</v>
      </c>
      <c r="B203" s="27">
        <v>0</v>
      </c>
      <c r="C203" s="27">
        <v>0</v>
      </c>
      <c r="D203" s="27">
        <v>4601.6000000000004</v>
      </c>
      <c r="E203" s="27">
        <v>4613.3999999999996</v>
      </c>
      <c r="F203" s="27">
        <v>4625.2</v>
      </c>
      <c r="G203" s="27">
        <v>4637</v>
      </c>
      <c r="H203" s="27">
        <v>4648.8</v>
      </c>
      <c r="I203" s="27">
        <v>4660.6000000000004</v>
      </c>
      <c r="J203" s="27">
        <v>4672.3999999999996</v>
      </c>
      <c r="K203" s="27">
        <v>4684.2</v>
      </c>
      <c r="L203" s="27">
        <v>4696</v>
      </c>
      <c r="M203" s="27">
        <v>4702.6000000000004</v>
      </c>
      <c r="N203" s="27">
        <v>4709.2</v>
      </c>
      <c r="O203" s="27">
        <v>4715.8</v>
      </c>
      <c r="P203" s="27">
        <v>4722.3999999999996</v>
      </c>
      <c r="Q203" s="27">
        <v>4729</v>
      </c>
      <c r="R203" s="27">
        <v>4717.3999999999996</v>
      </c>
      <c r="S203" s="27">
        <v>4705.8</v>
      </c>
      <c r="T203" s="27">
        <v>4694.2</v>
      </c>
      <c r="U203" s="27">
        <v>4682.6000000000004</v>
      </c>
      <c r="V203" s="27">
        <v>4671</v>
      </c>
      <c r="W203" s="27">
        <v>4684.3999999999996</v>
      </c>
      <c r="X203" s="27">
        <v>4697.8</v>
      </c>
      <c r="Y203" s="27">
        <v>4711.2</v>
      </c>
      <c r="Z203" s="27">
        <v>4724.6000000000004</v>
      </c>
      <c r="AA203" s="27">
        <v>4738</v>
      </c>
      <c r="AB203" s="27"/>
      <c r="AC203" s="27"/>
      <c r="AD203" s="27"/>
    </row>
    <row r="204" spans="1:30">
      <c r="A204" s="47" t="s">
        <v>214</v>
      </c>
      <c r="B204" s="27">
        <v>0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/>
      <c r="AC204" s="27"/>
      <c r="AD204" s="27"/>
    </row>
    <row r="205" spans="1:30">
      <c r="A205" s="47" t="s">
        <v>215</v>
      </c>
      <c r="B205" s="27">
        <v>62</v>
      </c>
      <c r="C205" s="27">
        <v>79.599999999999994</v>
      </c>
      <c r="D205" s="27">
        <v>97.2</v>
      </c>
      <c r="E205" s="27">
        <v>114.8</v>
      </c>
      <c r="F205" s="27">
        <v>132.4</v>
      </c>
      <c r="G205" s="27">
        <v>150</v>
      </c>
      <c r="H205" s="27">
        <v>167.6</v>
      </c>
      <c r="I205" s="27">
        <v>185.2</v>
      </c>
      <c r="J205" s="27">
        <v>202.8</v>
      </c>
      <c r="K205" s="27">
        <v>220.4</v>
      </c>
      <c r="L205" s="27">
        <v>238</v>
      </c>
      <c r="M205" s="27">
        <v>251.4</v>
      </c>
      <c r="N205" s="27">
        <v>264.8</v>
      </c>
      <c r="O205" s="27">
        <v>278.2</v>
      </c>
      <c r="P205" s="27">
        <v>291.60000000000002</v>
      </c>
      <c r="Q205" s="27">
        <v>305</v>
      </c>
      <c r="R205" s="27">
        <v>312.60000000000002</v>
      </c>
      <c r="S205" s="27">
        <v>320.2</v>
      </c>
      <c r="T205" s="27">
        <v>327.8</v>
      </c>
      <c r="U205" s="27">
        <v>335.4</v>
      </c>
      <c r="V205" s="27">
        <v>343</v>
      </c>
      <c r="W205" s="27">
        <v>360</v>
      </c>
      <c r="X205" s="27">
        <v>377</v>
      </c>
      <c r="Y205" s="27">
        <v>394</v>
      </c>
      <c r="Z205" s="27">
        <v>411</v>
      </c>
      <c r="AA205" s="27">
        <v>428</v>
      </c>
      <c r="AB205" s="27"/>
      <c r="AC205" s="27"/>
      <c r="AD205" s="27"/>
    </row>
    <row r="206" spans="1:30">
      <c r="A206" s="47" t="s">
        <v>216</v>
      </c>
      <c r="B206" s="27">
        <v>55770</v>
      </c>
      <c r="C206" s="27">
        <v>55365</v>
      </c>
      <c r="D206" s="27">
        <v>54960</v>
      </c>
      <c r="E206" s="27">
        <v>54555</v>
      </c>
      <c r="F206" s="27">
        <v>54150</v>
      </c>
      <c r="G206" s="27">
        <v>53745</v>
      </c>
      <c r="H206" s="27">
        <v>53340</v>
      </c>
      <c r="I206" s="27">
        <v>52935</v>
      </c>
      <c r="J206" s="27">
        <v>52530</v>
      </c>
      <c r="K206" s="27">
        <v>52125</v>
      </c>
      <c r="L206" s="27">
        <v>51720</v>
      </c>
      <c r="M206" s="27">
        <v>51314</v>
      </c>
      <c r="N206" s="27">
        <v>50908</v>
      </c>
      <c r="O206" s="27">
        <v>50502</v>
      </c>
      <c r="P206" s="27">
        <v>50096</v>
      </c>
      <c r="Q206" s="27">
        <v>49690</v>
      </c>
      <c r="R206" s="27">
        <v>49288</v>
      </c>
      <c r="S206" s="27">
        <v>48886</v>
      </c>
      <c r="T206" s="27">
        <v>48484</v>
      </c>
      <c r="U206" s="27">
        <v>48082</v>
      </c>
      <c r="V206" s="27">
        <v>47680</v>
      </c>
      <c r="W206" s="27">
        <v>47298</v>
      </c>
      <c r="X206" s="27">
        <v>46916</v>
      </c>
      <c r="Y206" s="27">
        <v>46534</v>
      </c>
      <c r="Z206" s="27">
        <v>46152</v>
      </c>
      <c r="AA206" s="27">
        <v>45770</v>
      </c>
      <c r="AB206" s="27"/>
      <c r="AC206" s="27"/>
      <c r="AD206" s="27"/>
    </row>
    <row r="207" spans="1:30">
      <c r="A207" s="50" t="s">
        <v>251</v>
      </c>
      <c r="B207" s="27">
        <v>214500</v>
      </c>
      <c r="C207" s="27">
        <v>213917.1</v>
      </c>
      <c r="D207" s="27">
        <v>213334.2</v>
      </c>
      <c r="E207" s="27">
        <v>212751.3</v>
      </c>
      <c r="F207" s="27">
        <v>212168.4</v>
      </c>
      <c r="G207" s="27">
        <v>211585.5</v>
      </c>
      <c r="H207" s="27">
        <v>211002.6</v>
      </c>
      <c r="I207" s="27">
        <v>210419.7</v>
      </c>
      <c r="J207" s="27">
        <v>209836.79999999999</v>
      </c>
      <c r="K207" s="27">
        <v>209253.9</v>
      </c>
      <c r="L207" s="27">
        <v>208671</v>
      </c>
      <c r="M207" s="27">
        <v>207861.4</v>
      </c>
      <c r="N207" s="27">
        <v>207051.8</v>
      </c>
      <c r="O207" s="27">
        <v>206242.2</v>
      </c>
      <c r="P207" s="27">
        <v>205432.6</v>
      </c>
      <c r="Q207" s="27">
        <v>204623</v>
      </c>
      <c r="R207" s="27">
        <v>205270.8</v>
      </c>
      <c r="S207" s="27">
        <v>205918.6</v>
      </c>
      <c r="T207" s="27">
        <v>206566.39999999999</v>
      </c>
      <c r="U207" s="27">
        <v>207214.2</v>
      </c>
      <c r="V207" s="27">
        <v>207862</v>
      </c>
      <c r="W207" s="27">
        <v>207975.8</v>
      </c>
      <c r="X207" s="27">
        <v>208089.60000000001</v>
      </c>
      <c r="Y207" s="27">
        <v>208203.4</v>
      </c>
      <c r="Z207" s="27">
        <v>208317.2</v>
      </c>
      <c r="AA207" s="27">
        <v>208431</v>
      </c>
      <c r="AB207" s="27"/>
      <c r="AC207" s="27"/>
      <c r="AD207" s="27"/>
    </row>
    <row r="208" spans="1:30">
      <c r="A208" s="47" t="s">
        <v>217</v>
      </c>
      <c r="B208" s="27">
        <v>357.8</v>
      </c>
      <c r="C208" s="27">
        <v>366.49</v>
      </c>
      <c r="D208" s="27">
        <v>375.18</v>
      </c>
      <c r="E208" s="27">
        <v>383.87</v>
      </c>
      <c r="F208" s="27">
        <v>392.56</v>
      </c>
      <c r="G208" s="27">
        <v>401.25</v>
      </c>
      <c r="H208" s="27">
        <v>409.94</v>
      </c>
      <c r="I208" s="27">
        <v>418.63</v>
      </c>
      <c r="J208" s="27">
        <v>427.32</v>
      </c>
      <c r="K208" s="27">
        <v>436.01</v>
      </c>
      <c r="L208" s="27">
        <v>444.7</v>
      </c>
      <c r="M208" s="27">
        <v>444.52</v>
      </c>
      <c r="N208" s="27">
        <v>444.34</v>
      </c>
      <c r="O208" s="27">
        <v>444.16</v>
      </c>
      <c r="P208" s="27">
        <v>443.98</v>
      </c>
      <c r="Q208" s="27">
        <v>443.8</v>
      </c>
      <c r="R208" s="27">
        <v>445.3</v>
      </c>
      <c r="S208" s="27">
        <v>446.8</v>
      </c>
      <c r="T208" s="27">
        <v>448.3</v>
      </c>
      <c r="U208" s="27">
        <v>449.8</v>
      </c>
      <c r="V208" s="27">
        <v>451.3</v>
      </c>
      <c r="W208" s="27">
        <v>455.04</v>
      </c>
      <c r="X208" s="27">
        <v>458.78</v>
      </c>
      <c r="Y208" s="27">
        <v>462.52</v>
      </c>
      <c r="Z208" s="27">
        <v>466.26</v>
      </c>
      <c r="AA208" s="27">
        <v>470</v>
      </c>
      <c r="AB208" s="27"/>
      <c r="AC208" s="27"/>
      <c r="AD208" s="27"/>
    </row>
    <row r="209" spans="1:30">
      <c r="A209" s="47" t="s">
        <v>218</v>
      </c>
      <c r="B209" s="27">
        <v>0</v>
      </c>
      <c r="C209" s="27">
        <v>0</v>
      </c>
      <c r="D209" s="27">
        <v>2766.2</v>
      </c>
      <c r="E209" s="27">
        <v>2756.8</v>
      </c>
      <c r="F209" s="27">
        <v>2747.4</v>
      </c>
      <c r="G209" s="27">
        <v>2738</v>
      </c>
      <c r="H209" s="27">
        <v>2728.6</v>
      </c>
      <c r="I209" s="27">
        <v>2719.2</v>
      </c>
      <c r="J209" s="27">
        <v>2709.8</v>
      </c>
      <c r="K209" s="27">
        <v>2700.4</v>
      </c>
      <c r="L209" s="27">
        <v>2691</v>
      </c>
      <c r="M209" s="27">
        <v>2681.6</v>
      </c>
      <c r="N209" s="27">
        <v>2672.2</v>
      </c>
      <c r="O209" s="27">
        <v>2662.8</v>
      </c>
      <c r="P209" s="27">
        <v>2653.4</v>
      </c>
      <c r="Q209" s="27">
        <v>2644</v>
      </c>
      <c r="R209" s="27">
        <v>2628.9</v>
      </c>
      <c r="S209" s="27">
        <v>2613.8000000000002</v>
      </c>
      <c r="T209" s="27">
        <v>2598.6999999999998</v>
      </c>
      <c r="U209" s="27">
        <v>2583.6</v>
      </c>
      <c r="V209" s="27">
        <v>2568.5</v>
      </c>
      <c r="W209" s="27">
        <v>2523.88</v>
      </c>
      <c r="X209" s="27">
        <v>2479.2600000000002</v>
      </c>
      <c r="Y209" s="27">
        <v>2434.64</v>
      </c>
      <c r="Z209" s="27">
        <v>2390.02</v>
      </c>
      <c r="AA209" s="27">
        <v>2345.4</v>
      </c>
      <c r="AB209" s="27"/>
      <c r="AC209" s="27"/>
      <c r="AD209" s="27"/>
    </row>
    <row r="210" spans="1:30">
      <c r="A210" s="47" t="s">
        <v>219</v>
      </c>
      <c r="B210" s="27">
        <v>440</v>
      </c>
      <c r="C210" s="27">
        <v>440</v>
      </c>
      <c r="D210" s="27">
        <v>440</v>
      </c>
      <c r="E210" s="27">
        <v>440</v>
      </c>
      <c r="F210" s="27">
        <v>440</v>
      </c>
      <c r="G210" s="27">
        <v>440</v>
      </c>
      <c r="H210" s="27">
        <v>440</v>
      </c>
      <c r="I210" s="27">
        <v>440</v>
      </c>
      <c r="J210" s="27">
        <v>440</v>
      </c>
      <c r="K210" s="27">
        <v>440</v>
      </c>
      <c r="L210" s="27">
        <v>440</v>
      </c>
      <c r="M210" s="27">
        <v>440</v>
      </c>
      <c r="N210" s="27">
        <v>440</v>
      </c>
      <c r="O210" s="27">
        <v>440</v>
      </c>
      <c r="P210" s="27">
        <v>440</v>
      </c>
      <c r="Q210" s="27">
        <v>440</v>
      </c>
      <c r="R210" s="27">
        <v>440</v>
      </c>
      <c r="S210" s="27">
        <v>440</v>
      </c>
      <c r="T210" s="27">
        <v>440</v>
      </c>
      <c r="U210" s="27">
        <v>440</v>
      </c>
      <c r="V210" s="27">
        <v>440</v>
      </c>
      <c r="W210" s="27">
        <v>440</v>
      </c>
      <c r="X210" s="27">
        <v>440</v>
      </c>
      <c r="Y210" s="27">
        <v>440</v>
      </c>
      <c r="Z210" s="27">
        <v>440</v>
      </c>
      <c r="AA210" s="27">
        <v>440</v>
      </c>
      <c r="AB210" s="27"/>
      <c r="AC210" s="27"/>
      <c r="AD210" s="27"/>
    </row>
    <row r="211" spans="1:30">
      <c r="A211" s="47" t="s">
        <v>220</v>
      </c>
      <c r="B211" s="27">
        <v>4901</v>
      </c>
      <c r="C211" s="27">
        <v>4613.5</v>
      </c>
      <c r="D211" s="27">
        <v>4326</v>
      </c>
      <c r="E211" s="27">
        <v>4038.5</v>
      </c>
      <c r="F211" s="27">
        <v>3751</v>
      </c>
      <c r="G211" s="27">
        <v>3463.5</v>
      </c>
      <c r="H211" s="27">
        <v>3176</v>
      </c>
      <c r="I211" s="27">
        <v>2888.5</v>
      </c>
      <c r="J211" s="27">
        <v>2601</v>
      </c>
      <c r="K211" s="27">
        <v>2313.5</v>
      </c>
      <c r="L211" s="27">
        <v>2026</v>
      </c>
      <c r="M211" s="27">
        <v>1738.4</v>
      </c>
      <c r="N211" s="27">
        <v>1450.8</v>
      </c>
      <c r="O211" s="27">
        <v>1163.2</v>
      </c>
      <c r="P211" s="27">
        <v>875.6</v>
      </c>
      <c r="Q211" s="27">
        <v>588</v>
      </c>
      <c r="R211" s="27">
        <v>546.4</v>
      </c>
      <c r="S211" s="27">
        <v>504.8</v>
      </c>
      <c r="T211" s="27">
        <v>463.2</v>
      </c>
      <c r="U211" s="27">
        <v>421.6</v>
      </c>
      <c r="V211" s="27">
        <v>380</v>
      </c>
      <c r="W211" s="27">
        <v>380</v>
      </c>
      <c r="X211" s="27">
        <v>380</v>
      </c>
      <c r="Y211" s="27">
        <v>380</v>
      </c>
      <c r="Z211" s="27">
        <v>380</v>
      </c>
      <c r="AA211" s="27">
        <v>380</v>
      </c>
      <c r="AB211" s="27"/>
      <c r="AC211" s="27"/>
      <c r="AD211" s="27"/>
    </row>
    <row r="212" spans="1:30">
      <c r="A212" s="47" t="s">
        <v>221</v>
      </c>
      <c r="B212" s="27">
        <v>8012</v>
      </c>
      <c r="C212" s="27">
        <v>8159.6</v>
      </c>
      <c r="D212" s="27">
        <v>8307.2000000000007</v>
      </c>
      <c r="E212" s="27">
        <v>8454.7999999999993</v>
      </c>
      <c r="F212" s="27">
        <v>8602.4</v>
      </c>
      <c r="G212" s="27">
        <v>8750</v>
      </c>
      <c r="H212" s="27">
        <v>8897.6</v>
      </c>
      <c r="I212" s="27">
        <v>9045.2000000000007</v>
      </c>
      <c r="J212" s="27">
        <v>9192.7999999999993</v>
      </c>
      <c r="K212" s="27">
        <v>9340.4</v>
      </c>
      <c r="L212" s="27">
        <v>9488</v>
      </c>
      <c r="M212" s="27">
        <v>9647</v>
      </c>
      <c r="N212" s="27">
        <v>9806</v>
      </c>
      <c r="O212" s="27">
        <v>9965</v>
      </c>
      <c r="P212" s="27">
        <v>10124</v>
      </c>
      <c r="Q212" s="27">
        <v>10283</v>
      </c>
      <c r="R212" s="27">
        <v>10270.799999999999</v>
      </c>
      <c r="S212" s="27">
        <v>10258.6</v>
      </c>
      <c r="T212" s="27">
        <v>10246.4</v>
      </c>
      <c r="U212" s="27">
        <v>10234.200000000001</v>
      </c>
      <c r="V212" s="27">
        <v>10222</v>
      </c>
      <c r="W212" s="27">
        <v>10383</v>
      </c>
      <c r="X212" s="27">
        <v>10544</v>
      </c>
      <c r="Y212" s="27">
        <v>10705</v>
      </c>
      <c r="Z212" s="27">
        <v>10866</v>
      </c>
      <c r="AA212" s="27">
        <v>11027</v>
      </c>
      <c r="AB212" s="27"/>
      <c r="AC212" s="27"/>
      <c r="AD212" s="27"/>
    </row>
    <row r="213" spans="1:30">
      <c r="A213" s="47" t="s">
        <v>223</v>
      </c>
      <c r="B213" s="27">
        <v>5.68</v>
      </c>
      <c r="C213" s="27">
        <v>5.67</v>
      </c>
      <c r="D213" s="27">
        <v>5.65</v>
      </c>
      <c r="E213" s="27">
        <v>5.63</v>
      </c>
      <c r="F213" s="27">
        <v>5.62</v>
      </c>
      <c r="G213" s="27">
        <v>5.61</v>
      </c>
      <c r="H213" s="27">
        <v>5.59</v>
      </c>
      <c r="I213" s="27">
        <v>5.58</v>
      </c>
      <c r="J213" s="27">
        <v>5.56</v>
      </c>
      <c r="K213" s="27">
        <v>5.54</v>
      </c>
      <c r="L213" s="27">
        <v>5.53</v>
      </c>
      <c r="M213" s="27">
        <v>5.51</v>
      </c>
      <c r="N213" s="27">
        <v>5.5</v>
      </c>
      <c r="O213" s="27">
        <v>5.48</v>
      </c>
      <c r="P213" s="27">
        <v>5.47</v>
      </c>
      <c r="Q213" s="27">
        <v>5.45</v>
      </c>
      <c r="R213" s="27">
        <v>5.43</v>
      </c>
      <c r="S213" s="27">
        <v>5.42</v>
      </c>
      <c r="T213" s="27">
        <v>5.4</v>
      </c>
      <c r="U213" s="27">
        <v>5.39</v>
      </c>
      <c r="V213" s="27">
        <v>5.37</v>
      </c>
      <c r="W213" s="27">
        <v>5.36</v>
      </c>
      <c r="X213" s="27">
        <v>5.34</v>
      </c>
      <c r="Y213" s="27">
        <v>5.33</v>
      </c>
      <c r="Z213" s="27">
        <v>5.31</v>
      </c>
      <c r="AA213" s="27">
        <v>5.3</v>
      </c>
      <c r="AB213" s="27"/>
      <c r="AC213" s="27"/>
      <c r="AD213" s="27"/>
    </row>
    <row r="214" spans="1:30">
      <c r="A214" s="47" t="s">
        <v>224</v>
      </c>
      <c r="B214" s="27">
        <v>549</v>
      </c>
      <c r="C214" s="27">
        <v>549</v>
      </c>
      <c r="D214" s="27">
        <v>549</v>
      </c>
      <c r="E214" s="27">
        <v>549</v>
      </c>
      <c r="F214" s="27">
        <v>549</v>
      </c>
      <c r="G214" s="27">
        <v>549</v>
      </c>
      <c r="H214" s="27">
        <v>549</v>
      </c>
      <c r="I214" s="27">
        <v>549</v>
      </c>
      <c r="J214" s="27">
        <v>549</v>
      </c>
      <c r="K214" s="27">
        <v>549</v>
      </c>
      <c r="L214" s="27">
        <v>549</v>
      </c>
      <c r="M214" s="27">
        <v>549</v>
      </c>
      <c r="N214" s="27">
        <v>549</v>
      </c>
      <c r="O214" s="27">
        <v>549</v>
      </c>
      <c r="P214" s="27">
        <v>549</v>
      </c>
      <c r="Q214" s="27">
        <v>549</v>
      </c>
      <c r="R214" s="27">
        <v>549</v>
      </c>
      <c r="S214" s="27">
        <v>549</v>
      </c>
      <c r="T214" s="27">
        <v>549</v>
      </c>
      <c r="U214" s="27">
        <v>549</v>
      </c>
      <c r="V214" s="27">
        <v>549</v>
      </c>
      <c r="W214" s="27">
        <v>549</v>
      </c>
      <c r="X214" s="27">
        <v>549</v>
      </c>
      <c r="Y214" s="27">
        <v>549</v>
      </c>
      <c r="Z214" s="27">
        <v>549</v>
      </c>
      <c r="AA214" s="27">
        <v>549</v>
      </c>
      <c r="AB214" s="27"/>
      <c r="AC214" s="27"/>
      <c r="AD214" s="27"/>
    </row>
    <row r="215" spans="1:30">
      <c r="A215" s="47" t="s">
        <v>225</v>
      </c>
      <c r="B215" s="27">
        <v>52740</v>
      </c>
      <c r="C215" s="27">
        <v>52573.4</v>
      </c>
      <c r="D215" s="27">
        <v>52406.8</v>
      </c>
      <c r="E215" s="27">
        <v>52240.2</v>
      </c>
      <c r="F215" s="27">
        <v>52073.599999999999</v>
      </c>
      <c r="G215" s="27">
        <v>51907</v>
      </c>
      <c r="H215" s="27">
        <v>51740.4</v>
      </c>
      <c r="I215" s="27">
        <v>51573.8</v>
      </c>
      <c r="J215" s="27">
        <v>51407.199999999997</v>
      </c>
      <c r="K215" s="27">
        <v>51240.6</v>
      </c>
      <c r="L215" s="27">
        <v>51074</v>
      </c>
      <c r="M215" s="27">
        <v>50907.4</v>
      </c>
      <c r="N215" s="27">
        <v>50740.800000000003</v>
      </c>
      <c r="O215" s="27">
        <v>50574.2</v>
      </c>
      <c r="P215" s="27">
        <v>50407.6</v>
      </c>
      <c r="Q215" s="27">
        <v>50241</v>
      </c>
      <c r="R215" s="27">
        <v>50074</v>
      </c>
      <c r="S215" s="27">
        <v>49907</v>
      </c>
      <c r="T215" s="27">
        <v>49740</v>
      </c>
      <c r="U215" s="27">
        <v>49573</v>
      </c>
      <c r="V215" s="27">
        <v>49406</v>
      </c>
      <c r="W215" s="27">
        <v>49239</v>
      </c>
      <c r="X215" s="27">
        <v>49072</v>
      </c>
      <c r="Y215" s="27">
        <v>48905</v>
      </c>
      <c r="Z215" s="27">
        <v>48738</v>
      </c>
      <c r="AA215" s="27">
        <v>48571</v>
      </c>
      <c r="AB215" s="27"/>
      <c r="AC215" s="27"/>
      <c r="AD215" s="27"/>
    </row>
    <row r="216" spans="1:30" ht="15" thickBot="1">
      <c r="A216" s="43" t="s">
        <v>226</v>
      </c>
      <c r="B216" s="27">
        <v>21209</v>
      </c>
      <c r="C216" s="27">
        <v>20885.400000000001</v>
      </c>
      <c r="D216" s="27">
        <v>20561.8</v>
      </c>
      <c r="E216" s="27">
        <v>20238.2</v>
      </c>
      <c r="F216" s="27">
        <v>19914.599999999999</v>
      </c>
      <c r="G216" s="27">
        <v>19591</v>
      </c>
      <c r="H216" s="27">
        <v>19267.400000000001</v>
      </c>
      <c r="I216" s="27">
        <v>18943.8</v>
      </c>
      <c r="J216" s="27">
        <v>18620.2</v>
      </c>
      <c r="K216" s="27">
        <v>18296.599999999999</v>
      </c>
      <c r="L216" s="27">
        <v>17973</v>
      </c>
      <c r="M216" s="27">
        <v>17648.400000000001</v>
      </c>
      <c r="N216" s="27">
        <v>17323.8</v>
      </c>
      <c r="O216" s="27">
        <v>16999.2</v>
      </c>
      <c r="P216" s="27">
        <v>16674.599999999999</v>
      </c>
      <c r="Q216" s="27">
        <v>16350</v>
      </c>
      <c r="R216" s="27">
        <v>16027.2</v>
      </c>
      <c r="S216" s="27">
        <v>15704.4</v>
      </c>
      <c r="T216" s="27">
        <v>15381.6</v>
      </c>
      <c r="U216" s="27">
        <v>15058.8</v>
      </c>
      <c r="V216" s="27">
        <v>14736</v>
      </c>
      <c r="W216" s="27">
        <v>14423.6</v>
      </c>
      <c r="X216" s="27">
        <v>14111.2</v>
      </c>
      <c r="Y216" s="27">
        <v>13798.8</v>
      </c>
      <c r="Z216" s="27">
        <v>13486.4</v>
      </c>
      <c r="AA216" s="27">
        <v>13174</v>
      </c>
      <c r="AB216" s="27"/>
      <c r="AC216" s="27"/>
      <c r="AD216" s="2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2"/>
  <dimension ref="A1:AI216"/>
  <sheetViews>
    <sheetView topLeftCell="S1" workbookViewId="0">
      <selection activeCell="AD35" sqref="AD35"/>
    </sheetView>
  </sheetViews>
  <sheetFormatPr defaultColWidth="10.6640625" defaultRowHeight="14.4"/>
  <cols>
    <col min="1" max="1" width="31.88671875" customWidth="1"/>
    <col min="2" max="35" width="9.33203125" customWidth="1"/>
  </cols>
  <sheetData>
    <row r="1" spans="1:35" ht="15" thickBot="1">
      <c r="A1" s="43"/>
      <c r="B1" s="44">
        <v>1990</v>
      </c>
      <c r="C1" s="45">
        <v>1991</v>
      </c>
      <c r="D1" s="45">
        <v>1992</v>
      </c>
      <c r="E1" s="45">
        <v>1993</v>
      </c>
      <c r="F1" s="45">
        <v>1994</v>
      </c>
      <c r="G1" s="45">
        <v>1995</v>
      </c>
      <c r="H1" s="45">
        <v>1996</v>
      </c>
      <c r="I1" s="45">
        <v>1997</v>
      </c>
      <c r="J1" s="45">
        <v>1998</v>
      </c>
      <c r="K1" s="45">
        <v>1999</v>
      </c>
      <c r="L1" s="45">
        <v>2000</v>
      </c>
      <c r="M1" s="45">
        <v>2001</v>
      </c>
      <c r="N1" s="45">
        <v>2002</v>
      </c>
      <c r="O1" s="45">
        <v>2003</v>
      </c>
      <c r="P1" s="45">
        <v>2004</v>
      </c>
      <c r="Q1" s="45">
        <v>2005</v>
      </c>
      <c r="R1" s="45">
        <v>2006</v>
      </c>
      <c r="S1" s="45">
        <v>2007</v>
      </c>
      <c r="T1" s="45">
        <v>2008</v>
      </c>
      <c r="U1" s="45">
        <v>2009</v>
      </c>
      <c r="V1" s="45">
        <v>2010</v>
      </c>
      <c r="W1" s="45">
        <v>2011</v>
      </c>
      <c r="X1" s="45">
        <v>2012</v>
      </c>
      <c r="Y1" s="45">
        <v>2013</v>
      </c>
      <c r="Z1" s="45">
        <v>2014</v>
      </c>
      <c r="AA1" s="46">
        <v>2015</v>
      </c>
      <c r="AB1" s="46"/>
      <c r="AC1" s="46"/>
      <c r="AD1" s="46"/>
      <c r="AE1" s="46"/>
      <c r="AF1" s="46"/>
      <c r="AG1" s="46"/>
      <c r="AH1" s="46"/>
      <c r="AI1" s="46"/>
    </row>
    <row r="2" spans="1:35">
      <c r="A2" s="47" t="s">
        <v>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/>
      <c r="AC2" s="27"/>
      <c r="AD2" s="27"/>
      <c r="AE2" s="27"/>
      <c r="AF2" s="27"/>
      <c r="AG2" s="27"/>
      <c r="AH2" s="27"/>
      <c r="AI2" s="27"/>
    </row>
    <row r="3" spans="1:35">
      <c r="A3" s="47" t="s">
        <v>7</v>
      </c>
      <c r="B3" s="27">
        <v>84.8</v>
      </c>
      <c r="C3" s="27">
        <v>84.8</v>
      </c>
      <c r="D3" s="27">
        <v>84.8</v>
      </c>
      <c r="E3" s="27">
        <v>84.8</v>
      </c>
      <c r="F3" s="27">
        <v>84.8</v>
      </c>
      <c r="G3" s="27">
        <v>84.8</v>
      </c>
      <c r="H3" s="27">
        <v>84.8</v>
      </c>
      <c r="I3" s="27">
        <v>84.8</v>
      </c>
      <c r="J3" s="27">
        <v>84.8</v>
      </c>
      <c r="K3" s="27">
        <v>84.8</v>
      </c>
      <c r="L3" s="27">
        <v>84.8</v>
      </c>
      <c r="M3" s="27">
        <v>84.8</v>
      </c>
      <c r="N3" s="27">
        <v>84.8</v>
      </c>
      <c r="O3" s="27">
        <v>84.8</v>
      </c>
      <c r="P3" s="27">
        <v>84.8</v>
      </c>
      <c r="Q3" s="27">
        <v>84.8</v>
      </c>
      <c r="R3" s="27">
        <v>84.8</v>
      </c>
      <c r="S3" s="27">
        <v>84.8</v>
      </c>
      <c r="T3" s="27">
        <v>84.8</v>
      </c>
      <c r="U3" s="27">
        <v>84.8</v>
      </c>
      <c r="V3" s="27">
        <v>84.8</v>
      </c>
      <c r="W3" s="27">
        <v>84.8</v>
      </c>
      <c r="X3" s="27">
        <v>84.8</v>
      </c>
      <c r="Y3" s="27">
        <v>84.8</v>
      </c>
      <c r="Z3" s="27">
        <v>84.8</v>
      </c>
      <c r="AA3" s="27">
        <v>84.8</v>
      </c>
      <c r="AB3" s="27"/>
      <c r="AC3" s="27"/>
      <c r="AD3" s="27"/>
      <c r="AE3" s="27"/>
      <c r="AF3" s="27"/>
      <c r="AG3" s="27"/>
      <c r="AH3" s="27"/>
      <c r="AI3" s="27"/>
    </row>
    <row r="4" spans="1:35">
      <c r="A4" s="47" t="s">
        <v>8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/>
      <c r="AC4" s="27"/>
      <c r="AD4" s="27"/>
      <c r="AE4" s="27"/>
      <c r="AF4" s="27"/>
      <c r="AG4" s="27"/>
      <c r="AH4" s="27"/>
      <c r="AI4" s="27"/>
    </row>
    <row r="5" spans="1:35">
      <c r="A5" s="47" t="s">
        <v>9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/>
      <c r="AC5" s="27"/>
      <c r="AD5" s="27"/>
      <c r="AE5" s="27"/>
      <c r="AF5" s="27"/>
      <c r="AG5" s="27"/>
      <c r="AH5" s="27"/>
      <c r="AI5" s="27"/>
    </row>
    <row r="6" spans="1:35">
      <c r="A6" s="47" t="s">
        <v>10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/>
      <c r="AC6" s="27"/>
      <c r="AD6" s="27"/>
      <c r="AE6" s="27"/>
      <c r="AF6" s="27"/>
      <c r="AG6" s="27"/>
      <c r="AH6" s="27"/>
      <c r="AI6" s="27"/>
    </row>
    <row r="7" spans="1:35">
      <c r="A7" s="47" t="s">
        <v>11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/>
      <c r="AC7" s="27"/>
      <c r="AD7" s="27"/>
      <c r="AE7" s="27"/>
      <c r="AF7" s="27"/>
      <c r="AG7" s="27"/>
      <c r="AH7" s="27"/>
      <c r="AI7" s="27"/>
    </row>
    <row r="8" spans="1:35">
      <c r="A8" s="47" t="s">
        <v>12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/>
      <c r="AC8" s="27"/>
      <c r="AD8" s="27"/>
      <c r="AE8" s="27"/>
      <c r="AF8" s="27"/>
      <c r="AG8" s="27"/>
      <c r="AH8" s="27"/>
      <c r="AI8" s="27"/>
    </row>
    <row r="9" spans="1:35">
      <c r="A9" s="47" t="s">
        <v>13</v>
      </c>
      <c r="B9" s="27">
        <v>1738</v>
      </c>
      <c r="C9" s="27">
        <v>1738</v>
      </c>
      <c r="D9" s="27">
        <v>1738</v>
      </c>
      <c r="E9" s="27">
        <v>1738</v>
      </c>
      <c r="F9" s="27">
        <v>1738</v>
      </c>
      <c r="G9" s="27">
        <v>1738</v>
      </c>
      <c r="H9" s="27">
        <v>1738</v>
      </c>
      <c r="I9" s="27">
        <v>1738</v>
      </c>
      <c r="J9" s="27">
        <v>1738</v>
      </c>
      <c r="K9" s="27">
        <v>1738</v>
      </c>
      <c r="L9" s="27">
        <v>1738</v>
      </c>
      <c r="M9" s="27">
        <v>1738</v>
      </c>
      <c r="N9" s="27">
        <v>1738</v>
      </c>
      <c r="O9" s="27">
        <v>1738</v>
      </c>
      <c r="P9" s="27">
        <v>1738</v>
      </c>
      <c r="Q9" s="27">
        <v>1738</v>
      </c>
      <c r="R9" s="27">
        <v>1738</v>
      </c>
      <c r="S9" s="27">
        <v>1738</v>
      </c>
      <c r="T9" s="27">
        <v>1738</v>
      </c>
      <c r="U9" s="27">
        <v>1738</v>
      </c>
      <c r="V9" s="27">
        <v>1738</v>
      </c>
      <c r="W9" s="27">
        <v>1738</v>
      </c>
      <c r="X9" s="27">
        <v>1738</v>
      </c>
      <c r="Y9" s="27">
        <v>1738</v>
      </c>
      <c r="Z9" s="27">
        <v>1738</v>
      </c>
      <c r="AA9" s="27">
        <v>1738</v>
      </c>
      <c r="AB9" s="27"/>
      <c r="AC9" s="27"/>
      <c r="AD9" s="27"/>
      <c r="AE9" s="27"/>
      <c r="AF9" s="27"/>
      <c r="AG9" s="27"/>
      <c r="AH9" s="27"/>
      <c r="AI9" s="27"/>
    </row>
    <row r="10" spans="1:35">
      <c r="A10" s="47" t="s">
        <v>14</v>
      </c>
      <c r="B10" s="27">
        <v>0</v>
      </c>
      <c r="C10" s="27">
        <v>0</v>
      </c>
      <c r="D10" s="27">
        <v>17</v>
      </c>
      <c r="E10" s="27">
        <v>17</v>
      </c>
      <c r="F10" s="27">
        <v>17</v>
      </c>
      <c r="G10" s="27">
        <v>17</v>
      </c>
      <c r="H10" s="27">
        <v>17</v>
      </c>
      <c r="I10" s="27">
        <v>17</v>
      </c>
      <c r="J10" s="27">
        <v>17</v>
      </c>
      <c r="K10" s="27">
        <v>17</v>
      </c>
      <c r="L10" s="27">
        <v>17</v>
      </c>
      <c r="M10" s="27">
        <v>17</v>
      </c>
      <c r="N10" s="27">
        <v>17</v>
      </c>
      <c r="O10" s="27">
        <v>17</v>
      </c>
      <c r="P10" s="27">
        <v>17</v>
      </c>
      <c r="Q10" s="27">
        <v>17</v>
      </c>
      <c r="R10" s="27">
        <v>17</v>
      </c>
      <c r="S10" s="27">
        <v>17</v>
      </c>
      <c r="T10" s="27">
        <v>17</v>
      </c>
      <c r="U10" s="27">
        <v>17</v>
      </c>
      <c r="V10" s="27">
        <v>17</v>
      </c>
      <c r="W10" s="27">
        <v>17</v>
      </c>
      <c r="X10" s="27">
        <v>17</v>
      </c>
      <c r="Y10" s="27">
        <v>17</v>
      </c>
      <c r="Z10" s="27">
        <v>17</v>
      </c>
      <c r="AA10" s="27">
        <v>17</v>
      </c>
      <c r="AB10" s="27"/>
      <c r="AC10" s="27"/>
      <c r="AD10" s="27"/>
      <c r="AE10" s="27"/>
      <c r="AF10" s="27"/>
      <c r="AG10" s="27"/>
      <c r="AH10" s="27"/>
      <c r="AI10" s="27"/>
    </row>
    <row r="11" spans="1:35">
      <c r="A11" s="47" t="s">
        <v>15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/>
      <c r="AC11" s="27"/>
      <c r="AD11" s="27"/>
      <c r="AE11" s="27"/>
      <c r="AF11" s="27"/>
      <c r="AG11" s="27"/>
      <c r="AH11" s="27"/>
      <c r="AI11" s="27"/>
    </row>
    <row r="12" spans="1:35">
      <c r="A12" s="47" t="s">
        <v>16</v>
      </c>
      <c r="B12" s="27">
        <v>5233</v>
      </c>
      <c r="C12" s="27">
        <v>5233</v>
      </c>
      <c r="D12" s="27">
        <v>5233</v>
      </c>
      <c r="E12" s="27">
        <v>5233</v>
      </c>
      <c r="F12" s="27">
        <v>5233</v>
      </c>
      <c r="G12" s="27">
        <v>5233</v>
      </c>
      <c r="H12" s="27">
        <v>5233</v>
      </c>
      <c r="I12" s="27">
        <v>5233</v>
      </c>
      <c r="J12" s="27">
        <v>5233</v>
      </c>
      <c r="K12" s="27">
        <v>5233</v>
      </c>
      <c r="L12" s="27">
        <v>5233</v>
      </c>
      <c r="M12" s="27">
        <v>5233</v>
      </c>
      <c r="N12" s="27">
        <v>5233</v>
      </c>
      <c r="O12" s="27">
        <v>5233</v>
      </c>
      <c r="P12" s="27">
        <v>5233</v>
      </c>
      <c r="Q12" s="27">
        <v>5233</v>
      </c>
      <c r="R12" s="27">
        <v>5194.2</v>
      </c>
      <c r="S12" s="27">
        <v>5155.3999999999996</v>
      </c>
      <c r="T12" s="27">
        <v>5116.6000000000004</v>
      </c>
      <c r="U12" s="27">
        <v>5077.8</v>
      </c>
      <c r="V12" s="27">
        <v>5039</v>
      </c>
      <c r="W12" s="27">
        <v>5039</v>
      </c>
      <c r="X12" s="27">
        <v>5039</v>
      </c>
      <c r="Y12" s="27">
        <v>5039</v>
      </c>
      <c r="Z12" s="27">
        <v>5039</v>
      </c>
      <c r="AA12" s="27">
        <v>5039</v>
      </c>
      <c r="AB12" s="27"/>
      <c r="AC12" s="27"/>
      <c r="AD12" s="27"/>
      <c r="AE12" s="27"/>
      <c r="AF12" s="27"/>
      <c r="AG12" s="27"/>
      <c r="AH12" s="27"/>
      <c r="AI12" s="27"/>
    </row>
    <row r="13" spans="1:35">
      <c r="A13" s="47" t="s">
        <v>17</v>
      </c>
      <c r="B13" s="27">
        <v>114</v>
      </c>
      <c r="C13" s="27">
        <v>114</v>
      </c>
      <c r="D13" s="27">
        <v>114</v>
      </c>
      <c r="E13" s="27">
        <v>114</v>
      </c>
      <c r="F13" s="27">
        <v>114</v>
      </c>
      <c r="G13" s="27">
        <v>114</v>
      </c>
      <c r="H13" s="27">
        <v>114</v>
      </c>
      <c r="I13" s="27">
        <v>114</v>
      </c>
      <c r="J13" s="27">
        <v>114</v>
      </c>
      <c r="K13" s="27">
        <v>114</v>
      </c>
      <c r="L13" s="27">
        <v>114</v>
      </c>
      <c r="M13" s="27">
        <v>114</v>
      </c>
      <c r="N13" s="27">
        <v>114</v>
      </c>
      <c r="O13" s="27">
        <v>114</v>
      </c>
      <c r="P13" s="27">
        <v>114</v>
      </c>
      <c r="Q13" s="27">
        <v>114</v>
      </c>
      <c r="R13" s="27">
        <v>114</v>
      </c>
      <c r="S13" s="27">
        <v>114</v>
      </c>
      <c r="T13" s="27">
        <v>114</v>
      </c>
      <c r="U13" s="27">
        <v>114</v>
      </c>
      <c r="V13" s="27">
        <v>114</v>
      </c>
      <c r="W13" s="27">
        <v>114</v>
      </c>
      <c r="X13" s="27">
        <v>114</v>
      </c>
      <c r="Y13" s="27">
        <v>114</v>
      </c>
      <c r="Z13" s="27">
        <v>114</v>
      </c>
      <c r="AA13" s="27">
        <v>114</v>
      </c>
      <c r="AB13" s="27"/>
      <c r="AC13" s="27"/>
      <c r="AD13" s="27"/>
      <c r="AE13" s="27"/>
      <c r="AF13" s="27"/>
      <c r="AG13" s="27"/>
      <c r="AH13" s="27"/>
      <c r="AI13" s="27"/>
    </row>
    <row r="14" spans="1:35">
      <c r="A14" s="47" t="s">
        <v>18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/>
      <c r="AC14" s="27"/>
      <c r="AD14" s="27"/>
      <c r="AE14" s="27"/>
      <c r="AF14" s="27"/>
      <c r="AG14" s="27"/>
      <c r="AH14" s="27"/>
      <c r="AI14" s="27"/>
    </row>
    <row r="15" spans="1:35">
      <c r="A15" s="47" t="s">
        <v>19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/>
      <c r="AC15" s="27"/>
      <c r="AD15" s="27"/>
      <c r="AE15" s="27"/>
      <c r="AF15" s="27"/>
      <c r="AG15" s="27"/>
      <c r="AH15" s="27"/>
      <c r="AI15" s="27"/>
    </row>
    <row r="16" spans="1:35">
      <c r="A16" s="47" t="s">
        <v>20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/>
      <c r="AC16" s="27"/>
      <c r="AD16" s="27"/>
      <c r="AE16" s="27"/>
      <c r="AF16" s="27"/>
      <c r="AG16" s="27"/>
      <c r="AH16" s="27"/>
      <c r="AI16" s="27"/>
    </row>
    <row r="17" spans="1:35">
      <c r="A17" s="47" t="s">
        <v>21</v>
      </c>
      <c r="B17" s="27">
        <v>436</v>
      </c>
      <c r="C17" s="27">
        <v>436</v>
      </c>
      <c r="D17" s="27">
        <v>436</v>
      </c>
      <c r="E17" s="27">
        <v>436</v>
      </c>
      <c r="F17" s="27">
        <v>436</v>
      </c>
      <c r="G17" s="27">
        <v>436</v>
      </c>
      <c r="H17" s="27">
        <v>436</v>
      </c>
      <c r="I17" s="27">
        <v>436</v>
      </c>
      <c r="J17" s="27">
        <v>436</v>
      </c>
      <c r="K17" s="27">
        <v>436</v>
      </c>
      <c r="L17" s="27">
        <v>436</v>
      </c>
      <c r="M17" s="27">
        <v>436</v>
      </c>
      <c r="N17" s="27">
        <v>436</v>
      </c>
      <c r="O17" s="27">
        <v>436</v>
      </c>
      <c r="P17" s="27">
        <v>436</v>
      </c>
      <c r="Q17" s="27">
        <v>436</v>
      </c>
      <c r="R17" s="27">
        <v>436</v>
      </c>
      <c r="S17" s="27">
        <v>436</v>
      </c>
      <c r="T17" s="27">
        <v>436</v>
      </c>
      <c r="U17" s="27">
        <v>436</v>
      </c>
      <c r="V17" s="27">
        <v>436</v>
      </c>
      <c r="W17" s="27">
        <v>431</v>
      </c>
      <c r="X17" s="27">
        <v>426</v>
      </c>
      <c r="Y17" s="27">
        <v>421</v>
      </c>
      <c r="Z17" s="27">
        <v>416</v>
      </c>
      <c r="AA17" s="27">
        <v>411</v>
      </c>
      <c r="AB17" s="27"/>
      <c r="AC17" s="27"/>
      <c r="AD17" s="27"/>
      <c r="AE17" s="27"/>
      <c r="AF17" s="27"/>
      <c r="AG17" s="27"/>
      <c r="AH17" s="27"/>
      <c r="AI17" s="27"/>
    </row>
    <row r="18" spans="1:35">
      <c r="A18" s="47" t="s">
        <v>22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/>
      <c r="AC18" s="27"/>
      <c r="AD18" s="27"/>
      <c r="AE18" s="27"/>
      <c r="AF18" s="27"/>
      <c r="AG18" s="27"/>
      <c r="AH18" s="27"/>
      <c r="AI18" s="27"/>
    </row>
    <row r="19" spans="1:35">
      <c r="A19" s="47" t="s">
        <v>23</v>
      </c>
      <c r="B19" s="27">
        <v>0</v>
      </c>
      <c r="C19" s="27">
        <v>0</v>
      </c>
      <c r="D19" s="27">
        <v>400</v>
      </c>
      <c r="E19" s="27">
        <v>400</v>
      </c>
      <c r="F19" s="27">
        <v>400</v>
      </c>
      <c r="G19" s="27">
        <v>400</v>
      </c>
      <c r="H19" s="27">
        <v>400</v>
      </c>
      <c r="I19" s="27">
        <v>400</v>
      </c>
      <c r="J19" s="27">
        <v>400</v>
      </c>
      <c r="K19" s="27">
        <v>400</v>
      </c>
      <c r="L19" s="27">
        <v>400</v>
      </c>
      <c r="M19" s="27">
        <v>400</v>
      </c>
      <c r="N19" s="27">
        <v>400</v>
      </c>
      <c r="O19" s="27">
        <v>400</v>
      </c>
      <c r="P19" s="27">
        <v>400</v>
      </c>
      <c r="Q19" s="27">
        <v>400</v>
      </c>
      <c r="R19" s="27">
        <v>400</v>
      </c>
      <c r="S19" s="27">
        <v>400</v>
      </c>
      <c r="T19" s="27">
        <v>400</v>
      </c>
      <c r="U19" s="27">
        <v>400</v>
      </c>
      <c r="V19" s="27">
        <v>400</v>
      </c>
      <c r="W19" s="27">
        <v>400</v>
      </c>
      <c r="X19" s="27">
        <v>400</v>
      </c>
      <c r="Y19" s="27">
        <v>400</v>
      </c>
      <c r="Z19" s="27">
        <v>400</v>
      </c>
      <c r="AA19" s="27">
        <v>400</v>
      </c>
      <c r="AB19" s="27"/>
      <c r="AC19" s="27"/>
      <c r="AD19" s="27"/>
      <c r="AE19" s="27"/>
      <c r="AF19" s="27"/>
      <c r="AG19" s="27"/>
      <c r="AH19" s="27"/>
      <c r="AI19" s="27"/>
    </row>
    <row r="20" spans="1:35">
      <c r="A20" s="47" t="s">
        <v>24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/>
      <c r="AC20" s="27"/>
      <c r="AD20" s="27"/>
      <c r="AE20" s="27"/>
      <c r="AF20" s="27"/>
      <c r="AG20" s="27"/>
      <c r="AH20" s="27"/>
      <c r="AI20" s="27"/>
    </row>
    <row r="21" spans="1:35">
      <c r="A21" s="47" t="s">
        <v>25</v>
      </c>
      <c r="B21" s="27">
        <v>599</v>
      </c>
      <c r="C21" s="27">
        <v>599</v>
      </c>
      <c r="D21" s="27">
        <v>599</v>
      </c>
      <c r="E21" s="27">
        <v>599</v>
      </c>
      <c r="F21" s="27">
        <v>599</v>
      </c>
      <c r="G21" s="27">
        <v>599</v>
      </c>
      <c r="H21" s="27">
        <v>599</v>
      </c>
      <c r="I21" s="27">
        <v>599</v>
      </c>
      <c r="J21" s="27">
        <v>599</v>
      </c>
      <c r="K21" s="27">
        <v>599</v>
      </c>
      <c r="L21" s="27">
        <v>599</v>
      </c>
      <c r="M21" s="27">
        <v>599</v>
      </c>
      <c r="N21" s="27">
        <v>599</v>
      </c>
      <c r="O21" s="27">
        <v>599</v>
      </c>
      <c r="P21" s="27">
        <v>599</v>
      </c>
      <c r="Q21" s="27">
        <v>599</v>
      </c>
      <c r="R21" s="27">
        <v>599</v>
      </c>
      <c r="S21" s="27">
        <v>599</v>
      </c>
      <c r="T21" s="27">
        <v>599</v>
      </c>
      <c r="U21" s="27">
        <v>599</v>
      </c>
      <c r="V21" s="27">
        <v>599</v>
      </c>
      <c r="W21" s="27">
        <v>599</v>
      </c>
      <c r="X21" s="27">
        <v>599</v>
      </c>
      <c r="Y21" s="27">
        <v>599</v>
      </c>
      <c r="Z21" s="27">
        <v>599</v>
      </c>
      <c r="AA21" s="27">
        <v>599</v>
      </c>
      <c r="AB21" s="27"/>
      <c r="AC21" s="27"/>
      <c r="AD21" s="27"/>
      <c r="AE21" s="27"/>
      <c r="AF21" s="27"/>
      <c r="AG21" s="27"/>
      <c r="AH21" s="27"/>
      <c r="AI21" s="27"/>
    </row>
    <row r="22" spans="1:35">
      <c r="A22" s="47" t="s">
        <v>26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/>
      <c r="AC22" s="27"/>
      <c r="AD22" s="27"/>
      <c r="AE22" s="27"/>
      <c r="AF22" s="27"/>
      <c r="AG22" s="27"/>
      <c r="AH22" s="27"/>
      <c r="AI22" s="27"/>
    </row>
    <row r="23" spans="1:35">
      <c r="A23" s="47" t="s">
        <v>27</v>
      </c>
      <c r="B23" s="27">
        <v>413</v>
      </c>
      <c r="C23" s="27">
        <v>413</v>
      </c>
      <c r="D23" s="27">
        <v>413</v>
      </c>
      <c r="E23" s="27">
        <v>413</v>
      </c>
      <c r="F23" s="27">
        <v>413</v>
      </c>
      <c r="G23" s="27">
        <v>413</v>
      </c>
      <c r="H23" s="27">
        <v>413</v>
      </c>
      <c r="I23" s="27">
        <v>413</v>
      </c>
      <c r="J23" s="27">
        <v>413</v>
      </c>
      <c r="K23" s="27">
        <v>413</v>
      </c>
      <c r="L23" s="27">
        <v>413</v>
      </c>
      <c r="M23" s="27">
        <v>413</v>
      </c>
      <c r="N23" s="27">
        <v>413</v>
      </c>
      <c r="O23" s="27">
        <v>413</v>
      </c>
      <c r="P23" s="27">
        <v>413</v>
      </c>
      <c r="Q23" s="27">
        <v>413</v>
      </c>
      <c r="R23" s="27">
        <v>413</v>
      </c>
      <c r="S23" s="27">
        <v>413</v>
      </c>
      <c r="T23" s="27">
        <v>413</v>
      </c>
      <c r="U23" s="27">
        <v>413</v>
      </c>
      <c r="V23" s="27">
        <v>413</v>
      </c>
      <c r="W23" s="27">
        <v>413</v>
      </c>
      <c r="X23" s="27">
        <v>413</v>
      </c>
      <c r="Y23" s="27">
        <v>413</v>
      </c>
      <c r="Z23" s="27">
        <v>413</v>
      </c>
      <c r="AA23" s="27">
        <v>413</v>
      </c>
      <c r="AB23" s="27"/>
      <c r="AC23" s="27"/>
      <c r="AD23" s="27"/>
      <c r="AE23" s="27"/>
      <c r="AF23" s="27"/>
      <c r="AG23" s="27"/>
      <c r="AH23" s="27"/>
      <c r="AI23" s="27"/>
    </row>
    <row r="24" spans="1:35">
      <c r="A24" s="47" t="s">
        <v>28</v>
      </c>
      <c r="B24" s="27">
        <v>40804</v>
      </c>
      <c r="C24" s="27">
        <v>40628.199999999997</v>
      </c>
      <c r="D24" s="27">
        <v>40452.400000000001</v>
      </c>
      <c r="E24" s="27">
        <v>40276.6</v>
      </c>
      <c r="F24" s="27">
        <v>40100.800000000003</v>
      </c>
      <c r="G24" s="27">
        <v>39925</v>
      </c>
      <c r="H24" s="27">
        <v>39749.199999999997</v>
      </c>
      <c r="I24" s="27">
        <v>39573.4</v>
      </c>
      <c r="J24" s="27">
        <v>39397.599999999999</v>
      </c>
      <c r="K24" s="27">
        <v>39221.800000000003</v>
      </c>
      <c r="L24" s="27">
        <v>39046</v>
      </c>
      <c r="M24" s="27">
        <v>38869.599999999999</v>
      </c>
      <c r="N24" s="27">
        <v>38693.199999999997</v>
      </c>
      <c r="O24" s="27">
        <v>38516.800000000003</v>
      </c>
      <c r="P24" s="27">
        <v>38340.400000000001</v>
      </c>
      <c r="Q24" s="27">
        <v>38164</v>
      </c>
      <c r="R24" s="27">
        <v>37964</v>
      </c>
      <c r="S24" s="27">
        <v>37764</v>
      </c>
      <c r="T24" s="27">
        <v>37564</v>
      </c>
      <c r="U24" s="27">
        <v>37364</v>
      </c>
      <c r="V24" s="27">
        <v>37164</v>
      </c>
      <c r="W24" s="27">
        <v>36964</v>
      </c>
      <c r="X24" s="27">
        <v>36764</v>
      </c>
      <c r="Y24" s="27">
        <v>36564</v>
      </c>
      <c r="Z24" s="27">
        <v>36364</v>
      </c>
      <c r="AA24" s="27">
        <v>36164</v>
      </c>
      <c r="AB24" s="27"/>
      <c r="AC24" s="27"/>
      <c r="AD24" s="27"/>
      <c r="AE24" s="27"/>
      <c r="AF24" s="27"/>
      <c r="AG24" s="27"/>
      <c r="AH24" s="27"/>
      <c r="AI24" s="27"/>
    </row>
    <row r="25" spans="1:35">
      <c r="A25" s="47" t="s">
        <v>29</v>
      </c>
      <c r="B25" s="27">
        <v>0</v>
      </c>
      <c r="C25" s="27">
        <v>0</v>
      </c>
      <c r="D25" s="27">
        <v>2</v>
      </c>
      <c r="E25" s="27">
        <v>2</v>
      </c>
      <c r="F25" s="27">
        <v>2</v>
      </c>
      <c r="G25" s="27">
        <v>2</v>
      </c>
      <c r="H25" s="27">
        <v>2</v>
      </c>
      <c r="I25" s="27">
        <v>2</v>
      </c>
      <c r="J25" s="27">
        <v>2</v>
      </c>
      <c r="K25" s="27">
        <v>2</v>
      </c>
      <c r="L25" s="27">
        <v>2</v>
      </c>
      <c r="M25" s="27">
        <v>2</v>
      </c>
      <c r="N25" s="27">
        <v>2</v>
      </c>
      <c r="O25" s="27">
        <v>2</v>
      </c>
      <c r="P25" s="27">
        <v>2</v>
      </c>
      <c r="Q25" s="27">
        <v>2</v>
      </c>
      <c r="R25" s="27">
        <v>2</v>
      </c>
      <c r="S25" s="27">
        <v>2</v>
      </c>
      <c r="T25" s="27">
        <v>2</v>
      </c>
      <c r="U25" s="27">
        <v>2</v>
      </c>
      <c r="V25" s="27">
        <v>2</v>
      </c>
      <c r="W25" s="27">
        <v>2</v>
      </c>
      <c r="X25" s="27">
        <v>2</v>
      </c>
      <c r="Y25" s="27">
        <v>2</v>
      </c>
      <c r="Z25" s="27">
        <v>2</v>
      </c>
      <c r="AA25" s="27">
        <v>2</v>
      </c>
      <c r="AB25" s="27"/>
      <c r="AC25" s="27"/>
      <c r="AD25" s="27"/>
      <c r="AE25" s="27"/>
      <c r="AF25" s="27"/>
      <c r="AG25" s="27"/>
      <c r="AH25" s="27"/>
      <c r="AI25" s="27"/>
    </row>
    <row r="26" spans="1:35">
      <c r="A26" s="47" t="s">
        <v>30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/>
      <c r="AC26" s="27"/>
      <c r="AD26" s="27"/>
      <c r="AE26" s="27"/>
      <c r="AF26" s="27"/>
      <c r="AG26" s="27"/>
      <c r="AH26" s="27"/>
      <c r="AI26" s="27"/>
    </row>
    <row r="27" spans="1:35">
      <c r="A27" s="47" t="s">
        <v>31</v>
      </c>
      <c r="B27" s="27">
        <v>218240</v>
      </c>
      <c r="C27" s="27">
        <v>217462.6</v>
      </c>
      <c r="D27" s="27">
        <v>216685.2</v>
      </c>
      <c r="E27" s="27">
        <v>215907.8</v>
      </c>
      <c r="F27" s="27">
        <v>215130.4</v>
      </c>
      <c r="G27" s="27">
        <v>214353</v>
      </c>
      <c r="H27" s="27">
        <v>213575.6</v>
      </c>
      <c r="I27" s="27">
        <v>212798.2</v>
      </c>
      <c r="J27" s="27">
        <v>212020.8</v>
      </c>
      <c r="K27" s="27">
        <v>211243.4</v>
      </c>
      <c r="L27" s="27">
        <v>210466</v>
      </c>
      <c r="M27" s="27">
        <v>209688.4</v>
      </c>
      <c r="N27" s="27">
        <v>208910.8</v>
      </c>
      <c r="O27" s="27">
        <v>208133.2</v>
      </c>
      <c r="P27" s="27">
        <v>207355.6</v>
      </c>
      <c r="Q27" s="27">
        <v>206578</v>
      </c>
      <c r="R27" s="27">
        <v>205800.6</v>
      </c>
      <c r="S27" s="27">
        <v>205023.2</v>
      </c>
      <c r="T27" s="27">
        <v>204245.8</v>
      </c>
      <c r="U27" s="27">
        <v>203468.4</v>
      </c>
      <c r="V27" s="27">
        <v>202691</v>
      </c>
      <c r="W27" s="27">
        <v>202691</v>
      </c>
      <c r="X27" s="27">
        <v>202691</v>
      </c>
      <c r="Y27" s="27">
        <v>202691</v>
      </c>
      <c r="Z27" s="27">
        <v>202691</v>
      </c>
      <c r="AA27" s="27">
        <v>202691</v>
      </c>
      <c r="AB27" s="27"/>
      <c r="AC27" s="27"/>
      <c r="AD27" s="27"/>
      <c r="AE27" s="27"/>
      <c r="AF27" s="27"/>
      <c r="AG27" s="27"/>
      <c r="AH27" s="27"/>
      <c r="AI27" s="27"/>
    </row>
    <row r="28" spans="1:35">
      <c r="A28" s="47" t="s">
        <v>33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/>
      <c r="AC28" s="27"/>
      <c r="AD28" s="27"/>
      <c r="AE28" s="27"/>
      <c r="AF28" s="27"/>
      <c r="AG28" s="27"/>
      <c r="AH28" s="27"/>
      <c r="AI28" s="27"/>
    </row>
    <row r="29" spans="1:35">
      <c r="A29" s="47" t="s">
        <v>34</v>
      </c>
      <c r="B29" s="27">
        <v>313</v>
      </c>
      <c r="C29" s="27">
        <v>310.5</v>
      </c>
      <c r="D29" s="27">
        <v>308</v>
      </c>
      <c r="E29" s="27">
        <v>305.5</v>
      </c>
      <c r="F29" s="27">
        <v>303</v>
      </c>
      <c r="G29" s="27">
        <v>300.5</v>
      </c>
      <c r="H29" s="27">
        <v>298</v>
      </c>
      <c r="I29" s="27">
        <v>295.5</v>
      </c>
      <c r="J29" s="27">
        <v>293</v>
      </c>
      <c r="K29" s="27">
        <v>290.5</v>
      </c>
      <c r="L29" s="27">
        <v>288</v>
      </c>
      <c r="M29" s="27">
        <v>285.39999999999998</v>
      </c>
      <c r="N29" s="27">
        <v>282.8</v>
      </c>
      <c r="O29" s="27">
        <v>280.2</v>
      </c>
      <c r="P29" s="27">
        <v>277.60000000000002</v>
      </c>
      <c r="Q29" s="27">
        <v>275</v>
      </c>
      <c r="R29" s="27">
        <v>272.60000000000002</v>
      </c>
      <c r="S29" s="27">
        <v>270.2</v>
      </c>
      <c r="T29" s="27">
        <v>267.8</v>
      </c>
      <c r="U29" s="27">
        <v>265.39999999999998</v>
      </c>
      <c r="V29" s="27">
        <v>263</v>
      </c>
      <c r="W29" s="27">
        <v>263</v>
      </c>
      <c r="X29" s="27">
        <v>263</v>
      </c>
      <c r="Y29" s="27">
        <v>263</v>
      </c>
      <c r="Z29" s="27">
        <v>263</v>
      </c>
      <c r="AA29" s="27">
        <v>263</v>
      </c>
      <c r="AB29" s="27"/>
      <c r="AC29" s="27"/>
      <c r="AD29" s="27"/>
      <c r="AE29" s="27"/>
      <c r="AF29" s="27"/>
      <c r="AG29" s="27"/>
      <c r="AH29" s="27"/>
      <c r="AI29" s="27"/>
    </row>
    <row r="30" spans="1:35">
      <c r="A30" s="47" t="s">
        <v>35</v>
      </c>
      <c r="B30" s="27">
        <v>157</v>
      </c>
      <c r="C30" s="27">
        <v>168.3</v>
      </c>
      <c r="D30" s="27">
        <v>179.6</v>
      </c>
      <c r="E30" s="27">
        <v>190.9</v>
      </c>
      <c r="F30" s="27">
        <v>202.2</v>
      </c>
      <c r="G30" s="27">
        <v>213.5</v>
      </c>
      <c r="H30" s="27">
        <v>224.8</v>
      </c>
      <c r="I30" s="27">
        <v>236.1</v>
      </c>
      <c r="J30" s="27">
        <v>247.4</v>
      </c>
      <c r="K30" s="27">
        <v>258.7</v>
      </c>
      <c r="L30" s="27">
        <v>270</v>
      </c>
      <c r="M30" s="27">
        <v>276.8</v>
      </c>
      <c r="N30" s="27">
        <v>283.60000000000002</v>
      </c>
      <c r="O30" s="27">
        <v>290.39999999999998</v>
      </c>
      <c r="P30" s="27">
        <v>297.2</v>
      </c>
      <c r="Q30" s="27">
        <v>304</v>
      </c>
      <c r="R30" s="27">
        <v>362.6</v>
      </c>
      <c r="S30" s="27">
        <v>421.2</v>
      </c>
      <c r="T30" s="27">
        <v>479.8</v>
      </c>
      <c r="U30" s="27">
        <v>538.4</v>
      </c>
      <c r="V30" s="27">
        <v>597</v>
      </c>
      <c r="W30" s="27">
        <v>597</v>
      </c>
      <c r="X30" s="27">
        <v>597</v>
      </c>
      <c r="Y30" s="27">
        <v>597</v>
      </c>
      <c r="Z30" s="27">
        <v>597</v>
      </c>
      <c r="AA30" s="27">
        <v>597</v>
      </c>
      <c r="AB30" s="27"/>
      <c r="AC30" s="27"/>
      <c r="AD30" s="27"/>
      <c r="AE30" s="27"/>
      <c r="AF30" s="27"/>
      <c r="AG30" s="27"/>
      <c r="AH30" s="27"/>
      <c r="AI30" s="27"/>
    </row>
    <row r="31" spans="1:35">
      <c r="A31" s="47" t="s">
        <v>36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/>
      <c r="AC31" s="27"/>
      <c r="AD31" s="27"/>
      <c r="AE31" s="27"/>
      <c r="AF31" s="27"/>
      <c r="AG31" s="27"/>
      <c r="AH31" s="27"/>
      <c r="AI31" s="27"/>
    </row>
    <row r="32" spans="1:35">
      <c r="A32" s="47" t="s">
        <v>37</v>
      </c>
      <c r="B32" s="27">
        <v>40</v>
      </c>
      <c r="C32" s="27">
        <v>40</v>
      </c>
      <c r="D32" s="27">
        <v>40</v>
      </c>
      <c r="E32" s="27">
        <v>40</v>
      </c>
      <c r="F32" s="27">
        <v>40</v>
      </c>
      <c r="G32" s="27">
        <v>40</v>
      </c>
      <c r="H32" s="27">
        <v>40</v>
      </c>
      <c r="I32" s="27">
        <v>40</v>
      </c>
      <c r="J32" s="27">
        <v>40</v>
      </c>
      <c r="K32" s="27">
        <v>40</v>
      </c>
      <c r="L32" s="27">
        <v>40</v>
      </c>
      <c r="M32" s="27">
        <v>40</v>
      </c>
      <c r="N32" s="27">
        <v>40</v>
      </c>
      <c r="O32" s="27">
        <v>40</v>
      </c>
      <c r="P32" s="27">
        <v>40</v>
      </c>
      <c r="Q32" s="27">
        <v>40</v>
      </c>
      <c r="R32" s="27">
        <v>40</v>
      </c>
      <c r="S32" s="27">
        <v>40</v>
      </c>
      <c r="T32" s="27">
        <v>40</v>
      </c>
      <c r="U32" s="27">
        <v>40</v>
      </c>
      <c r="V32" s="27">
        <v>40</v>
      </c>
      <c r="W32" s="27">
        <v>40</v>
      </c>
      <c r="X32" s="27">
        <v>40</v>
      </c>
      <c r="Y32" s="27">
        <v>40</v>
      </c>
      <c r="Z32" s="27">
        <v>40</v>
      </c>
      <c r="AA32" s="27">
        <v>40</v>
      </c>
      <c r="AB32" s="27"/>
      <c r="AC32" s="27"/>
      <c r="AD32" s="27"/>
      <c r="AE32" s="27"/>
      <c r="AF32" s="27"/>
      <c r="AG32" s="27"/>
      <c r="AH32" s="27"/>
      <c r="AI32" s="27"/>
    </row>
    <row r="33" spans="1:35">
      <c r="A33" s="47" t="s">
        <v>54</v>
      </c>
      <c r="B33" s="27" t="s">
        <v>308</v>
      </c>
      <c r="C33" s="27" t="s">
        <v>308</v>
      </c>
      <c r="D33" s="27" t="s">
        <v>308</v>
      </c>
      <c r="E33" s="27" t="s">
        <v>308</v>
      </c>
      <c r="F33" s="27" t="s">
        <v>308</v>
      </c>
      <c r="G33" s="27" t="s">
        <v>308</v>
      </c>
      <c r="H33" s="27" t="s">
        <v>308</v>
      </c>
      <c r="I33" s="27" t="s">
        <v>308</v>
      </c>
      <c r="J33" s="27" t="s">
        <v>308</v>
      </c>
      <c r="K33" s="27" t="s">
        <v>308</v>
      </c>
      <c r="L33" s="27" t="s">
        <v>308</v>
      </c>
      <c r="M33" s="27" t="s">
        <v>308</v>
      </c>
      <c r="N33" s="27" t="s">
        <v>308</v>
      </c>
      <c r="O33" s="27" t="s">
        <v>308</v>
      </c>
      <c r="P33" s="27" t="s">
        <v>308</v>
      </c>
      <c r="Q33" s="27" t="s">
        <v>308</v>
      </c>
      <c r="R33" s="27" t="s">
        <v>308</v>
      </c>
      <c r="S33" s="27" t="s">
        <v>308</v>
      </c>
      <c r="T33" s="27" t="s">
        <v>308</v>
      </c>
      <c r="U33" s="27" t="s">
        <v>308</v>
      </c>
      <c r="V33" s="27" t="s">
        <v>308</v>
      </c>
      <c r="W33" s="27" t="s">
        <v>308</v>
      </c>
      <c r="X33" s="27" t="s">
        <v>308</v>
      </c>
      <c r="Y33" s="27" t="s">
        <v>308</v>
      </c>
      <c r="Z33" s="27" t="s">
        <v>308</v>
      </c>
      <c r="AA33" s="27" t="s">
        <v>308</v>
      </c>
      <c r="AB33" s="27"/>
      <c r="AC33" s="27"/>
      <c r="AD33" s="27"/>
      <c r="AE33" s="27"/>
      <c r="AF33" s="27"/>
      <c r="AG33" s="27"/>
      <c r="AH33" s="27"/>
      <c r="AI33" s="27"/>
    </row>
    <row r="34" spans="1:35">
      <c r="A34" s="47" t="s">
        <v>38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/>
      <c r="AC34" s="27"/>
      <c r="AD34" s="27"/>
      <c r="AE34" s="27"/>
      <c r="AF34" s="27"/>
      <c r="AG34" s="27"/>
      <c r="AH34" s="27"/>
      <c r="AI34" s="27"/>
    </row>
    <row r="35" spans="1:35">
      <c r="A35" s="47" t="s">
        <v>39</v>
      </c>
      <c r="B35" s="27">
        <v>766</v>
      </c>
      <c r="C35" s="27">
        <v>735</v>
      </c>
      <c r="D35" s="27">
        <v>704</v>
      </c>
      <c r="E35" s="27">
        <v>673</v>
      </c>
      <c r="F35" s="27">
        <v>642</v>
      </c>
      <c r="G35" s="27">
        <v>611</v>
      </c>
      <c r="H35" s="27">
        <v>580</v>
      </c>
      <c r="I35" s="27">
        <v>549</v>
      </c>
      <c r="J35" s="27">
        <v>518</v>
      </c>
      <c r="K35" s="27">
        <v>487</v>
      </c>
      <c r="L35" s="27">
        <v>456</v>
      </c>
      <c r="M35" s="27">
        <v>429.2</v>
      </c>
      <c r="N35" s="27">
        <v>402.4</v>
      </c>
      <c r="O35" s="27">
        <v>375.6</v>
      </c>
      <c r="P35" s="27">
        <v>348.8</v>
      </c>
      <c r="Q35" s="27">
        <v>322</v>
      </c>
      <c r="R35" s="27">
        <v>322</v>
      </c>
      <c r="S35" s="27">
        <v>322</v>
      </c>
      <c r="T35" s="27">
        <v>322</v>
      </c>
      <c r="U35" s="27">
        <v>322</v>
      </c>
      <c r="V35" s="27">
        <v>322</v>
      </c>
      <c r="W35" s="27">
        <v>322</v>
      </c>
      <c r="X35" s="27">
        <v>322</v>
      </c>
      <c r="Y35" s="27">
        <v>322</v>
      </c>
      <c r="Z35" s="27">
        <v>322</v>
      </c>
      <c r="AA35" s="27">
        <v>322</v>
      </c>
      <c r="AB35" s="27"/>
      <c r="AC35" s="27"/>
      <c r="AD35" s="27"/>
      <c r="AE35" s="27"/>
      <c r="AF35" s="27"/>
      <c r="AG35" s="27"/>
      <c r="AH35" s="27"/>
      <c r="AI35" s="27"/>
    </row>
    <row r="36" spans="1:35">
      <c r="A36" s="47" t="s">
        <v>40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/>
      <c r="AC36" s="27"/>
      <c r="AD36" s="27"/>
      <c r="AE36" s="27"/>
      <c r="AF36" s="27"/>
      <c r="AG36" s="27"/>
      <c r="AH36" s="27"/>
      <c r="AI36" s="27"/>
    </row>
    <row r="37" spans="1:35">
      <c r="A37" s="47" t="s">
        <v>41</v>
      </c>
      <c r="B37" s="27">
        <v>206638</v>
      </c>
      <c r="C37" s="27">
        <v>206610.1</v>
      </c>
      <c r="D37" s="27">
        <v>206582.2</v>
      </c>
      <c r="E37" s="27">
        <v>206554.3</v>
      </c>
      <c r="F37" s="27">
        <v>206526.4</v>
      </c>
      <c r="G37" s="27">
        <v>206498.5</v>
      </c>
      <c r="H37" s="27">
        <v>206470.6</v>
      </c>
      <c r="I37" s="27">
        <v>206442.7</v>
      </c>
      <c r="J37" s="27">
        <v>206414.8</v>
      </c>
      <c r="K37" s="27">
        <v>206386.9</v>
      </c>
      <c r="L37" s="27">
        <v>206359</v>
      </c>
      <c r="M37" s="27">
        <v>206332.2</v>
      </c>
      <c r="N37" s="27">
        <v>206305.4</v>
      </c>
      <c r="O37" s="27">
        <v>206278.6</v>
      </c>
      <c r="P37" s="27">
        <v>206251.8</v>
      </c>
      <c r="Q37" s="27">
        <v>206225</v>
      </c>
      <c r="R37" s="27">
        <v>206192.4</v>
      </c>
      <c r="S37" s="27">
        <v>206159.8</v>
      </c>
      <c r="T37" s="27">
        <v>206127.2</v>
      </c>
      <c r="U37" s="27">
        <v>206094.6</v>
      </c>
      <c r="V37" s="27">
        <v>206062</v>
      </c>
      <c r="W37" s="27">
        <v>206034.4</v>
      </c>
      <c r="X37" s="27">
        <v>206006.8</v>
      </c>
      <c r="Y37" s="27">
        <v>205979.2</v>
      </c>
      <c r="Z37" s="27">
        <v>205951.6</v>
      </c>
      <c r="AA37" s="27">
        <v>205924</v>
      </c>
      <c r="AB37" s="27"/>
      <c r="AC37" s="27"/>
      <c r="AD37" s="27"/>
      <c r="AE37" s="27"/>
      <c r="AF37" s="27"/>
      <c r="AG37" s="27"/>
      <c r="AH37" s="27"/>
      <c r="AI37" s="27"/>
    </row>
    <row r="38" spans="1:35">
      <c r="A38" s="47" t="s">
        <v>42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/>
      <c r="AC38" s="27"/>
      <c r="AD38" s="27"/>
      <c r="AE38" s="27"/>
      <c r="AF38" s="27"/>
      <c r="AG38" s="27"/>
      <c r="AH38" s="27"/>
      <c r="AI38" s="27"/>
    </row>
    <row r="39" spans="1:35">
      <c r="A39" s="47" t="s">
        <v>43</v>
      </c>
      <c r="B39" s="27">
        <v>3900</v>
      </c>
      <c r="C39" s="27">
        <v>3823.5</v>
      </c>
      <c r="D39" s="27">
        <v>3747</v>
      </c>
      <c r="E39" s="27">
        <v>3670.5</v>
      </c>
      <c r="F39" s="27">
        <v>3594</v>
      </c>
      <c r="G39" s="27">
        <v>3517.5</v>
      </c>
      <c r="H39" s="27">
        <v>3441</v>
      </c>
      <c r="I39" s="27">
        <v>3364.5</v>
      </c>
      <c r="J39" s="27">
        <v>3288</v>
      </c>
      <c r="K39" s="27">
        <v>3211.5</v>
      </c>
      <c r="L39" s="27">
        <v>3135</v>
      </c>
      <c r="M39" s="27">
        <v>3058.4</v>
      </c>
      <c r="N39" s="27">
        <v>2981.8</v>
      </c>
      <c r="O39" s="27">
        <v>2905.2</v>
      </c>
      <c r="P39" s="27">
        <v>2828.6</v>
      </c>
      <c r="Q39" s="27">
        <v>2752</v>
      </c>
      <c r="R39" s="27">
        <v>2675.6</v>
      </c>
      <c r="S39" s="27">
        <v>2599.1999999999998</v>
      </c>
      <c r="T39" s="27">
        <v>2522.8000000000002</v>
      </c>
      <c r="U39" s="27">
        <v>2446.4</v>
      </c>
      <c r="V39" s="27">
        <v>2370</v>
      </c>
      <c r="W39" s="27">
        <v>2293.6</v>
      </c>
      <c r="X39" s="27">
        <v>2217.1999999999998</v>
      </c>
      <c r="Y39" s="27">
        <v>2140.8000000000002</v>
      </c>
      <c r="Z39" s="27">
        <v>2064.4</v>
      </c>
      <c r="AA39" s="27">
        <v>1988</v>
      </c>
      <c r="AB39" s="27"/>
      <c r="AC39" s="27"/>
      <c r="AD39" s="27"/>
      <c r="AE39" s="27"/>
      <c r="AF39" s="27"/>
      <c r="AG39" s="27"/>
      <c r="AH39" s="27"/>
      <c r="AI39" s="27"/>
    </row>
    <row r="40" spans="1:35">
      <c r="A40" s="47" t="s">
        <v>44</v>
      </c>
      <c r="B40" s="27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/>
      <c r="AC40" s="27"/>
      <c r="AD40" s="27"/>
      <c r="AE40" s="27"/>
      <c r="AF40" s="27"/>
      <c r="AG40" s="27"/>
      <c r="AH40" s="27"/>
      <c r="AI40" s="27"/>
    </row>
    <row r="41" spans="1:35">
      <c r="A41" s="47" t="s">
        <v>45</v>
      </c>
      <c r="B41" s="27">
        <v>4631</v>
      </c>
      <c r="C41" s="27">
        <v>4621.5</v>
      </c>
      <c r="D41" s="27">
        <v>4612</v>
      </c>
      <c r="E41" s="27">
        <v>4602.5</v>
      </c>
      <c r="F41" s="27">
        <v>4593</v>
      </c>
      <c r="G41" s="27">
        <v>4583.5</v>
      </c>
      <c r="H41" s="27">
        <v>4574</v>
      </c>
      <c r="I41" s="27">
        <v>4564.5</v>
      </c>
      <c r="J41" s="27">
        <v>4555</v>
      </c>
      <c r="K41" s="27">
        <v>4545.5</v>
      </c>
      <c r="L41" s="27">
        <v>4536</v>
      </c>
      <c r="M41" s="27">
        <v>4526.3999999999996</v>
      </c>
      <c r="N41" s="27">
        <v>4516.8</v>
      </c>
      <c r="O41" s="27">
        <v>4507.2</v>
      </c>
      <c r="P41" s="27">
        <v>4497.6000000000004</v>
      </c>
      <c r="Q41" s="27">
        <v>4488</v>
      </c>
      <c r="R41" s="27">
        <v>4478.2</v>
      </c>
      <c r="S41" s="27">
        <v>4468.3999999999996</v>
      </c>
      <c r="T41" s="27">
        <v>4458.6000000000004</v>
      </c>
      <c r="U41" s="27">
        <v>4448.8</v>
      </c>
      <c r="V41" s="27">
        <v>4439</v>
      </c>
      <c r="W41" s="27">
        <v>4622.2</v>
      </c>
      <c r="X41" s="27">
        <v>4805.3999999999996</v>
      </c>
      <c r="Y41" s="27">
        <v>4988.6000000000004</v>
      </c>
      <c r="Z41" s="27">
        <v>5171.8</v>
      </c>
      <c r="AA41" s="27">
        <v>5355</v>
      </c>
      <c r="AB41" s="27"/>
      <c r="AC41" s="27"/>
      <c r="AD41" s="27"/>
      <c r="AE41" s="27"/>
      <c r="AF41" s="27"/>
      <c r="AG41" s="27"/>
      <c r="AH41" s="27"/>
      <c r="AI41" s="27"/>
    </row>
    <row r="42" spans="1:35">
      <c r="A42" s="47" t="s">
        <v>46</v>
      </c>
      <c r="B42" s="27">
        <v>11646.2</v>
      </c>
      <c r="C42" s="27">
        <v>11644.82</v>
      </c>
      <c r="D42" s="27">
        <v>11643.44</v>
      </c>
      <c r="E42" s="27">
        <v>11642.06</v>
      </c>
      <c r="F42" s="27">
        <v>11640.68</v>
      </c>
      <c r="G42" s="27">
        <v>11639.3</v>
      </c>
      <c r="H42" s="27">
        <v>11637.92</v>
      </c>
      <c r="I42" s="27">
        <v>11636.54</v>
      </c>
      <c r="J42" s="27">
        <v>11635.16</v>
      </c>
      <c r="K42" s="27">
        <v>11633.78</v>
      </c>
      <c r="L42" s="27">
        <v>11632.4</v>
      </c>
      <c r="M42" s="27">
        <v>11632.4</v>
      </c>
      <c r="N42" s="27">
        <v>11632.4</v>
      </c>
      <c r="O42" s="27">
        <v>11632.4</v>
      </c>
      <c r="P42" s="27">
        <v>11632.4</v>
      </c>
      <c r="Q42" s="27">
        <v>11632.4</v>
      </c>
      <c r="R42" s="27">
        <v>11632.4</v>
      </c>
      <c r="S42" s="27">
        <v>11632.4</v>
      </c>
      <c r="T42" s="27">
        <v>11632.4</v>
      </c>
      <c r="U42" s="27">
        <v>11632.4</v>
      </c>
      <c r="V42" s="27">
        <v>11632.4</v>
      </c>
      <c r="W42" s="27">
        <v>11632.4</v>
      </c>
      <c r="X42" s="27">
        <v>11632.4</v>
      </c>
      <c r="Y42" s="27">
        <v>11632.4</v>
      </c>
      <c r="Z42" s="27">
        <v>11632.4</v>
      </c>
      <c r="AA42" s="27">
        <v>11632.4</v>
      </c>
      <c r="AB42" s="27"/>
      <c r="AC42" s="27"/>
      <c r="AD42" s="27"/>
      <c r="AE42" s="27"/>
      <c r="AF42" s="27"/>
      <c r="AG42" s="27"/>
      <c r="AH42" s="27"/>
      <c r="AI42" s="27"/>
    </row>
    <row r="43" spans="1:35">
      <c r="A43" s="47" t="s">
        <v>49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/>
      <c r="AC43" s="27"/>
      <c r="AD43" s="27"/>
      <c r="AE43" s="27"/>
      <c r="AF43" s="27"/>
      <c r="AG43" s="27"/>
      <c r="AH43" s="27"/>
      <c r="AI43" s="27"/>
    </row>
    <row r="44" spans="1:35">
      <c r="A44" s="47" t="s">
        <v>50</v>
      </c>
      <c r="B44" s="27">
        <v>8</v>
      </c>
      <c r="C44" s="27">
        <v>8</v>
      </c>
      <c r="D44" s="27">
        <v>8</v>
      </c>
      <c r="E44" s="27">
        <v>8</v>
      </c>
      <c r="F44" s="27">
        <v>8</v>
      </c>
      <c r="G44" s="27">
        <v>8</v>
      </c>
      <c r="H44" s="27">
        <v>8</v>
      </c>
      <c r="I44" s="27">
        <v>8</v>
      </c>
      <c r="J44" s="27">
        <v>8</v>
      </c>
      <c r="K44" s="27">
        <v>8</v>
      </c>
      <c r="L44" s="27">
        <v>8</v>
      </c>
      <c r="M44" s="27">
        <v>8</v>
      </c>
      <c r="N44" s="27">
        <v>8</v>
      </c>
      <c r="O44" s="27">
        <v>8</v>
      </c>
      <c r="P44" s="27">
        <v>8</v>
      </c>
      <c r="Q44" s="27">
        <v>8</v>
      </c>
      <c r="R44" s="27">
        <v>8</v>
      </c>
      <c r="S44" s="27">
        <v>8</v>
      </c>
      <c r="T44" s="27">
        <v>8</v>
      </c>
      <c r="U44" s="27">
        <v>8</v>
      </c>
      <c r="V44" s="27">
        <v>8</v>
      </c>
      <c r="W44" s="27">
        <v>8</v>
      </c>
      <c r="X44" s="27">
        <v>8</v>
      </c>
      <c r="Y44" s="27">
        <v>8</v>
      </c>
      <c r="Z44" s="27">
        <v>8</v>
      </c>
      <c r="AA44" s="27">
        <v>8</v>
      </c>
      <c r="AB44" s="27"/>
      <c r="AC44" s="27"/>
      <c r="AD44" s="27"/>
      <c r="AE44" s="27"/>
      <c r="AF44" s="27"/>
      <c r="AG44" s="27"/>
      <c r="AH44" s="27"/>
      <c r="AI44" s="27"/>
    </row>
    <row r="45" spans="1:35">
      <c r="A45" s="47" t="s">
        <v>51</v>
      </c>
      <c r="B45" s="27">
        <v>7548</v>
      </c>
      <c r="C45" s="27">
        <v>7542.4</v>
      </c>
      <c r="D45" s="27">
        <v>7536.8</v>
      </c>
      <c r="E45" s="27">
        <v>7531.2</v>
      </c>
      <c r="F45" s="27">
        <v>7525.6</v>
      </c>
      <c r="G45" s="27">
        <v>7520</v>
      </c>
      <c r="H45" s="27">
        <v>7514.4</v>
      </c>
      <c r="I45" s="27">
        <v>7508.8</v>
      </c>
      <c r="J45" s="27">
        <v>7503.2</v>
      </c>
      <c r="K45" s="27">
        <v>7497.6</v>
      </c>
      <c r="L45" s="27">
        <v>7492</v>
      </c>
      <c r="M45" s="27">
        <v>7486.4</v>
      </c>
      <c r="N45" s="27">
        <v>7480.8</v>
      </c>
      <c r="O45" s="27">
        <v>7475.2</v>
      </c>
      <c r="P45" s="27">
        <v>7469.6</v>
      </c>
      <c r="Q45" s="27">
        <v>7464</v>
      </c>
      <c r="R45" s="27">
        <v>7458.4</v>
      </c>
      <c r="S45" s="27">
        <v>7452.8</v>
      </c>
      <c r="T45" s="27">
        <v>7447.2</v>
      </c>
      <c r="U45" s="27">
        <v>7441.6</v>
      </c>
      <c r="V45" s="27">
        <v>7436</v>
      </c>
      <c r="W45" s="27">
        <v>7430.2</v>
      </c>
      <c r="X45" s="27">
        <v>7424.4</v>
      </c>
      <c r="Y45" s="27">
        <v>7418.6</v>
      </c>
      <c r="Z45" s="27">
        <v>7412.8</v>
      </c>
      <c r="AA45" s="27">
        <v>7407</v>
      </c>
      <c r="AB45" s="27"/>
      <c r="AC45" s="27"/>
      <c r="AD45" s="27"/>
      <c r="AE45" s="27"/>
      <c r="AF45" s="27"/>
      <c r="AG45" s="27"/>
      <c r="AH45" s="27"/>
      <c r="AI45" s="27"/>
    </row>
    <row r="46" spans="1:35">
      <c r="A46" s="47" t="s">
        <v>52</v>
      </c>
      <c r="B46" s="27"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/>
      <c r="AC46" s="27"/>
      <c r="AD46" s="27"/>
      <c r="AE46" s="27"/>
      <c r="AF46" s="27"/>
      <c r="AG46" s="27"/>
      <c r="AH46" s="27"/>
      <c r="AI46" s="27"/>
    </row>
    <row r="47" spans="1:35">
      <c r="A47" s="47" t="s">
        <v>53</v>
      </c>
      <c r="B47" s="27">
        <v>1313.03</v>
      </c>
      <c r="C47" s="27">
        <v>1243.95</v>
      </c>
      <c r="D47" s="27">
        <v>1174.8699999999999</v>
      </c>
      <c r="E47" s="27">
        <v>1105.8</v>
      </c>
      <c r="F47" s="27">
        <v>1036.72</v>
      </c>
      <c r="G47" s="27">
        <v>967.64</v>
      </c>
      <c r="H47" s="27">
        <v>898.56</v>
      </c>
      <c r="I47" s="27">
        <v>829.48</v>
      </c>
      <c r="J47" s="27">
        <v>760.41</v>
      </c>
      <c r="K47" s="27">
        <v>691.33</v>
      </c>
      <c r="L47" s="27">
        <v>622.25</v>
      </c>
      <c r="M47" s="27">
        <v>748.8</v>
      </c>
      <c r="N47" s="27">
        <v>875.35</v>
      </c>
      <c r="O47" s="27">
        <v>1001.89</v>
      </c>
      <c r="P47" s="27">
        <v>1128.44</v>
      </c>
      <c r="Q47" s="27">
        <v>1254.99</v>
      </c>
      <c r="R47" s="27">
        <v>1267.26</v>
      </c>
      <c r="S47" s="27">
        <v>1279.53</v>
      </c>
      <c r="T47" s="27">
        <v>1291.79</v>
      </c>
      <c r="U47" s="27">
        <v>1304.06</v>
      </c>
      <c r="V47" s="27">
        <v>1316.33</v>
      </c>
      <c r="W47" s="27">
        <v>1415.94</v>
      </c>
      <c r="X47" s="27">
        <v>1515.56</v>
      </c>
      <c r="Y47" s="27">
        <v>1615.17</v>
      </c>
      <c r="Z47" s="27">
        <v>1714.79</v>
      </c>
      <c r="AA47" s="27">
        <v>1814.4</v>
      </c>
      <c r="AB47" s="27"/>
      <c r="AC47" s="27"/>
      <c r="AD47" s="27"/>
      <c r="AE47" s="27"/>
      <c r="AF47" s="27"/>
      <c r="AG47" s="27"/>
      <c r="AH47" s="27"/>
      <c r="AI47" s="27"/>
    </row>
    <row r="48" spans="1:35">
      <c r="A48" s="47" t="s">
        <v>55</v>
      </c>
      <c r="B48" s="27">
        <v>0</v>
      </c>
      <c r="C48" s="27">
        <v>0</v>
      </c>
      <c r="D48" s="27">
        <v>7</v>
      </c>
      <c r="E48" s="27">
        <v>7</v>
      </c>
      <c r="F48" s="27">
        <v>7</v>
      </c>
      <c r="G48" s="27">
        <v>7</v>
      </c>
      <c r="H48" s="27">
        <v>7</v>
      </c>
      <c r="I48" s="27">
        <v>7</v>
      </c>
      <c r="J48" s="27">
        <v>7</v>
      </c>
      <c r="K48" s="27">
        <v>7</v>
      </c>
      <c r="L48" s="27">
        <v>7</v>
      </c>
      <c r="M48" s="27">
        <v>7</v>
      </c>
      <c r="N48" s="27">
        <v>7</v>
      </c>
      <c r="O48" s="27">
        <v>7</v>
      </c>
      <c r="P48" s="27">
        <v>7</v>
      </c>
      <c r="Q48" s="27">
        <v>7</v>
      </c>
      <c r="R48" s="27">
        <v>7</v>
      </c>
      <c r="S48" s="27">
        <v>7</v>
      </c>
      <c r="T48" s="27">
        <v>7</v>
      </c>
      <c r="U48" s="27">
        <v>7</v>
      </c>
      <c r="V48" s="27">
        <v>7</v>
      </c>
      <c r="W48" s="27">
        <v>7</v>
      </c>
      <c r="X48" s="27">
        <v>7</v>
      </c>
      <c r="Y48" s="27">
        <v>7</v>
      </c>
      <c r="Z48" s="27">
        <v>7</v>
      </c>
      <c r="AA48" s="27">
        <v>7</v>
      </c>
      <c r="AB48" s="27"/>
      <c r="AC48" s="27"/>
      <c r="AD48" s="27"/>
      <c r="AE48" s="27"/>
      <c r="AF48" s="27"/>
      <c r="AG48" s="27"/>
      <c r="AH48" s="27"/>
      <c r="AI48" s="27"/>
    </row>
    <row r="49" spans="1:35">
      <c r="A49" s="47" t="s">
        <v>56</v>
      </c>
      <c r="B49" s="27">
        <v>0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/>
      <c r="AC49" s="27"/>
      <c r="AD49" s="27"/>
      <c r="AE49" s="27"/>
      <c r="AF49" s="27"/>
      <c r="AG49" s="27"/>
      <c r="AH49" s="27"/>
      <c r="AI49" s="27"/>
    </row>
    <row r="50" spans="1:35">
      <c r="A50" s="47" t="s">
        <v>58</v>
      </c>
      <c r="B50" s="27">
        <v>13.24</v>
      </c>
      <c r="C50" s="27">
        <v>13.24</v>
      </c>
      <c r="D50" s="27">
        <v>13.24</v>
      </c>
      <c r="E50" s="27">
        <v>13.24</v>
      </c>
      <c r="F50" s="27">
        <v>13.24</v>
      </c>
      <c r="G50" s="27">
        <v>13.24</v>
      </c>
      <c r="H50" s="27">
        <v>13.24</v>
      </c>
      <c r="I50" s="27">
        <v>13.24</v>
      </c>
      <c r="J50" s="27">
        <v>13.24</v>
      </c>
      <c r="K50" s="27">
        <v>13.24</v>
      </c>
      <c r="L50" s="27">
        <v>13.24</v>
      </c>
      <c r="M50" s="27">
        <v>13.24</v>
      </c>
      <c r="N50" s="27">
        <v>13.24</v>
      </c>
      <c r="O50" s="27">
        <v>13.24</v>
      </c>
      <c r="P50" s="27">
        <v>13.24</v>
      </c>
      <c r="Q50" s="27">
        <v>13.24</v>
      </c>
      <c r="R50" s="27">
        <v>13.24</v>
      </c>
      <c r="S50" s="27">
        <v>13.24</v>
      </c>
      <c r="T50" s="27">
        <v>13.24</v>
      </c>
      <c r="U50" s="27">
        <v>13.24</v>
      </c>
      <c r="V50" s="27">
        <v>13.24</v>
      </c>
      <c r="W50" s="27">
        <v>13.24</v>
      </c>
      <c r="X50" s="27">
        <v>13.24</v>
      </c>
      <c r="Y50" s="27">
        <v>13.24</v>
      </c>
      <c r="Z50" s="27">
        <v>13.24</v>
      </c>
      <c r="AA50" s="27">
        <v>13.24</v>
      </c>
      <c r="AB50" s="27"/>
      <c r="AC50" s="27"/>
      <c r="AD50" s="27"/>
      <c r="AE50" s="27"/>
      <c r="AF50" s="27"/>
      <c r="AG50" s="27"/>
      <c r="AH50" s="27"/>
      <c r="AI50" s="27"/>
    </row>
    <row r="51" spans="1:35">
      <c r="A51" s="47" t="s">
        <v>59</v>
      </c>
      <c r="B51" s="27">
        <v>33</v>
      </c>
      <c r="C51" s="27">
        <v>33</v>
      </c>
      <c r="D51" s="27">
        <v>33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/>
      <c r="AC51" s="27"/>
      <c r="AD51" s="27"/>
      <c r="AE51" s="27"/>
      <c r="AF51" s="27"/>
      <c r="AG51" s="27"/>
      <c r="AH51" s="27"/>
      <c r="AI51" s="27"/>
    </row>
    <row r="52" spans="1:35">
      <c r="A52" s="47" t="s">
        <v>60</v>
      </c>
      <c r="B52" s="27">
        <v>1129</v>
      </c>
      <c r="C52" s="27">
        <v>1111.5</v>
      </c>
      <c r="D52" s="27">
        <v>1094</v>
      </c>
      <c r="E52" s="27">
        <v>1076.5</v>
      </c>
      <c r="F52" s="27">
        <v>1059</v>
      </c>
      <c r="G52" s="27">
        <v>1041.5</v>
      </c>
      <c r="H52" s="27">
        <v>1024</v>
      </c>
      <c r="I52" s="27">
        <v>1006.5</v>
      </c>
      <c r="J52" s="27">
        <v>989</v>
      </c>
      <c r="K52" s="27">
        <v>971.5</v>
      </c>
      <c r="L52" s="27">
        <v>954</v>
      </c>
      <c r="M52" s="27">
        <v>936.6</v>
      </c>
      <c r="N52" s="27">
        <v>919.2</v>
      </c>
      <c r="O52" s="27">
        <v>901.8</v>
      </c>
      <c r="P52" s="27">
        <v>884.4</v>
      </c>
      <c r="Q52" s="27">
        <v>867</v>
      </c>
      <c r="R52" s="27">
        <v>849.6</v>
      </c>
      <c r="S52" s="27">
        <v>832.2</v>
      </c>
      <c r="T52" s="27">
        <v>814.8</v>
      </c>
      <c r="U52" s="27">
        <v>797.4</v>
      </c>
      <c r="V52" s="27">
        <v>780</v>
      </c>
      <c r="W52" s="27">
        <v>764.2</v>
      </c>
      <c r="X52" s="27">
        <v>748.4</v>
      </c>
      <c r="Y52" s="27">
        <v>732.6</v>
      </c>
      <c r="Z52" s="27">
        <v>716.8</v>
      </c>
      <c r="AA52" s="27">
        <v>701</v>
      </c>
      <c r="AB52" s="27"/>
      <c r="AC52" s="27"/>
      <c r="AD52" s="27"/>
      <c r="AE52" s="27"/>
      <c r="AF52" s="27"/>
      <c r="AG52" s="27"/>
      <c r="AH52" s="27"/>
      <c r="AI52" s="27"/>
    </row>
    <row r="53" spans="1:35">
      <c r="A53" s="47" t="s">
        <v>61</v>
      </c>
      <c r="B53" s="27">
        <v>105189</v>
      </c>
      <c r="C53" s="27">
        <v>105115.6</v>
      </c>
      <c r="D53" s="27">
        <v>105042.2</v>
      </c>
      <c r="E53" s="27">
        <v>104968.8</v>
      </c>
      <c r="F53" s="27">
        <v>104895.4</v>
      </c>
      <c r="G53" s="27">
        <v>104822</v>
      </c>
      <c r="H53" s="27">
        <v>104748.6</v>
      </c>
      <c r="I53" s="27">
        <v>104675.2</v>
      </c>
      <c r="J53" s="27">
        <v>104601.8</v>
      </c>
      <c r="K53" s="27">
        <v>104528.4</v>
      </c>
      <c r="L53" s="27">
        <v>104455</v>
      </c>
      <c r="M53" s="27">
        <v>104381.6</v>
      </c>
      <c r="N53" s="27">
        <v>104308.2</v>
      </c>
      <c r="O53" s="27">
        <v>104234.8</v>
      </c>
      <c r="P53" s="27">
        <v>104161.4</v>
      </c>
      <c r="Q53" s="27">
        <v>104088</v>
      </c>
      <c r="R53" s="27">
        <v>103947.8</v>
      </c>
      <c r="S53" s="27">
        <v>103807.6</v>
      </c>
      <c r="T53" s="27">
        <v>103667.4</v>
      </c>
      <c r="U53" s="27">
        <v>103527.2</v>
      </c>
      <c r="V53" s="27">
        <v>103387</v>
      </c>
      <c r="W53" s="27">
        <v>103246.8</v>
      </c>
      <c r="X53" s="27">
        <v>103106.6</v>
      </c>
      <c r="Y53" s="27">
        <v>102966.39999999999</v>
      </c>
      <c r="Z53" s="27">
        <v>102826.2</v>
      </c>
      <c r="AA53" s="27">
        <v>102686</v>
      </c>
      <c r="AB53" s="27"/>
      <c r="AC53" s="27"/>
      <c r="AD53" s="27"/>
      <c r="AE53" s="27"/>
      <c r="AF53" s="27"/>
      <c r="AG53" s="27"/>
      <c r="AH53" s="27"/>
      <c r="AI53" s="27"/>
    </row>
    <row r="54" spans="1:35">
      <c r="A54" s="47" t="s">
        <v>62</v>
      </c>
      <c r="B54" s="27">
        <v>30</v>
      </c>
      <c r="C54" s="27">
        <v>30.2</v>
      </c>
      <c r="D54" s="27">
        <v>30.4</v>
      </c>
      <c r="E54" s="27">
        <v>30.6</v>
      </c>
      <c r="F54" s="27">
        <v>30.8</v>
      </c>
      <c r="G54" s="27">
        <v>31</v>
      </c>
      <c r="H54" s="27">
        <v>31.2</v>
      </c>
      <c r="I54" s="27">
        <v>31.4</v>
      </c>
      <c r="J54" s="27">
        <v>31.6</v>
      </c>
      <c r="K54" s="27">
        <v>31.8</v>
      </c>
      <c r="L54" s="27">
        <v>32</v>
      </c>
      <c r="M54" s="27">
        <v>31.8</v>
      </c>
      <c r="N54" s="27">
        <v>31.6</v>
      </c>
      <c r="O54" s="27">
        <v>31.4</v>
      </c>
      <c r="P54" s="27">
        <v>31.2</v>
      </c>
      <c r="Q54" s="27">
        <v>31</v>
      </c>
      <c r="R54" s="27">
        <v>31.2</v>
      </c>
      <c r="S54" s="27">
        <v>31.4</v>
      </c>
      <c r="T54" s="27">
        <v>31.6</v>
      </c>
      <c r="U54" s="27">
        <v>31.8</v>
      </c>
      <c r="V54" s="27">
        <v>32</v>
      </c>
      <c r="W54" s="27">
        <v>32.4</v>
      </c>
      <c r="X54" s="27">
        <v>32.799999999999997</v>
      </c>
      <c r="Y54" s="27">
        <v>33.200000000000003</v>
      </c>
      <c r="Z54" s="27">
        <v>33.6</v>
      </c>
      <c r="AA54" s="27">
        <v>34</v>
      </c>
      <c r="AB54" s="27"/>
      <c r="AC54" s="27"/>
      <c r="AD54" s="27"/>
      <c r="AE54" s="27"/>
      <c r="AF54" s="27"/>
      <c r="AG54" s="27"/>
      <c r="AH54" s="27"/>
      <c r="AI54" s="27"/>
    </row>
    <row r="55" spans="1:35">
      <c r="A55" s="47" t="s">
        <v>63</v>
      </c>
      <c r="B55" s="27">
        <v>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/>
      <c r="AC55" s="27"/>
      <c r="AD55" s="27"/>
      <c r="AE55" s="27"/>
      <c r="AF55" s="27"/>
      <c r="AG55" s="27"/>
      <c r="AH55" s="27"/>
      <c r="AI55" s="27"/>
    </row>
    <row r="56" spans="1:35">
      <c r="A56" s="47" t="s">
        <v>64</v>
      </c>
      <c r="B56" s="27">
        <v>28.42</v>
      </c>
      <c r="C56" s="27">
        <v>28.34</v>
      </c>
      <c r="D56" s="27">
        <v>28.25</v>
      </c>
      <c r="E56" s="27">
        <v>28.16</v>
      </c>
      <c r="F56" s="27">
        <v>28.08</v>
      </c>
      <c r="G56" s="27">
        <v>28</v>
      </c>
      <c r="H56" s="27">
        <v>27.91</v>
      </c>
      <c r="I56" s="27">
        <v>27.82</v>
      </c>
      <c r="J56" s="27">
        <v>27.74</v>
      </c>
      <c r="K56" s="27">
        <v>27.66</v>
      </c>
      <c r="L56" s="27">
        <v>27.57</v>
      </c>
      <c r="M56" s="27">
        <v>27.48</v>
      </c>
      <c r="N56" s="27">
        <v>27.4</v>
      </c>
      <c r="O56" s="27">
        <v>27.31</v>
      </c>
      <c r="P56" s="27">
        <v>27.23</v>
      </c>
      <c r="Q56" s="27">
        <v>27.14</v>
      </c>
      <c r="R56" s="27">
        <v>27.06</v>
      </c>
      <c r="S56" s="27">
        <v>26.97</v>
      </c>
      <c r="T56" s="27">
        <v>26.89</v>
      </c>
      <c r="U56" s="27">
        <v>26.8</v>
      </c>
      <c r="V56" s="27">
        <v>26.72</v>
      </c>
      <c r="W56" s="27">
        <v>26.64</v>
      </c>
      <c r="X56" s="27">
        <v>26.55</v>
      </c>
      <c r="Y56" s="27">
        <v>26.47</v>
      </c>
      <c r="Z56" s="27">
        <v>26.38</v>
      </c>
      <c r="AA56" s="27">
        <v>26.3</v>
      </c>
      <c r="AB56" s="27"/>
      <c r="AC56" s="27"/>
      <c r="AD56" s="27"/>
      <c r="AE56" s="27"/>
      <c r="AF56" s="27"/>
      <c r="AG56" s="27"/>
      <c r="AH56" s="27"/>
      <c r="AI56" s="27"/>
    </row>
    <row r="57" spans="1:35">
      <c r="A57" s="47" t="s">
        <v>65</v>
      </c>
      <c r="B57" s="27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/>
      <c r="AC57" s="27"/>
      <c r="AD57" s="27"/>
      <c r="AE57" s="27"/>
      <c r="AF57" s="27"/>
      <c r="AG57" s="27"/>
      <c r="AH57" s="27"/>
      <c r="AI57" s="27"/>
    </row>
    <row r="58" spans="1:35">
      <c r="A58" s="47" t="s">
        <v>66</v>
      </c>
      <c r="B58" s="27">
        <v>14586.4</v>
      </c>
      <c r="C58" s="27">
        <v>14489.93</v>
      </c>
      <c r="D58" s="27">
        <v>14393.45</v>
      </c>
      <c r="E58" s="27">
        <v>14296.97</v>
      </c>
      <c r="F58" s="27">
        <v>14200.5</v>
      </c>
      <c r="G58" s="27">
        <v>14104.02</v>
      </c>
      <c r="H58" s="27">
        <v>14007.54</v>
      </c>
      <c r="I58" s="27">
        <v>13911.07</v>
      </c>
      <c r="J58" s="27">
        <v>13814.59</v>
      </c>
      <c r="K58" s="27">
        <v>13718.11</v>
      </c>
      <c r="L58" s="27">
        <v>13621.64</v>
      </c>
      <c r="M58" s="27">
        <v>13544.68</v>
      </c>
      <c r="N58" s="27">
        <v>13467.73</v>
      </c>
      <c r="O58" s="27">
        <v>13390.77</v>
      </c>
      <c r="P58" s="27">
        <v>13313.81</v>
      </c>
      <c r="Q58" s="27">
        <v>13236.86</v>
      </c>
      <c r="R58" s="27">
        <v>13159.9</v>
      </c>
      <c r="S58" s="27">
        <v>13082.95</v>
      </c>
      <c r="T58" s="27">
        <v>13005.99</v>
      </c>
      <c r="U58" s="27">
        <v>12929.04</v>
      </c>
      <c r="V58" s="27">
        <v>12852.08</v>
      </c>
      <c r="W58" s="27">
        <v>12775.12</v>
      </c>
      <c r="X58" s="27">
        <v>12698.17</v>
      </c>
      <c r="Y58" s="27">
        <v>12621.21</v>
      </c>
      <c r="Z58" s="27">
        <v>12544.26</v>
      </c>
      <c r="AA58" s="27">
        <v>12467.3</v>
      </c>
      <c r="AB58" s="27"/>
      <c r="AC58" s="27"/>
      <c r="AD58" s="27"/>
      <c r="AE58" s="27"/>
      <c r="AF58" s="27"/>
      <c r="AG58" s="27"/>
      <c r="AH58" s="27"/>
      <c r="AI58" s="27"/>
    </row>
    <row r="59" spans="1:35">
      <c r="A59" s="47" t="s">
        <v>67</v>
      </c>
      <c r="B59" s="27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/>
      <c r="AC59" s="27"/>
      <c r="AD59" s="27"/>
      <c r="AE59" s="27"/>
      <c r="AF59" s="27"/>
      <c r="AG59" s="27"/>
      <c r="AH59" s="27"/>
      <c r="AI59" s="27"/>
    </row>
    <row r="60" spans="1:35">
      <c r="A60" s="47" t="s">
        <v>68</v>
      </c>
      <c r="B60" s="27">
        <v>4.8</v>
      </c>
      <c r="C60" s="27">
        <v>4.8</v>
      </c>
      <c r="D60" s="27">
        <v>4.8</v>
      </c>
      <c r="E60" s="27">
        <v>4.8</v>
      </c>
      <c r="F60" s="27">
        <v>4.8</v>
      </c>
      <c r="G60" s="27">
        <v>4.8</v>
      </c>
      <c r="H60" s="27">
        <v>4.8</v>
      </c>
      <c r="I60" s="27">
        <v>4.8</v>
      </c>
      <c r="J60" s="27">
        <v>4.8</v>
      </c>
      <c r="K60" s="27">
        <v>4.8</v>
      </c>
      <c r="L60" s="27">
        <v>4.8</v>
      </c>
      <c r="M60" s="27">
        <v>4.8</v>
      </c>
      <c r="N60" s="27">
        <v>4.8</v>
      </c>
      <c r="O60" s="27">
        <v>4.8</v>
      </c>
      <c r="P60" s="27">
        <v>4.8</v>
      </c>
      <c r="Q60" s="27">
        <v>4.8</v>
      </c>
      <c r="R60" s="27">
        <v>4.8</v>
      </c>
      <c r="S60" s="27">
        <v>4.8</v>
      </c>
      <c r="T60" s="27">
        <v>4.8</v>
      </c>
      <c r="U60" s="27">
        <v>4.8</v>
      </c>
      <c r="V60" s="27">
        <v>4.8</v>
      </c>
      <c r="W60" s="27">
        <v>4.8</v>
      </c>
      <c r="X60" s="27">
        <v>4.8</v>
      </c>
      <c r="Y60" s="27">
        <v>4.8</v>
      </c>
      <c r="Z60" s="27">
        <v>4.8</v>
      </c>
      <c r="AA60" s="27">
        <v>4.8</v>
      </c>
      <c r="AB60" s="27"/>
      <c r="AC60" s="27"/>
      <c r="AD60" s="27"/>
      <c r="AE60" s="27"/>
      <c r="AF60" s="27"/>
      <c r="AG60" s="27"/>
      <c r="AH60" s="27"/>
      <c r="AI60" s="27"/>
    </row>
    <row r="61" spans="1:35">
      <c r="A61" s="47" t="s">
        <v>69</v>
      </c>
      <c r="B61" s="27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/>
      <c r="AC61" s="27"/>
      <c r="AD61" s="27"/>
      <c r="AE61" s="27"/>
      <c r="AF61" s="27"/>
      <c r="AG61" s="27"/>
      <c r="AH61" s="27"/>
      <c r="AI61" s="27"/>
    </row>
    <row r="62" spans="1:35">
      <c r="A62" s="47" t="s">
        <v>70</v>
      </c>
      <c r="B62" s="27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/>
      <c r="AC62" s="27"/>
      <c r="AD62" s="27"/>
      <c r="AE62" s="27"/>
      <c r="AF62" s="27"/>
      <c r="AG62" s="27"/>
      <c r="AH62" s="27"/>
      <c r="AI62" s="27"/>
    </row>
    <row r="63" spans="1:35">
      <c r="A63" s="47" t="s">
        <v>71</v>
      </c>
      <c r="B63" s="27">
        <v>0</v>
      </c>
      <c r="C63" s="27">
        <v>0</v>
      </c>
      <c r="D63" s="27">
        <v>41.6</v>
      </c>
      <c r="E63" s="27">
        <v>42.4</v>
      </c>
      <c r="F63" s="27">
        <v>43.2</v>
      </c>
      <c r="G63" s="27">
        <v>44</v>
      </c>
      <c r="H63" s="27">
        <v>44.8</v>
      </c>
      <c r="I63" s="27">
        <v>45.6</v>
      </c>
      <c r="J63" s="27">
        <v>46.4</v>
      </c>
      <c r="K63" s="27">
        <v>47.2</v>
      </c>
      <c r="L63" s="27">
        <v>48</v>
      </c>
      <c r="M63" s="27">
        <v>48.8</v>
      </c>
      <c r="N63" s="27">
        <v>49.6</v>
      </c>
      <c r="O63" s="27">
        <v>50.4</v>
      </c>
      <c r="P63" s="27">
        <v>51.2</v>
      </c>
      <c r="Q63" s="27">
        <v>52</v>
      </c>
      <c r="R63" s="27">
        <v>52.6</v>
      </c>
      <c r="S63" s="27">
        <v>53.2</v>
      </c>
      <c r="T63" s="27">
        <v>53.8</v>
      </c>
      <c r="U63" s="27">
        <v>54.4</v>
      </c>
      <c r="V63" s="27">
        <v>55</v>
      </c>
      <c r="W63" s="27">
        <v>55.6</v>
      </c>
      <c r="X63" s="27">
        <v>56.2</v>
      </c>
      <c r="Y63" s="27">
        <v>56.8</v>
      </c>
      <c r="Z63" s="27">
        <v>57.4</v>
      </c>
      <c r="AA63" s="27">
        <v>58</v>
      </c>
      <c r="AB63" s="27"/>
      <c r="AC63" s="27"/>
      <c r="AD63" s="27"/>
      <c r="AE63" s="27"/>
      <c r="AF63" s="27"/>
      <c r="AG63" s="27"/>
      <c r="AH63" s="27"/>
      <c r="AI63" s="27"/>
    </row>
    <row r="64" spans="1:35">
      <c r="A64" s="47" t="s">
        <v>72</v>
      </c>
      <c r="B64" s="27">
        <v>0</v>
      </c>
      <c r="C64" s="27">
        <v>0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/>
      <c r="AC64" s="27"/>
      <c r="AD64" s="27"/>
      <c r="AE64" s="27"/>
      <c r="AF64" s="27"/>
      <c r="AG64" s="27"/>
      <c r="AH64" s="27"/>
      <c r="AI64" s="27"/>
    </row>
    <row r="65" spans="1:35">
      <c r="A65" s="47" t="s">
        <v>73</v>
      </c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/>
      <c r="AC65" s="27"/>
      <c r="AD65" s="27"/>
      <c r="AE65" s="27"/>
      <c r="AF65" s="27"/>
      <c r="AG65" s="27"/>
      <c r="AH65" s="27"/>
      <c r="AI65" s="27"/>
    </row>
    <row r="66" spans="1:35">
      <c r="A66" s="47" t="s">
        <v>74</v>
      </c>
      <c r="B66" s="27">
        <v>0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/>
      <c r="AC66" s="27"/>
      <c r="AD66" s="27"/>
      <c r="AE66" s="27"/>
      <c r="AF66" s="27"/>
      <c r="AG66" s="27"/>
      <c r="AH66" s="27"/>
      <c r="AI66" s="27"/>
    </row>
    <row r="67" spans="1:35">
      <c r="A67" s="47" t="s">
        <v>75</v>
      </c>
      <c r="B67" s="27">
        <v>489.51</v>
      </c>
      <c r="C67" s="27">
        <v>485.1</v>
      </c>
      <c r="D67" s="27">
        <v>480.68</v>
      </c>
      <c r="E67" s="27">
        <v>476.27</v>
      </c>
      <c r="F67" s="27">
        <v>471.85</v>
      </c>
      <c r="G67" s="27">
        <v>467.44</v>
      </c>
      <c r="H67" s="27">
        <v>463.02</v>
      </c>
      <c r="I67" s="27">
        <v>458.61</v>
      </c>
      <c r="J67" s="27">
        <v>454.19</v>
      </c>
      <c r="K67" s="27">
        <v>449.78</v>
      </c>
      <c r="L67" s="27">
        <v>445.36</v>
      </c>
      <c r="M67" s="27">
        <v>445.97</v>
      </c>
      <c r="N67" s="27">
        <v>446.58</v>
      </c>
      <c r="O67" s="27">
        <v>447.19</v>
      </c>
      <c r="P67" s="27">
        <v>447.79</v>
      </c>
      <c r="Q67" s="27">
        <v>448.4</v>
      </c>
      <c r="R67" s="27">
        <v>442.76</v>
      </c>
      <c r="S67" s="27">
        <v>437.11</v>
      </c>
      <c r="T67" s="27">
        <v>431.46</v>
      </c>
      <c r="U67" s="27">
        <v>425.82</v>
      </c>
      <c r="V67" s="27">
        <v>420.17</v>
      </c>
      <c r="W67" s="27">
        <v>418.42</v>
      </c>
      <c r="X67" s="27">
        <v>416.67</v>
      </c>
      <c r="Y67" s="27">
        <v>414.91</v>
      </c>
      <c r="Z67" s="27">
        <v>413.16</v>
      </c>
      <c r="AA67" s="27">
        <v>411.41</v>
      </c>
      <c r="AB67" s="27"/>
      <c r="AC67" s="27"/>
      <c r="AD67" s="27"/>
      <c r="AE67" s="27"/>
      <c r="AF67" s="27"/>
      <c r="AG67" s="27"/>
      <c r="AH67" s="27"/>
      <c r="AI67" s="27"/>
    </row>
    <row r="68" spans="1:35">
      <c r="A68" s="47" t="s">
        <v>76</v>
      </c>
      <c r="B68" s="27">
        <v>230.21</v>
      </c>
      <c r="C68" s="27">
        <v>230.21</v>
      </c>
      <c r="D68" s="27">
        <v>230.21</v>
      </c>
      <c r="E68" s="27">
        <v>230.21</v>
      </c>
      <c r="F68" s="27">
        <v>230.21</v>
      </c>
      <c r="G68" s="27">
        <v>230.21</v>
      </c>
      <c r="H68" s="27">
        <v>230.21</v>
      </c>
      <c r="I68" s="27">
        <v>230.21</v>
      </c>
      <c r="J68" s="27">
        <v>230.21</v>
      </c>
      <c r="K68" s="27">
        <v>230.21</v>
      </c>
      <c r="L68" s="27">
        <v>230.21</v>
      </c>
      <c r="M68" s="27">
        <v>230.21</v>
      </c>
      <c r="N68" s="27">
        <v>230.21</v>
      </c>
      <c r="O68" s="27">
        <v>230.21</v>
      </c>
      <c r="P68" s="27">
        <v>230.21</v>
      </c>
      <c r="Q68" s="27">
        <v>230.21</v>
      </c>
      <c r="R68" s="27">
        <v>230.21</v>
      </c>
      <c r="S68" s="27">
        <v>230.21</v>
      </c>
      <c r="T68" s="27">
        <v>230.21</v>
      </c>
      <c r="U68" s="27">
        <v>230.21</v>
      </c>
      <c r="V68" s="27">
        <v>230.21</v>
      </c>
      <c r="W68" s="27">
        <v>230.21</v>
      </c>
      <c r="X68" s="27">
        <v>230.21</v>
      </c>
      <c r="Y68" s="27">
        <v>230.21</v>
      </c>
      <c r="Z68" s="27">
        <v>230.21</v>
      </c>
      <c r="AA68" s="27">
        <v>230.21</v>
      </c>
      <c r="AB68" s="27"/>
      <c r="AC68" s="27"/>
      <c r="AD68" s="27"/>
      <c r="AE68" s="27"/>
      <c r="AF68" s="27"/>
      <c r="AG68" s="27"/>
      <c r="AH68" s="27"/>
      <c r="AI68" s="27"/>
    </row>
    <row r="69" spans="1:35">
      <c r="A69" s="47" t="s">
        <v>77</v>
      </c>
      <c r="B69" s="27">
        <v>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/>
      <c r="AC69" s="27"/>
      <c r="AD69" s="27"/>
      <c r="AE69" s="27"/>
      <c r="AF69" s="27"/>
      <c r="AG69" s="27"/>
      <c r="AH69" s="27"/>
      <c r="AI69" s="27"/>
    </row>
    <row r="70" spans="1:35">
      <c r="A70" s="47" t="s">
        <v>78</v>
      </c>
      <c r="B70" s="27">
        <v>8147.3</v>
      </c>
      <c r="C70" s="27">
        <v>8135.1</v>
      </c>
      <c r="D70" s="27">
        <v>8122.9</v>
      </c>
      <c r="E70" s="27">
        <v>8110.7</v>
      </c>
      <c r="F70" s="27">
        <v>8098.5</v>
      </c>
      <c r="G70" s="27">
        <v>8086.3</v>
      </c>
      <c r="H70" s="27">
        <v>8074.1</v>
      </c>
      <c r="I70" s="27">
        <v>8061.9</v>
      </c>
      <c r="J70" s="27">
        <v>8049.7</v>
      </c>
      <c r="K70" s="27">
        <v>8037.5</v>
      </c>
      <c r="L70" s="27">
        <v>8025.3</v>
      </c>
      <c r="M70" s="27">
        <v>8013.1</v>
      </c>
      <c r="N70" s="27">
        <v>8000.9</v>
      </c>
      <c r="O70" s="27">
        <v>7988.7</v>
      </c>
      <c r="P70" s="27">
        <v>7976.5</v>
      </c>
      <c r="Q70" s="27">
        <v>7964.3</v>
      </c>
      <c r="R70" s="27">
        <v>7937.7</v>
      </c>
      <c r="S70" s="27">
        <v>7911.1</v>
      </c>
      <c r="T70" s="27">
        <v>7884.5</v>
      </c>
      <c r="U70" s="27">
        <v>7857.9</v>
      </c>
      <c r="V70" s="27">
        <v>7831.3</v>
      </c>
      <c r="W70" s="27">
        <v>7827.6</v>
      </c>
      <c r="X70" s="27">
        <v>7823.9</v>
      </c>
      <c r="Y70" s="27">
        <v>7820.2</v>
      </c>
      <c r="Z70" s="27">
        <v>7816.5</v>
      </c>
      <c r="AA70" s="27">
        <v>7812.8</v>
      </c>
      <c r="AB70" s="27"/>
      <c r="AC70" s="27"/>
      <c r="AD70" s="27"/>
      <c r="AE70" s="27"/>
      <c r="AF70" s="27"/>
      <c r="AG70" s="27"/>
      <c r="AH70" s="27"/>
      <c r="AI70" s="27"/>
    </row>
    <row r="71" spans="1:35">
      <c r="A71" s="47" t="s">
        <v>79</v>
      </c>
      <c r="B71" s="27">
        <v>40</v>
      </c>
      <c r="C71" s="27">
        <v>40</v>
      </c>
      <c r="D71" s="27">
        <v>40</v>
      </c>
      <c r="E71" s="27">
        <v>40</v>
      </c>
      <c r="F71" s="27">
        <v>40</v>
      </c>
      <c r="G71" s="27">
        <v>40</v>
      </c>
      <c r="H71" s="27">
        <v>40</v>
      </c>
      <c r="I71" s="27">
        <v>40</v>
      </c>
      <c r="J71" s="27">
        <v>40</v>
      </c>
      <c r="K71" s="27">
        <v>40</v>
      </c>
      <c r="L71" s="27">
        <v>40</v>
      </c>
      <c r="M71" s="27">
        <v>40</v>
      </c>
      <c r="N71" s="27">
        <v>40</v>
      </c>
      <c r="O71" s="27">
        <v>40</v>
      </c>
      <c r="P71" s="27">
        <v>40</v>
      </c>
      <c r="Q71" s="27">
        <v>40</v>
      </c>
      <c r="R71" s="27">
        <v>40</v>
      </c>
      <c r="S71" s="27">
        <v>40</v>
      </c>
      <c r="T71" s="27">
        <v>40</v>
      </c>
      <c r="U71" s="27">
        <v>40</v>
      </c>
      <c r="V71" s="27">
        <v>40</v>
      </c>
      <c r="W71" s="27">
        <v>40</v>
      </c>
      <c r="X71" s="27">
        <v>40</v>
      </c>
      <c r="Y71" s="27">
        <v>40</v>
      </c>
      <c r="Z71" s="27">
        <v>40</v>
      </c>
      <c r="AA71" s="27">
        <v>40</v>
      </c>
      <c r="AB71" s="27"/>
      <c r="AC71" s="27"/>
      <c r="AD71" s="27"/>
      <c r="AE71" s="27"/>
      <c r="AF71" s="27"/>
      <c r="AG71" s="27"/>
      <c r="AH71" s="27"/>
      <c r="AI71" s="27"/>
    </row>
    <row r="72" spans="1:35">
      <c r="A72" s="47" t="s">
        <v>80</v>
      </c>
      <c r="B72" s="27">
        <v>20934</v>
      </c>
      <c r="C72" s="27">
        <v>20604</v>
      </c>
      <c r="D72" s="27">
        <v>20274</v>
      </c>
      <c r="E72" s="27">
        <v>19944</v>
      </c>
      <c r="F72" s="27">
        <v>19614</v>
      </c>
      <c r="G72" s="27">
        <v>19284</v>
      </c>
      <c r="H72" s="27">
        <v>18954</v>
      </c>
      <c r="I72" s="27">
        <v>18624</v>
      </c>
      <c r="J72" s="27">
        <v>18294</v>
      </c>
      <c r="K72" s="27">
        <v>17964</v>
      </c>
      <c r="L72" s="27">
        <v>17634</v>
      </c>
      <c r="M72" s="27">
        <v>17304</v>
      </c>
      <c r="N72" s="27">
        <v>16974</v>
      </c>
      <c r="O72" s="27">
        <v>16644</v>
      </c>
      <c r="P72" s="27">
        <v>16314</v>
      </c>
      <c r="Q72" s="27">
        <v>15984</v>
      </c>
      <c r="R72" s="27">
        <v>15654</v>
      </c>
      <c r="S72" s="27">
        <v>15324</v>
      </c>
      <c r="T72" s="27">
        <v>14994</v>
      </c>
      <c r="U72" s="27">
        <v>14664</v>
      </c>
      <c r="V72" s="27">
        <v>14334</v>
      </c>
      <c r="W72" s="27">
        <v>14028</v>
      </c>
      <c r="X72" s="27">
        <v>13722</v>
      </c>
      <c r="Y72" s="27">
        <v>13416</v>
      </c>
      <c r="Z72" s="27">
        <v>13110</v>
      </c>
      <c r="AA72" s="27">
        <v>12804</v>
      </c>
      <c r="AB72" s="27"/>
      <c r="AC72" s="27"/>
      <c r="AD72" s="27"/>
      <c r="AE72" s="27"/>
      <c r="AF72" s="27"/>
      <c r="AG72" s="27"/>
      <c r="AH72" s="27"/>
      <c r="AI72" s="27"/>
    </row>
    <row r="73" spans="1:35">
      <c r="A73" s="47" t="s">
        <v>81</v>
      </c>
      <c r="B73" s="27">
        <v>1.2</v>
      </c>
      <c r="C73" s="27">
        <v>1.2</v>
      </c>
      <c r="D73" s="27">
        <v>1.2</v>
      </c>
      <c r="E73" s="27">
        <v>1.2</v>
      </c>
      <c r="F73" s="27">
        <v>1.2</v>
      </c>
      <c r="G73" s="27">
        <v>1.2</v>
      </c>
      <c r="H73" s="27">
        <v>1.2</v>
      </c>
      <c r="I73" s="27">
        <v>1.2</v>
      </c>
      <c r="J73" s="27">
        <v>1.2</v>
      </c>
      <c r="K73" s="27">
        <v>1.2</v>
      </c>
      <c r="L73" s="27">
        <v>1.2</v>
      </c>
      <c r="M73" s="27">
        <v>1.1599999999999999</v>
      </c>
      <c r="N73" s="27">
        <v>1.1200000000000001</v>
      </c>
      <c r="O73" s="27">
        <v>1.08</v>
      </c>
      <c r="P73" s="27">
        <v>1.04</v>
      </c>
      <c r="Q73" s="27">
        <v>1</v>
      </c>
      <c r="R73" s="27">
        <v>0.96</v>
      </c>
      <c r="S73" s="27">
        <v>0.92</v>
      </c>
      <c r="T73" s="27">
        <v>0.88</v>
      </c>
      <c r="U73" s="27">
        <v>0.84</v>
      </c>
      <c r="V73" s="27">
        <v>0.8</v>
      </c>
      <c r="W73" s="27">
        <v>0.8</v>
      </c>
      <c r="X73" s="27">
        <v>0.8</v>
      </c>
      <c r="Y73" s="27">
        <v>0.8</v>
      </c>
      <c r="Z73" s="27">
        <v>0.8</v>
      </c>
      <c r="AA73" s="27">
        <v>0.8</v>
      </c>
      <c r="AB73" s="27"/>
      <c r="AC73" s="27"/>
      <c r="AD73" s="27"/>
      <c r="AE73" s="27"/>
      <c r="AF73" s="27"/>
      <c r="AG73" s="27"/>
      <c r="AH73" s="27"/>
      <c r="AI73" s="27"/>
    </row>
    <row r="74" spans="1:35">
      <c r="A74" s="47" t="s">
        <v>82</v>
      </c>
      <c r="B74" s="27">
        <v>0</v>
      </c>
      <c r="C74" s="27">
        <v>0</v>
      </c>
      <c r="D74" s="27">
        <v>500</v>
      </c>
      <c r="E74" s="27">
        <v>500</v>
      </c>
      <c r="F74" s="27">
        <v>500</v>
      </c>
      <c r="G74" s="27">
        <v>500</v>
      </c>
      <c r="H74" s="27">
        <v>500</v>
      </c>
      <c r="I74" s="27">
        <v>500</v>
      </c>
      <c r="J74" s="27">
        <v>500</v>
      </c>
      <c r="K74" s="27">
        <v>500</v>
      </c>
      <c r="L74" s="27">
        <v>500</v>
      </c>
      <c r="M74" s="27">
        <v>500</v>
      </c>
      <c r="N74" s="27">
        <v>500</v>
      </c>
      <c r="O74" s="27">
        <v>500</v>
      </c>
      <c r="P74" s="27">
        <v>500</v>
      </c>
      <c r="Q74" s="27">
        <v>500</v>
      </c>
      <c r="R74" s="27">
        <v>500</v>
      </c>
      <c r="S74" s="27">
        <v>500</v>
      </c>
      <c r="T74" s="27">
        <v>500</v>
      </c>
      <c r="U74" s="27">
        <v>500</v>
      </c>
      <c r="V74" s="27">
        <v>500</v>
      </c>
      <c r="W74" s="27">
        <v>500</v>
      </c>
      <c r="X74" s="27">
        <v>500</v>
      </c>
      <c r="Y74" s="27">
        <v>500</v>
      </c>
      <c r="Z74" s="27">
        <v>500</v>
      </c>
      <c r="AA74" s="27">
        <v>500</v>
      </c>
      <c r="AB74" s="27"/>
      <c r="AC74" s="27"/>
      <c r="AD74" s="27"/>
      <c r="AE74" s="27"/>
      <c r="AF74" s="27"/>
      <c r="AG74" s="27"/>
      <c r="AH74" s="27"/>
      <c r="AI74" s="27"/>
    </row>
    <row r="75" spans="1:35">
      <c r="A75" s="47" t="s">
        <v>83</v>
      </c>
      <c r="B75" s="27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/>
      <c r="AC75" s="27"/>
      <c r="AD75" s="27"/>
      <c r="AE75" s="27"/>
      <c r="AF75" s="27"/>
      <c r="AG75" s="27"/>
      <c r="AH75" s="27"/>
      <c r="AI75" s="27"/>
    </row>
    <row r="76" spans="1:35">
      <c r="A76" s="47" t="s">
        <v>84</v>
      </c>
      <c r="B76" s="27">
        <v>395</v>
      </c>
      <c r="C76" s="27">
        <v>395</v>
      </c>
      <c r="D76" s="27">
        <v>395</v>
      </c>
      <c r="E76" s="27">
        <v>395</v>
      </c>
      <c r="F76" s="27">
        <v>395</v>
      </c>
      <c r="G76" s="27">
        <v>395</v>
      </c>
      <c r="H76" s="27">
        <v>395</v>
      </c>
      <c r="I76" s="27">
        <v>395</v>
      </c>
      <c r="J76" s="27">
        <v>395</v>
      </c>
      <c r="K76" s="27">
        <v>395</v>
      </c>
      <c r="L76" s="27">
        <v>395</v>
      </c>
      <c r="M76" s="27">
        <v>395</v>
      </c>
      <c r="N76" s="27">
        <v>395</v>
      </c>
      <c r="O76" s="27">
        <v>395</v>
      </c>
      <c r="P76" s="27">
        <v>395</v>
      </c>
      <c r="Q76" s="27">
        <v>395</v>
      </c>
      <c r="R76" s="27">
        <v>395</v>
      </c>
      <c r="S76" s="27">
        <v>395</v>
      </c>
      <c r="T76" s="27">
        <v>395</v>
      </c>
      <c r="U76" s="27">
        <v>395</v>
      </c>
      <c r="V76" s="27">
        <v>395</v>
      </c>
      <c r="W76" s="27">
        <v>395</v>
      </c>
      <c r="X76" s="27">
        <v>395</v>
      </c>
      <c r="Y76" s="27">
        <v>395</v>
      </c>
      <c r="Z76" s="27">
        <v>395</v>
      </c>
      <c r="AA76" s="27">
        <v>395</v>
      </c>
      <c r="AB76" s="27"/>
      <c r="AC76" s="27"/>
      <c r="AD76" s="27"/>
      <c r="AE76" s="27"/>
      <c r="AF76" s="27"/>
      <c r="AG76" s="27"/>
      <c r="AH76" s="27"/>
      <c r="AI76" s="27"/>
    </row>
    <row r="77" spans="1:35">
      <c r="A77" s="47" t="s">
        <v>85</v>
      </c>
      <c r="B77" s="27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/>
      <c r="AC77" s="27"/>
      <c r="AD77" s="27"/>
      <c r="AE77" s="27"/>
      <c r="AF77" s="27"/>
      <c r="AG77" s="27"/>
      <c r="AH77" s="27"/>
      <c r="AI77" s="27"/>
    </row>
    <row r="78" spans="1:35">
      <c r="A78" s="47" t="s">
        <v>86</v>
      </c>
      <c r="B78" s="27">
        <v>0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/>
      <c r="AC78" s="27"/>
      <c r="AD78" s="27"/>
      <c r="AE78" s="27"/>
      <c r="AF78" s="27"/>
      <c r="AG78" s="27"/>
      <c r="AH78" s="27"/>
      <c r="AI78" s="27"/>
    </row>
    <row r="79" spans="1:35">
      <c r="A79" s="47" t="s">
        <v>87</v>
      </c>
      <c r="B79" s="27">
        <v>0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/>
      <c r="AC79" s="27"/>
      <c r="AD79" s="27"/>
      <c r="AE79" s="27"/>
      <c r="AF79" s="27"/>
      <c r="AG79" s="27"/>
      <c r="AH79" s="27"/>
      <c r="AI79" s="27"/>
    </row>
    <row r="80" spans="1:35">
      <c r="A80" s="47" t="s">
        <v>88</v>
      </c>
      <c r="B80" s="27">
        <v>2.3199999999999998</v>
      </c>
      <c r="C80" s="27">
        <v>2.3199999999999998</v>
      </c>
      <c r="D80" s="27">
        <v>2.3199999999999998</v>
      </c>
      <c r="E80" s="27">
        <v>2.3199999999999998</v>
      </c>
      <c r="F80" s="27">
        <v>2.3199999999999998</v>
      </c>
      <c r="G80" s="27">
        <v>2.3199999999999998</v>
      </c>
      <c r="H80" s="27">
        <v>2.3199999999999998</v>
      </c>
      <c r="I80" s="27">
        <v>2.3199999999999998</v>
      </c>
      <c r="J80" s="27">
        <v>2.3199999999999998</v>
      </c>
      <c r="K80" s="27">
        <v>2.3199999999999998</v>
      </c>
      <c r="L80" s="27">
        <v>2.3199999999999998</v>
      </c>
      <c r="M80" s="27">
        <v>2.3199999999999998</v>
      </c>
      <c r="N80" s="27">
        <v>2.3199999999999998</v>
      </c>
      <c r="O80" s="27">
        <v>2.3199999999999998</v>
      </c>
      <c r="P80" s="27">
        <v>2.3199999999999998</v>
      </c>
      <c r="Q80" s="27">
        <v>2.3199999999999998</v>
      </c>
      <c r="R80" s="27">
        <v>2.3199999999999998</v>
      </c>
      <c r="S80" s="27">
        <v>2.3199999999999998</v>
      </c>
      <c r="T80" s="27">
        <v>2.3199999999999998</v>
      </c>
      <c r="U80" s="27">
        <v>2.3199999999999998</v>
      </c>
      <c r="V80" s="27">
        <v>2.3199999999999998</v>
      </c>
      <c r="W80" s="27">
        <v>2.3199999999999998</v>
      </c>
      <c r="X80" s="27">
        <v>2.3199999999999998</v>
      </c>
      <c r="Y80" s="27">
        <v>2.3199999999999998</v>
      </c>
      <c r="Z80" s="27">
        <v>2.3199999999999998</v>
      </c>
      <c r="AA80" s="27">
        <v>2.3199999999999998</v>
      </c>
      <c r="AB80" s="27"/>
      <c r="AC80" s="27"/>
      <c r="AD80" s="27"/>
      <c r="AE80" s="27"/>
      <c r="AF80" s="27"/>
      <c r="AG80" s="27"/>
      <c r="AH80" s="27"/>
      <c r="AI80" s="27"/>
    </row>
    <row r="81" spans="1:35">
      <c r="A81" s="47" t="s">
        <v>89</v>
      </c>
      <c r="B81" s="27">
        <v>35.99</v>
      </c>
      <c r="C81" s="27">
        <v>35.99</v>
      </c>
      <c r="D81" s="27">
        <v>35.99</v>
      </c>
      <c r="E81" s="27">
        <v>35.99</v>
      </c>
      <c r="F81" s="27">
        <v>35.99</v>
      </c>
      <c r="G81" s="27">
        <v>35.99</v>
      </c>
      <c r="H81" s="27">
        <v>35.99</v>
      </c>
      <c r="I81" s="27">
        <v>35.99</v>
      </c>
      <c r="J81" s="27">
        <v>35.99</v>
      </c>
      <c r="K81" s="27">
        <v>35.99</v>
      </c>
      <c r="L81" s="27">
        <v>35.99</v>
      </c>
      <c r="M81" s="27">
        <v>35.99</v>
      </c>
      <c r="N81" s="27">
        <v>35.99</v>
      </c>
      <c r="O81" s="27">
        <v>35.99</v>
      </c>
      <c r="P81" s="27">
        <v>35.99</v>
      </c>
      <c r="Q81" s="27">
        <v>35.99</v>
      </c>
      <c r="R81" s="27">
        <v>35.99</v>
      </c>
      <c r="S81" s="27">
        <v>35.99</v>
      </c>
      <c r="T81" s="27">
        <v>35.99</v>
      </c>
      <c r="U81" s="27">
        <v>35.99</v>
      </c>
      <c r="V81" s="27">
        <v>35.99</v>
      </c>
      <c r="W81" s="27">
        <v>35.99</v>
      </c>
      <c r="X81" s="27">
        <v>35.99</v>
      </c>
      <c r="Y81" s="27">
        <v>35.99</v>
      </c>
      <c r="Z81" s="27">
        <v>35.99</v>
      </c>
      <c r="AA81" s="27">
        <v>35.99</v>
      </c>
      <c r="AB81" s="27"/>
      <c r="AC81" s="27"/>
      <c r="AD81" s="27"/>
      <c r="AE81" s="27"/>
      <c r="AF81" s="27"/>
      <c r="AG81" s="27"/>
      <c r="AH81" s="27"/>
      <c r="AI81" s="27"/>
    </row>
    <row r="82" spans="1:35">
      <c r="A82" s="47" t="s">
        <v>90</v>
      </c>
      <c r="B82" s="27">
        <v>2951</v>
      </c>
      <c r="C82" s="27">
        <v>2885.1</v>
      </c>
      <c r="D82" s="27">
        <v>2819.2</v>
      </c>
      <c r="E82" s="27">
        <v>2753.3</v>
      </c>
      <c r="F82" s="27">
        <v>2687.4</v>
      </c>
      <c r="G82" s="27">
        <v>2621.5</v>
      </c>
      <c r="H82" s="27">
        <v>2555.6</v>
      </c>
      <c r="I82" s="27">
        <v>2489.6999999999998</v>
      </c>
      <c r="J82" s="27">
        <v>2423.8000000000002</v>
      </c>
      <c r="K82" s="27">
        <v>2357.9</v>
      </c>
      <c r="L82" s="27">
        <v>2292</v>
      </c>
      <c r="M82" s="27">
        <v>2224.1999999999998</v>
      </c>
      <c r="N82" s="27">
        <v>2156.4</v>
      </c>
      <c r="O82" s="27">
        <v>2088.6</v>
      </c>
      <c r="P82" s="27">
        <v>2020.8</v>
      </c>
      <c r="Q82" s="27">
        <v>1953</v>
      </c>
      <c r="R82" s="27">
        <v>1887.8</v>
      </c>
      <c r="S82" s="27">
        <v>1822.6</v>
      </c>
      <c r="T82" s="27">
        <v>1757.4</v>
      </c>
      <c r="U82" s="27">
        <v>1692.2</v>
      </c>
      <c r="V82" s="27">
        <v>1627</v>
      </c>
      <c r="W82" s="27">
        <v>1568.4</v>
      </c>
      <c r="X82" s="27">
        <v>1509.8</v>
      </c>
      <c r="Y82" s="27">
        <v>1451.2</v>
      </c>
      <c r="Z82" s="27">
        <v>1392.6</v>
      </c>
      <c r="AA82" s="27">
        <v>1334</v>
      </c>
      <c r="AB82" s="27"/>
      <c r="AC82" s="27"/>
      <c r="AD82" s="27"/>
      <c r="AE82" s="27"/>
      <c r="AF82" s="27"/>
      <c r="AG82" s="27"/>
      <c r="AH82" s="27"/>
      <c r="AI82" s="27"/>
    </row>
    <row r="83" spans="1:35">
      <c r="A83" s="47" t="s">
        <v>91</v>
      </c>
      <c r="B83" s="27">
        <v>63</v>
      </c>
      <c r="C83" s="27">
        <v>63</v>
      </c>
      <c r="D83" s="27">
        <v>63</v>
      </c>
      <c r="E83" s="27">
        <v>63</v>
      </c>
      <c r="F83" s="27">
        <v>63</v>
      </c>
      <c r="G83" s="27">
        <v>63</v>
      </c>
      <c r="H83" s="27">
        <v>63</v>
      </c>
      <c r="I83" s="27">
        <v>63</v>
      </c>
      <c r="J83" s="27">
        <v>63</v>
      </c>
      <c r="K83" s="27">
        <v>63</v>
      </c>
      <c r="L83" s="27">
        <v>63</v>
      </c>
      <c r="M83" s="27">
        <v>63</v>
      </c>
      <c r="N83" s="27">
        <v>63</v>
      </c>
      <c r="O83" s="27">
        <v>63</v>
      </c>
      <c r="P83" s="27">
        <v>63</v>
      </c>
      <c r="Q83" s="27">
        <v>63</v>
      </c>
      <c r="R83" s="27">
        <v>63</v>
      </c>
      <c r="S83" s="27">
        <v>63</v>
      </c>
      <c r="T83" s="27">
        <v>63</v>
      </c>
      <c r="U83" s="27">
        <v>63</v>
      </c>
      <c r="V83" s="27">
        <v>63</v>
      </c>
      <c r="W83" s="27">
        <v>63</v>
      </c>
      <c r="X83" s="27">
        <v>63</v>
      </c>
      <c r="Y83" s="27">
        <v>63</v>
      </c>
      <c r="Z83" s="27">
        <v>63</v>
      </c>
      <c r="AA83" s="27">
        <v>63</v>
      </c>
      <c r="AB83" s="27"/>
      <c r="AC83" s="27"/>
      <c r="AD83" s="27"/>
      <c r="AE83" s="27"/>
      <c r="AF83" s="27"/>
      <c r="AG83" s="27"/>
      <c r="AH83" s="27"/>
      <c r="AI83" s="27"/>
    </row>
    <row r="84" spans="1:35">
      <c r="A84" s="47" t="s">
        <v>92</v>
      </c>
      <c r="B84" s="27">
        <v>0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/>
      <c r="AC84" s="27"/>
      <c r="AD84" s="27"/>
      <c r="AE84" s="27"/>
      <c r="AF84" s="27"/>
      <c r="AG84" s="27"/>
      <c r="AH84" s="27"/>
      <c r="AI84" s="27"/>
    </row>
    <row r="85" spans="1:35">
      <c r="A85" s="47" t="s">
        <v>93</v>
      </c>
      <c r="B85" s="27">
        <v>9477</v>
      </c>
      <c r="C85" s="27">
        <v>9357</v>
      </c>
      <c r="D85" s="27">
        <v>9237</v>
      </c>
      <c r="E85" s="27">
        <v>9117</v>
      </c>
      <c r="F85" s="27">
        <v>8997</v>
      </c>
      <c r="G85" s="27">
        <v>8877</v>
      </c>
      <c r="H85" s="27">
        <v>8757</v>
      </c>
      <c r="I85" s="27">
        <v>8637</v>
      </c>
      <c r="J85" s="27">
        <v>8517</v>
      </c>
      <c r="K85" s="27">
        <v>8397</v>
      </c>
      <c r="L85" s="27">
        <v>8277</v>
      </c>
      <c r="M85" s="27">
        <v>8157</v>
      </c>
      <c r="N85" s="27">
        <v>8037</v>
      </c>
      <c r="O85" s="27">
        <v>7917</v>
      </c>
      <c r="P85" s="27">
        <v>7797</v>
      </c>
      <c r="Q85" s="27">
        <v>7677</v>
      </c>
      <c r="R85" s="27">
        <v>7557</v>
      </c>
      <c r="S85" s="27">
        <v>7437</v>
      </c>
      <c r="T85" s="27">
        <v>7317</v>
      </c>
      <c r="U85" s="27">
        <v>7197</v>
      </c>
      <c r="V85" s="27">
        <v>7077</v>
      </c>
      <c r="W85" s="27">
        <v>6957</v>
      </c>
      <c r="X85" s="27">
        <v>6837</v>
      </c>
      <c r="Y85" s="27">
        <v>6717</v>
      </c>
      <c r="Z85" s="27">
        <v>6597</v>
      </c>
      <c r="AA85" s="27">
        <v>6477</v>
      </c>
      <c r="AB85" s="27"/>
      <c r="AC85" s="27"/>
      <c r="AD85" s="27"/>
      <c r="AE85" s="27"/>
      <c r="AF85" s="27"/>
      <c r="AG85" s="27"/>
      <c r="AH85" s="27"/>
      <c r="AI85" s="27"/>
    </row>
    <row r="86" spans="1:35">
      <c r="A86" s="47" t="s">
        <v>94</v>
      </c>
      <c r="B86" s="27">
        <v>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/>
      <c r="AC86" s="27"/>
      <c r="AD86" s="27"/>
      <c r="AE86" s="27"/>
      <c r="AF86" s="27"/>
      <c r="AG86" s="27"/>
      <c r="AH86" s="27"/>
      <c r="AI86" s="27"/>
    </row>
    <row r="87" spans="1:35">
      <c r="A87" s="47" t="s">
        <v>95</v>
      </c>
      <c r="B87" s="27">
        <v>457</v>
      </c>
      <c r="C87" s="27">
        <v>457</v>
      </c>
      <c r="D87" s="27">
        <v>457</v>
      </c>
      <c r="E87" s="27">
        <v>457</v>
      </c>
      <c r="F87" s="27">
        <v>457</v>
      </c>
      <c r="G87" s="27">
        <v>457</v>
      </c>
      <c r="H87" s="27">
        <v>457</v>
      </c>
      <c r="I87" s="27">
        <v>457</v>
      </c>
      <c r="J87" s="27">
        <v>457</v>
      </c>
      <c r="K87" s="27">
        <v>457</v>
      </c>
      <c r="L87" s="27">
        <v>457</v>
      </c>
      <c r="M87" s="27">
        <v>457</v>
      </c>
      <c r="N87" s="27">
        <v>457</v>
      </c>
      <c r="O87" s="27">
        <v>457</v>
      </c>
      <c r="P87" s="27">
        <v>457</v>
      </c>
      <c r="Q87" s="27">
        <v>457</v>
      </c>
      <c r="R87" s="27">
        <v>457</v>
      </c>
      <c r="S87" s="27">
        <v>457</v>
      </c>
      <c r="T87" s="27">
        <v>457</v>
      </c>
      <c r="U87" s="27">
        <v>457</v>
      </c>
      <c r="V87" s="27">
        <v>457</v>
      </c>
      <c r="W87" s="27">
        <v>457</v>
      </c>
      <c r="X87" s="27">
        <v>457</v>
      </c>
      <c r="Y87" s="27">
        <v>457</v>
      </c>
      <c r="Z87" s="27">
        <v>457</v>
      </c>
      <c r="AA87" s="27">
        <v>457</v>
      </c>
      <c r="AB87" s="27"/>
      <c r="AC87" s="27"/>
      <c r="AD87" s="27"/>
      <c r="AE87" s="27"/>
      <c r="AF87" s="27"/>
      <c r="AG87" s="27"/>
      <c r="AH87" s="27"/>
      <c r="AI87" s="27"/>
    </row>
    <row r="88" spans="1:35">
      <c r="A88" s="47" t="s">
        <v>96</v>
      </c>
      <c r="B88" s="27">
        <v>0</v>
      </c>
      <c r="C88" s="27">
        <v>0</v>
      </c>
      <c r="D88" s="27">
        <v>0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/>
      <c r="AC88" s="27"/>
      <c r="AD88" s="27"/>
      <c r="AE88" s="27"/>
      <c r="AF88" s="27"/>
      <c r="AG88" s="27"/>
      <c r="AH88" s="27"/>
      <c r="AI88" s="27"/>
    </row>
    <row r="89" spans="1:35">
      <c r="A89" s="47" t="s">
        <v>97</v>
      </c>
      <c r="B89" s="27">
        <v>0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/>
      <c r="AC89" s="27"/>
      <c r="AD89" s="27"/>
      <c r="AE89" s="27"/>
      <c r="AF89" s="27"/>
      <c r="AG89" s="27"/>
      <c r="AH89" s="27"/>
      <c r="AI89" s="27"/>
    </row>
    <row r="90" spans="1:35">
      <c r="A90" s="47" t="s">
        <v>98</v>
      </c>
      <c r="B90" s="27">
        <v>15701</v>
      </c>
      <c r="C90" s="27">
        <v>15701</v>
      </c>
      <c r="D90" s="27">
        <v>15701</v>
      </c>
      <c r="E90" s="27">
        <v>15701</v>
      </c>
      <c r="F90" s="27">
        <v>15701</v>
      </c>
      <c r="G90" s="27">
        <v>15701</v>
      </c>
      <c r="H90" s="27">
        <v>15701</v>
      </c>
      <c r="I90" s="27">
        <v>15701</v>
      </c>
      <c r="J90" s="27">
        <v>15701</v>
      </c>
      <c r="K90" s="27">
        <v>15701</v>
      </c>
      <c r="L90" s="27">
        <v>15701</v>
      </c>
      <c r="M90" s="27">
        <v>15701</v>
      </c>
      <c r="N90" s="27">
        <v>15701</v>
      </c>
      <c r="O90" s="27">
        <v>15701</v>
      </c>
      <c r="P90" s="27">
        <v>15701</v>
      </c>
      <c r="Q90" s="27">
        <v>15701</v>
      </c>
      <c r="R90" s="27">
        <v>15701</v>
      </c>
      <c r="S90" s="27">
        <v>15701</v>
      </c>
      <c r="T90" s="27">
        <v>15701</v>
      </c>
      <c r="U90" s="27">
        <v>15701</v>
      </c>
      <c r="V90" s="27">
        <v>15701</v>
      </c>
      <c r="W90" s="27">
        <v>15701</v>
      </c>
      <c r="X90" s="27">
        <v>15701</v>
      </c>
      <c r="Y90" s="27">
        <v>15701</v>
      </c>
      <c r="Z90" s="27">
        <v>15701</v>
      </c>
      <c r="AA90" s="27">
        <v>15701</v>
      </c>
      <c r="AB90" s="27"/>
      <c r="AC90" s="27"/>
      <c r="AD90" s="27"/>
      <c r="AE90" s="27"/>
      <c r="AF90" s="27"/>
      <c r="AG90" s="27"/>
      <c r="AH90" s="27"/>
      <c r="AI90" s="27"/>
    </row>
    <row r="91" spans="1:35">
      <c r="A91" s="47" t="s">
        <v>99</v>
      </c>
      <c r="B91" s="27">
        <v>49453</v>
      </c>
      <c r="C91" s="27">
        <v>49453</v>
      </c>
      <c r="D91" s="27">
        <v>49453</v>
      </c>
      <c r="E91" s="27">
        <v>49453</v>
      </c>
      <c r="F91" s="27">
        <v>49453</v>
      </c>
      <c r="G91" s="27">
        <v>49453</v>
      </c>
      <c r="H91" s="27">
        <v>49453</v>
      </c>
      <c r="I91" s="27">
        <v>49453</v>
      </c>
      <c r="J91" s="27">
        <v>49453</v>
      </c>
      <c r="K91" s="27">
        <v>49453</v>
      </c>
      <c r="L91" s="27">
        <v>49453</v>
      </c>
      <c r="M91" s="27">
        <v>49224.4</v>
      </c>
      <c r="N91" s="27">
        <v>48995.8</v>
      </c>
      <c r="O91" s="27">
        <v>48767.199999999997</v>
      </c>
      <c r="P91" s="27">
        <v>48538.6</v>
      </c>
      <c r="Q91" s="27">
        <v>48310</v>
      </c>
      <c r="R91" s="27">
        <v>48081.4</v>
      </c>
      <c r="S91" s="27">
        <v>47852.800000000003</v>
      </c>
      <c r="T91" s="27">
        <v>47624.2</v>
      </c>
      <c r="U91" s="27">
        <v>47395.6</v>
      </c>
      <c r="V91" s="27">
        <v>47167</v>
      </c>
      <c r="W91" s="27">
        <v>46938.400000000001</v>
      </c>
      <c r="X91" s="27">
        <v>46709.8</v>
      </c>
      <c r="Y91" s="27">
        <v>46481.2</v>
      </c>
      <c r="Z91" s="27">
        <v>46252.6</v>
      </c>
      <c r="AA91" s="27">
        <v>46024</v>
      </c>
      <c r="AB91" s="27"/>
      <c r="AC91" s="27"/>
      <c r="AD91" s="27"/>
      <c r="AE91" s="27"/>
      <c r="AF91" s="27"/>
      <c r="AG91" s="27"/>
      <c r="AH91" s="27"/>
      <c r="AI91" s="27"/>
    </row>
    <row r="92" spans="1:35">
      <c r="A92" s="47" t="s">
        <v>100</v>
      </c>
      <c r="B92" s="27">
        <v>200</v>
      </c>
      <c r="C92" s="27">
        <v>200</v>
      </c>
      <c r="D92" s="27">
        <v>200</v>
      </c>
      <c r="E92" s="27">
        <v>200</v>
      </c>
      <c r="F92" s="27">
        <v>200</v>
      </c>
      <c r="G92" s="27">
        <v>200</v>
      </c>
      <c r="H92" s="27">
        <v>200</v>
      </c>
      <c r="I92" s="27">
        <v>200</v>
      </c>
      <c r="J92" s="27">
        <v>200</v>
      </c>
      <c r="K92" s="27">
        <v>200</v>
      </c>
      <c r="L92" s="27">
        <v>200</v>
      </c>
      <c r="M92" s="27">
        <v>200</v>
      </c>
      <c r="N92" s="27">
        <v>200</v>
      </c>
      <c r="O92" s="27">
        <v>200</v>
      </c>
      <c r="P92" s="27">
        <v>200</v>
      </c>
      <c r="Q92" s="27">
        <v>200</v>
      </c>
      <c r="R92" s="27">
        <v>200</v>
      </c>
      <c r="S92" s="27">
        <v>200</v>
      </c>
      <c r="T92" s="27">
        <v>200</v>
      </c>
      <c r="U92" s="27">
        <v>200</v>
      </c>
      <c r="V92" s="27">
        <v>200</v>
      </c>
      <c r="W92" s="27">
        <v>200</v>
      </c>
      <c r="X92" s="27">
        <v>200</v>
      </c>
      <c r="Y92" s="27">
        <v>200</v>
      </c>
      <c r="Z92" s="27">
        <v>200</v>
      </c>
      <c r="AA92" s="27">
        <v>200</v>
      </c>
      <c r="AB92" s="27"/>
      <c r="AC92" s="27"/>
      <c r="AD92" s="27"/>
      <c r="AE92" s="27"/>
      <c r="AF92" s="27"/>
      <c r="AG92" s="27"/>
      <c r="AH92" s="27"/>
      <c r="AI92" s="27"/>
    </row>
    <row r="93" spans="1:35">
      <c r="A93" s="47" t="s">
        <v>101</v>
      </c>
      <c r="B93" s="27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/>
      <c r="AC93" s="27"/>
      <c r="AD93" s="27"/>
      <c r="AE93" s="27"/>
      <c r="AF93" s="27"/>
      <c r="AG93" s="27"/>
      <c r="AH93" s="27"/>
      <c r="AI93" s="27"/>
    </row>
    <row r="94" spans="1:35">
      <c r="A94" s="47" t="s">
        <v>102</v>
      </c>
      <c r="B94" s="27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/>
      <c r="AC94" s="27"/>
      <c r="AD94" s="27"/>
      <c r="AE94" s="27"/>
      <c r="AF94" s="27"/>
      <c r="AG94" s="27"/>
      <c r="AH94" s="27"/>
      <c r="AI94" s="27"/>
    </row>
    <row r="95" spans="1:35">
      <c r="A95" s="47" t="s">
        <v>103</v>
      </c>
      <c r="B95" s="27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/>
      <c r="AC95" s="27"/>
      <c r="AD95" s="27"/>
      <c r="AE95" s="27"/>
      <c r="AF95" s="27"/>
      <c r="AG95" s="27"/>
      <c r="AH95" s="27"/>
      <c r="AI95" s="27"/>
    </row>
    <row r="96" spans="1:35">
      <c r="A96" s="47" t="s">
        <v>104</v>
      </c>
      <c r="B96" s="27">
        <v>93</v>
      </c>
      <c r="C96" s="27">
        <v>93</v>
      </c>
      <c r="D96" s="27">
        <v>93</v>
      </c>
      <c r="E96" s="27">
        <v>93</v>
      </c>
      <c r="F96" s="27">
        <v>93</v>
      </c>
      <c r="G96" s="27">
        <v>93</v>
      </c>
      <c r="H96" s="27">
        <v>93</v>
      </c>
      <c r="I96" s="27">
        <v>93</v>
      </c>
      <c r="J96" s="27">
        <v>93</v>
      </c>
      <c r="K96" s="27">
        <v>93</v>
      </c>
      <c r="L96" s="27">
        <v>93</v>
      </c>
      <c r="M96" s="27">
        <v>93</v>
      </c>
      <c r="N96" s="27">
        <v>93</v>
      </c>
      <c r="O96" s="27">
        <v>93</v>
      </c>
      <c r="P96" s="27">
        <v>93</v>
      </c>
      <c r="Q96" s="27">
        <v>93</v>
      </c>
      <c r="R96" s="27">
        <v>93</v>
      </c>
      <c r="S96" s="27">
        <v>93</v>
      </c>
      <c r="T96" s="27">
        <v>93</v>
      </c>
      <c r="U96" s="27">
        <v>93</v>
      </c>
      <c r="V96" s="27">
        <v>93</v>
      </c>
      <c r="W96" s="27">
        <v>93</v>
      </c>
      <c r="X96" s="27">
        <v>93</v>
      </c>
      <c r="Y96" s="27">
        <v>93</v>
      </c>
      <c r="Z96" s="27">
        <v>93</v>
      </c>
      <c r="AA96" s="27">
        <v>93</v>
      </c>
      <c r="AB96" s="27"/>
      <c r="AC96" s="27"/>
      <c r="AD96" s="27"/>
      <c r="AE96" s="27"/>
      <c r="AF96" s="27"/>
      <c r="AG96" s="27"/>
      <c r="AH96" s="27"/>
      <c r="AI96" s="27"/>
    </row>
    <row r="97" spans="1:35">
      <c r="A97" s="47" t="s">
        <v>105</v>
      </c>
      <c r="B97" s="27">
        <v>88.9</v>
      </c>
      <c r="C97" s="27">
        <v>88.84</v>
      </c>
      <c r="D97" s="27">
        <v>88.78</v>
      </c>
      <c r="E97" s="27">
        <v>88.72</v>
      </c>
      <c r="F97" s="27">
        <v>88.66</v>
      </c>
      <c r="G97" s="27">
        <v>88.6</v>
      </c>
      <c r="H97" s="27">
        <v>88.54</v>
      </c>
      <c r="I97" s="27">
        <v>88.48</v>
      </c>
      <c r="J97" s="27">
        <v>88.42</v>
      </c>
      <c r="K97" s="27">
        <v>88.36</v>
      </c>
      <c r="L97" s="27">
        <v>88.3</v>
      </c>
      <c r="M97" s="27">
        <v>88.24</v>
      </c>
      <c r="N97" s="27">
        <v>88.18</v>
      </c>
      <c r="O97" s="27">
        <v>88.12</v>
      </c>
      <c r="P97" s="27">
        <v>88.06</v>
      </c>
      <c r="Q97" s="27">
        <v>88</v>
      </c>
      <c r="R97" s="27">
        <v>87.94</v>
      </c>
      <c r="S97" s="27">
        <v>87.88</v>
      </c>
      <c r="T97" s="27">
        <v>87.82</v>
      </c>
      <c r="U97" s="27">
        <v>87.76</v>
      </c>
      <c r="V97" s="27">
        <v>87.7</v>
      </c>
      <c r="W97" s="27">
        <v>87.66</v>
      </c>
      <c r="X97" s="27">
        <v>87.62</v>
      </c>
      <c r="Y97" s="27">
        <v>87.58</v>
      </c>
      <c r="Z97" s="27">
        <v>87.54</v>
      </c>
      <c r="AA97" s="27">
        <v>87.5</v>
      </c>
      <c r="AB97" s="27"/>
      <c r="AC97" s="27"/>
      <c r="AD97" s="27"/>
      <c r="AE97" s="27"/>
      <c r="AF97" s="27"/>
      <c r="AG97" s="27"/>
      <c r="AH97" s="27"/>
      <c r="AI97" s="27"/>
    </row>
    <row r="98" spans="1:35">
      <c r="A98" s="47" t="s">
        <v>106</v>
      </c>
      <c r="B98" s="27">
        <v>3764</v>
      </c>
      <c r="C98" s="27">
        <v>3793</v>
      </c>
      <c r="D98" s="27">
        <v>3822</v>
      </c>
      <c r="E98" s="27">
        <v>3851</v>
      </c>
      <c r="F98" s="27">
        <v>3880</v>
      </c>
      <c r="G98" s="27">
        <v>3909</v>
      </c>
      <c r="H98" s="27">
        <v>3938</v>
      </c>
      <c r="I98" s="27">
        <v>3967</v>
      </c>
      <c r="J98" s="27">
        <v>3996</v>
      </c>
      <c r="K98" s="27">
        <v>4025</v>
      </c>
      <c r="L98" s="27">
        <v>4054</v>
      </c>
      <c r="M98" s="27">
        <v>4133</v>
      </c>
      <c r="N98" s="27">
        <v>4212</v>
      </c>
      <c r="O98" s="27">
        <v>4291</v>
      </c>
      <c r="P98" s="27">
        <v>4370</v>
      </c>
      <c r="Q98" s="27">
        <v>4449</v>
      </c>
      <c r="R98" s="27">
        <v>4513.2</v>
      </c>
      <c r="S98" s="27">
        <v>4577.3999999999996</v>
      </c>
      <c r="T98" s="27">
        <v>4641.6000000000004</v>
      </c>
      <c r="U98" s="27">
        <v>4705.8</v>
      </c>
      <c r="V98" s="27">
        <v>4770</v>
      </c>
      <c r="W98" s="27">
        <v>4797</v>
      </c>
      <c r="X98" s="27">
        <v>4824</v>
      </c>
      <c r="Y98" s="27">
        <v>4851</v>
      </c>
      <c r="Z98" s="27">
        <v>4878</v>
      </c>
      <c r="AA98" s="27">
        <v>4905</v>
      </c>
      <c r="AB98" s="27"/>
      <c r="AC98" s="27"/>
      <c r="AD98" s="27"/>
      <c r="AE98" s="27"/>
      <c r="AF98" s="27"/>
      <c r="AG98" s="27"/>
      <c r="AH98" s="27"/>
      <c r="AI98" s="27"/>
    </row>
    <row r="99" spans="1:35">
      <c r="A99" s="47" t="s">
        <v>107</v>
      </c>
      <c r="B99" s="27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/>
      <c r="AC99" s="27"/>
      <c r="AD99" s="27"/>
      <c r="AE99" s="27"/>
      <c r="AF99" s="27"/>
      <c r="AG99" s="27"/>
      <c r="AH99" s="27"/>
      <c r="AI99" s="27"/>
    </row>
    <row r="100" spans="1:35">
      <c r="A100" s="47" t="s">
        <v>108</v>
      </c>
      <c r="B100" s="27">
        <v>0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/>
      <c r="AC100" s="27"/>
      <c r="AD100" s="27"/>
      <c r="AE100" s="27"/>
      <c r="AF100" s="27"/>
      <c r="AG100" s="27"/>
      <c r="AH100" s="27"/>
      <c r="AI100" s="27"/>
    </row>
    <row r="101" spans="1:35">
      <c r="A101" s="47" t="s">
        <v>109</v>
      </c>
      <c r="B101" s="27">
        <v>0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/>
      <c r="AC101" s="27"/>
      <c r="AD101" s="27"/>
      <c r="AE101" s="27"/>
      <c r="AF101" s="27"/>
      <c r="AG101" s="27"/>
      <c r="AH101" s="27"/>
      <c r="AI101" s="27"/>
    </row>
    <row r="102" spans="1:35">
      <c r="A102" s="47" t="s">
        <v>110</v>
      </c>
      <c r="B102" s="27">
        <v>0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7">
        <v>0</v>
      </c>
      <c r="AB102" s="27"/>
      <c r="AC102" s="27"/>
      <c r="AD102" s="27"/>
      <c r="AE102" s="27"/>
      <c r="AF102" s="27"/>
      <c r="AG102" s="27"/>
      <c r="AH102" s="27"/>
      <c r="AI102" s="27"/>
    </row>
    <row r="103" spans="1:35">
      <c r="A103" s="47" t="s">
        <v>111</v>
      </c>
      <c r="B103" s="27">
        <v>0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0</v>
      </c>
      <c r="AB103" s="27"/>
      <c r="AC103" s="27"/>
      <c r="AD103" s="27"/>
      <c r="AE103" s="27"/>
      <c r="AF103" s="27"/>
      <c r="AG103" s="27"/>
      <c r="AH103" s="27"/>
      <c r="AI103" s="27"/>
    </row>
    <row r="104" spans="1:35">
      <c r="A104" s="47" t="s">
        <v>112</v>
      </c>
      <c r="B104" s="27">
        <v>0</v>
      </c>
      <c r="C104" s="27">
        <v>0</v>
      </c>
      <c r="D104" s="27">
        <v>793.54</v>
      </c>
      <c r="E104" s="27">
        <v>793.61</v>
      </c>
      <c r="F104" s="27">
        <v>793.68</v>
      </c>
      <c r="G104" s="27">
        <v>793.75</v>
      </c>
      <c r="H104" s="27">
        <v>793.82</v>
      </c>
      <c r="I104" s="27">
        <v>793.89</v>
      </c>
      <c r="J104" s="27">
        <v>793.96</v>
      </c>
      <c r="K104" s="27">
        <v>794.03</v>
      </c>
      <c r="L104" s="27">
        <v>794.1</v>
      </c>
      <c r="M104" s="27">
        <v>795.58</v>
      </c>
      <c r="N104" s="27">
        <v>797.06</v>
      </c>
      <c r="O104" s="27">
        <v>798.54</v>
      </c>
      <c r="P104" s="27">
        <v>800.02</v>
      </c>
      <c r="Q104" s="27">
        <v>801.5</v>
      </c>
      <c r="R104" s="27">
        <v>767.2</v>
      </c>
      <c r="S104" s="27">
        <v>732.9</v>
      </c>
      <c r="T104" s="27">
        <v>698.6</v>
      </c>
      <c r="U104" s="27">
        <v>664.3</v>
      </c>
      <c r="V104" s="27">
        <v>630</v>
      </c>
      <c r="W104" s="27">
        <v>622</v>
      </c>
      <c r="X104" s="27">
        <v>614</v>
      </c>
      <c r="Y104" s="27">
        <v>606</v>
      </c>
      <c r="Z104" s="27">
        <v>598</v>
      </c>
      <c r="AA104" s="27">
        <v>590</v>
      </c>
      <c r="AB104" s="27"/>
      <c r="AC104" s="27"/>
      <c r="AD104" s="27"/>
      <c r="AE104" s="27"/>
      <c r="AF104" s="27"/>
      <c r="AG104" s="27"/>
      <c r="AH104" s="27"/>
      <c r="AI104" s="27"/>
    </row>
    <row r="105" spans="1:35">
      <c r="A105" s="47" t="s">
        <v>113</v>
      </c>
      <c r="B105" s="27">
        <v>1592.9</v>
      </c>
      <c r="C105" s="27">
        <v>1577.49</v>
      </c>
      <c r="D105" s="27">
        <v>1562.08</v>
      </c>
      <c r="E105" s="27">
        <v>1546.66</v>
      </c>
      <c r="F105" s="27">
        <v>1531.25</v>
      </c>
      <c r="G105" s="27">
        <v>1515.84</v>
      </c>
      <c r="H105" s="27">
        <v>1500.43</v>
      </c>
      <c r="I105" s="27">
        <v>1485.02</v>
      </c>
      <c r="J105" s="27">
        <v>1469.6</v>
      </c>
      <c r="K105" s="27">
        <v>1454.19</v>
      </c>
      <c r="L105" s="27">
        <v>1438.78</v>
      </c>
      <c r="M105" s="27">
        <v>1422.73</v>
      </c>
      <c r="N105" s="27">
        <v>1406.68</v>
      </c>
      <c r="O105" s="27">
        <v>1390.62</v>
      </c>
      <c r="P105" s="27">
        <v>1374.57</v>
      </c>
      <c r="Q105" s="27">
        <v>1358.52</v>
      </c>
      <c r="R105" s="27">
        <v>1342.04</v>
      </c>
      <c r="S105" s="27">
        <v>1325.56</v>
      </c>
      <c r="T105" s="27">
        <v>1309.0899999999999</v>
      </c>
      <c r="U105" s="27">
        <v>1292.6099999999999</v>
      </c>
      <c r="V105" s="27">
        <v>1276.1300000000001</v>
      </c>
      <c r="W105" s="27">
        <v>1259.6500000000001</v>
      </c>
      <c r="X105" s="27">
        <v>1243.17</v>
      </c>
      <c r="Y105" s="27">
        <v>1226.69</v>
      </c>
      <c r="Z105" s="27">
        <v>1210.21</v>
      </c>
      <c r="AA105" s="27">
        <v>1193.73</v>
      </c>
      <c r="AB105" s="27"/>
      <c r="AC105" s="27"/>
      <c r="AD105" s="27"/>
      <c r="AE105" s="27"/>
      <c r="AF105" s="27"/>
      <c r="AG105" s="27"/>
      <c r="AH105" s="27"/>
      <c r="AI105" s="27"/>
    </row>
    <row r="106" spans="1:35">
      <c r="A106" s="47" t="s">
        <v>114</v>
      </c>
      <c r="B106" s="27">
        <v>0</v>
      </c>
      <c r="C106" s="27">
        <v>0</v>
      </c>
      <c r="D106" s="27">
        <v>17</v>
      </c>
      <c r="E106" s="27">
        <v>17</v>
      </c>
      <c r="F106" s="27">
        <v>17</v>
      </c>
      <c r="G106" s="27">
        <v>17</v>
      </c>
      <c r="H106" s="27">
        <v>17</v>
      </c>
      <c r="I106" s="27">
        <v>17</v>
      </c>
      <c r="J106" s="27">
        <v>17</v>
      </c>
      <c r="K106" s="27">
        <v>17</v>
      </c>
      <c r="L106" s="27">
        <v>17</v>
      </c>
      <c r="M106" s="27">
        <v>16.8</v>
      </c>
      <c r="N106" s="27">
        <v>16.600000000000001</v>
      </c>
      <c r="O106" s="27">
        <v>16.399999999999999</v>
      </c>
      <c r="P106" s="27">
        <v>16.2</v>
      </c>
      <c r="Q106" s="27">
        <v>16</v>
      </c>
      <c r="R106" s="27">
        <v>15.8</v>
      </c>
      <c r="S106" s="27">
        <v>15.6</v>
      </c>
      <c r="T106" s="27">
        <v>15.4</v>
      </c>
      <c r="U106" s="27">
        <v>15.2</v>
      </c>
      <c r="V106" s="27">
        <v>15</v>
      </c>
      <c r="W106" s="27">
        <v>15.2</v>
      </c>
      <c r="X106" s="27">
        <v>15.4</v>
      </c>
      <c r="Y106" s="27">
        <v>15.6</v>
      </c>
      <c r="Z106" s="27">
        <v>15.8</v>
      </c>
      <c r="AA106" s="27">
        <v>16</v>
      </c>
      <c r="AB106" s="27"/>
      <c r="AC106" s="27"/>
      <c r="AD106" s="27"/>
      <c r="AE106" s="27"/>
      <c r="AF106" s="27"/>
      <c r="AG106" s="27"/>
      <c r="AH106" s="27"/>
      <c r="AI106" s="27"/>
    </row>
    <row r="107" spans="1:35">
      <c r="A107" s="47" t="s">
        <v>115</v>
      </c>
      <c r="B107" s="27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/>
      <c r="AC107" s="27"/>
      <c r="AD107" s="27"/>
      <c r="AE107" s="27"/>
      <c r="AF107" s="27"/>
      <c r="AG107" s="27"/>
      <c r="AH107" s="27"/>
      <c r="AI107" s="27"/>
    </row>
    <row r="108" spans="1:35">
      <c r="A108" s="47" t="s">
        <v>116</v>
      </c>
      <c r="B108" s="27">
        <v>0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/>
      <c r="AC108" s="27"/>
      <c r="AD108" s="27"/>
      <c r="AE108" s="27"/>
      <c r="AF108" s="27"/>
      <c r="AG108" s="27"/>
      <c r="AH108" s="27"/>
      <c r="AI108" s="27"/>
    </row>
    <row r="109" spans="1:35">
      <c r="A109" s="47" t="s">
        <v>117</v>
      </c>
      <c r="B109" s="27">
        <v>175</v>
      </c>
      <c r="C109" s="27">
        <v>175</v>
      </c>
      <c r="D109" s="27">
        <v>175</v>
      </c>
      <c r="E109" s="27">
        <v>175</v>
      </c>
      <c r="F109" s="27">
        <v>175</v>
      </c>
      <c r="G109" s="27">
        <v>175</v>
      </c>
      <c r="H109" s="27">
        <v>175</v>
      </c>
      <c r="I109" s="27">
        <v>175</v>
      </c>
      <c r="J109" s="27">
        <v>175</v>
      </c>
      <c r="K109" s="27">
        <v>175</v>
      </c>
      <c r="L109" s="27">
        <v>175</v>
      </c>
      <c r="M109" s="27">
        <v>175</v>
      </c>
      <c r="N109" s="27">
        <v>175</v>
      </c>
      <c r="O109" s="27">
        <v>175</v>
      </c>
      <c r="P109" s="27">
        <v>175</v>
      </c>
      <c r="Q109" s="27">
        <v>175</v>
      </c>
      <c r="R109" s="27">
        <v>175</v>
      </c>
      <c r="S109" s="27">
        <v>175</v>
      </c>
      <c r="T109" s="27">
        <v>175</v>
      </c>
      <c r="U109" s="27">
        <v>175</v>
      </c>
      <c r="V109" s="27">
        <v>175</v>
      </c>
      <c r="W109" s="27">
        <v>175</v>
      </c>
      <c r="X109" s="27">
        <v>175</v>
      </c>
      <c r="Y109" s="27">
        <v>175</v>
      </c>
      <c r="Z109" s="27">
        <v>175</v>
      </c>
      <c r="AA109" s="27">
        <v>175</v>
      </c>
      <c r="AB109" s="27"/>
      <c r="AC109" s="27"/>
      <c r="AD109" s="27"/>
      <c r="AE109" s="27"/>
      <c r="AF109" s="27"/>
      <c r="AG109" s="27"/>
      <c r="AH109" s="27"/>
      <c r="AI109" s="27"/>
    </row>
    <row r="110" spans="1:35">
      <c r="A110" s="47" t="s">
        <v>118</v>
      </c>
      <c r="B110" s="27">
        <v>0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/>
      <c r="AC110" s="27"/>
      <c r="AD110" s="27"/>
      <c r="AE110" s="27"/>
      <c r="AF110" s="27"/>
      <c r="AG110" s="27"/>
      <c r="AH110" s="27"/>
      <c r="AI110" s="27"/>
    </row>
    <row r="111" spans="1:35">
      <c r="A111" s="47" t="s">
        <v>119</v>
      </c>
      <c r="B111" s="27">
        <v>1.5</v>
      </c>
      <c r="C111" s="27">
        <v>1.5</v>
      </c>
      <c r="D111" s="27">
        <v>1.5</v>
      </c>
      <c r="E111" s="27">
        <v>1.5</v>
      </c>
      <c r="F111" s="27">
        <v>1.5</v>
      </c>
      <c r="G111" s="27">
        <v>1.5</v>
      </c>
      <c r="H111" s="27">
        <v>1.5</v>
      </c>
      <c r="I111" s="27">
        <v>1.5</v>
      </c>
      <c r="J111" s="27">
        <v>1.5</v>
      </c>
      <c r="K111" s="27">
        <v>1.5</v>
      </c>
      <c r="L111" s="27">
        <v>1.5</v>
      </c>
      <c r="M111" s="27">
        <v>1.5</v>
      </c>
      <c r="N111" s="27">
        <v>1.5</v>
      </c>
      <c r="O111" s="27">
        <v>1.5</v>
      </c>
      <c r="P111" s="27">
        <v>1.5</v>
      </c>
      <c r="Q111" s="27">
        <v>1.5</v>
      </c>
      <c r="R111" s="27">
        <v>1.5</v>
      </c>
      <c r="S111" s="27">
        <v>1.5</v>
      </c>
      <c r="T111" s="27">
        <v>1.5</v>
      </c>
      <c r="U111" s="27">
        <v>1.5</v>
      </c>
      <c r="V111" s="27">
        <v>1.5</v>
      </c>
      <c r="W111" s="27">
        <v>1.5</v>
      </c>
      <c r="X111" s="27">
        <v>1.5</v>
      </c>
      <c r="Y111" s="27">
        <v>1.5</v>
      </c>
      <c r="Z111" s="27">
        <v>1.5</v>
      </c>
      <c r="AA111" s="27">
        <v>1.5</v>
      </c>
      <c r="AB111" s="27"/>
      <c r="AC111" s="27"/>
      <c r="AD111" s="27"/>
      <c r="AE111" s="27"/>
      <c r="AF111" s="27"/>
      <c r="AG111" s="27"/>
      <c r="AH111" s="27"/>
      <c r="AI111" s="27"/>
    </row>
    <row r="112" spans="1:35">
      <c r="A112" s="47" t="s">
        <v>120</v>
      </c>
      <c r="B112" s="27">
        <v>0</v>
      </c>
      <c r="C112" s="27">
        <v>0</v>
      </c>
      <c r="D112" s="27">
        <v>20.2</v>
      </c>
      <c r="E112" s="27">
        <v>20.3</v>
      </c>
      <c r="F112" s="27">
        <v>20.399999999999999</v>
      </c>
      <c r="G112" s="27">
        <v>20.5</v>
      </c>
      <c r="H112" s="27">
        <v>20.6</v>
      </c>
      <c r="I112" s="27">
        <v>20.7</v>
      </c>
      <c r="J112" s="27">
        <v>20.8</v>
      </c>
      <c r="K112" s="27">
        <v>20.9</v>
      </c>
      <c r="L112" s="27">
        <v>21</v>
      </c>
      <c r="M112" s="27">
        <v>22</v>
      </c>
      <c r="N112" s="27">
        <v>23</v>
      </c>
      <c r="O112" s="27">
        <v>24</v>
      </c>
      <c r="P112" s="27">
        <v>25</v>
      </c>
      <c r="Q112" s="27">
        <v>26</v>
      </c>
      <c r="R112" s="27">
        <v>26</v>
      </c>
      <c r="S112" s="27">
        <v>26</v>
      </c>
      <c r="T112" s="27">
        <v>26</v>
      </c>
      <c r="U112" s="27">
        <v>26</v>
      </c>
      <c r="V112" s="27">
        <v>26</v>
      </c>
      <c r="W112" s="27">
        <v>26</v>
      </c>
      <c r="X112" s="27">
        <v>26</v>
      </c>
      <c r="Y112" s="27">
        <v>26</v>
      </c>
      <c r="Z112" s="27">
        <v>26</v>
      </c>
      <c r="AA112" s="27">
        <v>26</v>
      </c>
      <c r="AB112" s="27"/>
      <c r="AC112" s="27"/>
      <c r="AD112" s="27"/>
      <c r="AE112" s="27"/>
      <c r="AF112" s="27"/>
      <c r="AG112" s="27"/>
      <c r="AH112" s="27"/>
      <c r="AI112" s="27"/>
    </row>
    <row r="113" spans="1:35">
      <c r="A113" s="47" t="s">
        <v>121</v>
      </c>
      <c r="B113" s="27">
        <v>0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/>
      <c r="AC113" s="27"/>
      <c r="AD113" s="27"/>
      <c r="AE113" s="27"/>
      <c r="AF113" s="27"/>
      <c r="AG113" s="27"/>
      <c r="AH113" s="27"/>
      <c r="AI113" s="27"/>
    </row>
    <row r="114" spans="1:35">
      <c r="A114" s="47" t="s">
        <v>122</v>
      </c>
      <c r="B114" s="27">
        <v>3367</v>
      </c>
      <c r="C114" s="27">
        <v>3348.2</v>
      </c>
      <c r="D114" s="27">
        <v>3329.4</v>
      </c>
      <c r="E114" s="27">
        <v>3310.6</v>
      </c>
      <c r="F114" s="27">
        <v>3291.8</v>
      </c>
      <c r="G114" s="27">
        <v>3273</v>
      </c>
      <c r="H114" s="27">
        <v>3254.2</v>
      </c>
      <c r="I114" s="27">
        <v>3235.4</v>
      </c>
      <c r="J114" s="27">
        <v>3216.6</v>
      </c>
      <c r="K114" s="27">
        <v>3197.8</v>
      </c>
      <c r="L114" s="27">
        <v>3179</v>
      </c>
      <c r="M114" s="27">
        <v>3170.6</v>
      </c>
      <c r="N114" s="27">
        <v>3162.2</v>
      </c>
      <c r="O114" s="27">
        <v>3153.8</v>
      </c>
      <c r="P114" s="27">
        <v>3145.4</v>
      </c>
      <c r="Q114" s="27">
        <v>3137</v>
      </c>
      <c r="R114" s="27">
        <v>3116.8</v>
      </c>
      <c r="S114" s="27">
        <v>3096.6</v>
      </c>
      <c r="T114" s="27">
        <v>3076.4</v>
      </c>
      <c r="U114" s="27">
        <v>3056.2</v>
      </c>
      <c r="V114" s="27">
        <v>3036</v>
      </c>
      <c r="W114" s="27">
        <v>3027.4</v>
      </c>
      <c r="X114" s="27">
        <v>3018.8</v>
      </c>
      <c r="Y114" s="27">
        <v>3010.2</v>
      </c>
      <c r="Z114" s="27">
        <v>3001.6</v>
      </c>
      <c r="AA114" s="27">
        <v>2993</v>
      </c>
      <c r="AB114" s="27"/>
      <c r="AC114" s="27"/>
      <c r="AD114" s="27"/>
      <c r="AE114" s="27"/>
      <c r="AF114" s="27"/>
      <c r="AG114" s="27"/>
      <c r="AH114" s="27"/>
      <c r="AI114" s="27"/>
    </row>
    <row r="115" spans="1:35">
      <c r="A115" s="47" t="s">
        <v>123</v>
      </c>
      <c r="B115" s="27">
        <v>1727</v>
      </c>
      <c r="C115" s="27">
        <v>1687.3</v>
      </c>
      <c r="D115" s="27">
        <v>1647.6</v>
      </c>
      <c r="E115" s="27">
        <v>1607.9</v>
      </c>
      <c r="F115" s="27">
        <v>1568.2</v>
      </c>
      <c r="G115" s="27">
        <v>1528.5</v>
      </c>
      <c r="H115" s="27">
        <v>1488.8</v>
      </c>
      <c r="I115" s="27">
        <v>1449.1</v>
      </c>
      <c r="J115" s="27">
        <v>1409.4</v>
      </c>
      <c r="K115" s="27">
        <v>1369.7</v>
      </c>
      <c r="L115" s="27">
        <v>1330</v>
      </c>
      <c r="M115" s="27">
        <v>1290.4000000000001</v>
      </c>
      <c r="N115" s="27">
        <v>1250.8</v>
      </c>
      <c r="O115" s="27">
        <v>1211.2</v>
      </c>
      <c r="P115" s="27">
        <v>1171.5999999999999</v>
      </c>
      <c r="Q115" s="27">
        <v>1132</v>
      </c>
      <c r="R115" s="27">
        <v>1092.4000000000001</v>
      </c>
      <c r="S115" s="27">
        <v>1052.8</v>
      </c>
      <c r="T115" s="27">
        <v>1013.2</v>
      </c>
      <c r="U115" s="27">
        <v>973.6</v>
      </c>
      <c r="V115" s="27">
        <v>934</v>
      </c>
      <c r="W115" s="27">
        <v>916.2</v>
      </c>
      <c r="X115" s="27">
        <v>898.4</v>
      </c>
      <c r="Y115" s="27">
        <v>880.6</v>
      </c>
      <c r="Z115" s="27">
        <v>862.8</v>
      </c>
      <c r="AA115" s="27">
        <v>845</v>
      </c>
      <c r="AB115" s="27"/>
      <c r="AC115" s="27"/>
      <c r="AD115" s="27"/>
      <c r="AE115" s="27"/>
      <c r="AF115" s="27"/>
      <c r="AG115" s="27"/>
      <c r="AH115" s="27"/>
      <c r="AI115" s="27"/>
    </row>
    <row r="116" spans="1:35">
      <c r="A116" s="47" t="s">
        <v>124</v>
      </c>
      <c r="B116" s="27">
        <v>3820</v>
      </c>
      <c r="C116" s="27">
        <v>3841</v>
      </c>
      <c r="D116" s="27">
        <v>3862</v>
      </c>
      <c r="E116" s="27">
        <v>3883</v>
      </c>
      <c r="F116" s="27">
        <v>3904</v>
      </c>
      <c r="G116" s="27">
        <v>3925</v>
      </c>
      <c r="H116" s="27">
        <v>3946</v>
      </c>
      <c r="I116" s="27">
        <v>3967</v>
      </c>
      <c r="J116" s="27">
        <v>3988</v>
      </c>
      <c r="K116" s="27">
        <v>4009</v>
      </c>
      <c r="L116" s="27">
        <v>4030</v>
      </c>
      <c r="M116" s="27">
        <v>4210</v>
      </c>
      <c r="N116" s="27">
        <v>4390</v>
      </c>
      <c r="O116" s="27">
        <v>4570</v>
      </c>
      <c r="P116" s="27">
        <v>4750</v>
      </c>
      <c r="Q116" s="27">
        <v>4930</v>
      </c>
      <c r="R116" s="27">
        <v>4917.3999999999996</v>
      </c>
      <c r="S116" s="27">
        <v>4904.8</v>
      </c>
      <c r="T116" s="27">
        <v>4892.2</v>
      </c>
      <c r="U116" s="27">
        <v>4879.6000000000004</v>
      </c>
      <c r="V116" s="27">
        <v>4867</v>
      </c>
      <c r="W116" s="27">
        <v>4901.8</v>
      </c>
      <c r="X116" s="27">
        <v>4936.6000000000004</v>
      </c>
      <c r="Y116" s="27">
        <v>4971.3999999999996</v>
      </c>
      <c r="Z116" s="27">
        <v>5006.2</v>
      </c>
      <c r="AA116" s="27">
        <v>5041</v>
      </c>
      <c r="AB116" s="27"/>
      <c r="AC116" s="27"/>
      <c r="AD116" s="27"/>
      <c r="AE116" s="27"/>
      <c r="AF116" s="27"/>
      <c r="AG116" s="27"/>
      <c r="AH116" s="27"/>
      <c r="AI116" s="27"/>
    </row>
    <row r="117" spans="1:35">
      <c r="A117" s="47" t="s">
        <v>125</v>
      </c>
      <c r="B117" s="27">
        <v>0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/>
      <c r="AC117" s="27"/>
      <c r="AD117" s="27"/>
      <c r="AE117" s="27"/>
      <c r="AF117" s="27"/>
      <c r="AG117" s="27"/>
      <c r="AH117" s="27"/>
      <c r="AI117" s="27"/>
    </row>
    <row r="118" spans="1:35">
      <c r="A118" s="47" t="s">
        <v>126</v>
      </c>
      <c r="B118" s="27">
        <v>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/>
      <c r="AC118" s="27"/>
      <c r="AD118" s="27"/>
      <c r="AE118" s="27"/>
      <c r="AF118" s="27"/>
      <c r="AG118" s="27"/>
      <c r="AH118" s="27"/>
      <c r="AI118" s="27"/>
    </row>
    <row r="119" spans="1:35">
      <c r="A119" s="47" t="s">
        <v>127</v>
      </c>
      <c r="B119" s="27">
        <v>0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/>
      <c r="AC119" s="27"/>
      <c r="AD119" s="27"/>
      <c r="AE119" s="27"/>
      <c r="AF119" s="27"/>
      <c r="AG119" s="27"/>
      <c r="AH119" s="27"/>
      <c r="AI119" s="27"/>
    </row>
    <row r="120" spans="1:35">
      <c r="A120" s="47" t="s">
        <v>128</v>
      </c>
      <c r="B120" s="27">
        <v>0</v>
      </c>
      <c r="C120" s="27">
        <v>8.19</v>
      </c>
      <c r="D120" s="27">
        <v>8.19</v>
      </c>
      <c r="E120" s="27">
        <v>8.19</v>
      </c>
      <c r="F120" s="27">
        <v>8.19</v>
      </c>
      <c r="G120" s="27">
        <v>8.19</v>
      </c>
      <c r="H120" s="27">
        <v>8.19</v>
      </c>
      <c r="I120" s="27">
        <v>8.19</v>
      </c>
      <c r="J120" s="27">
        <v>8.19</v>
      </c>
      <c r="K120" s="27">
        <v>8.19</v>
      </c>
      <c r="L120" s="27">
        <v>8.19</v>
      </c>
      <c r="M120" s="27">
        <v>8.19</v>
      </c>
      <c r="N120" s="27">
        <v>8.19</v>
      </c>
      <c r="O120" s="27">
        <v>8.19</v>
      </c>
      <c r="P120" s="27">
        <v>8.19</v>
      </c>
      <c r="Q120" s="27">
        <v>8.19</v>
      </c>
      <c r="R120" s="27">
        <v>8.19</v>
      </c>
      <c r="S120" s="27">
        <v>8.19</v>
      </c>
      <c r="T120" s="27">
        <v>8.19</v>
      </c>
      <c r="U120" s="27">
        <v>8.19</v>
      </c>
      <c r="V120" s="27">
        <v>8.19</v>
      </c>
      <c r="W120" s="27">
        <v>8.19</v>
      </c>
      <c r="X120" s="27">
        <v>8.19</v>
      </c>
      <c r="Y120" s="27">
        <v>8.19</v>
      </c>
      <c r="Z120" s="27">
        <v>8.19</v>
      </c>
      <c r="AA120" s="27">
        <v>8.19</v>
      </c>
      <c r="AB120" s="27"/>
      <c r="AC120" s="27"/>
      <c r="AD120" s="27"/>
      <c r="AE120" s="27"/>
      <c r="AF120" s="27"/>
      <c r="AG120" s="27"/>
      <c r="AH120" s="27"/>
      <c r="AI120" s="27"/>
    </row>
    <row r="121" spans="1:35">
      <c r="A121" s="47" t="s">
        <v>129</v>
      </c>
      <c r="B121" s="27">
        <v>0</v>
      </c>
      <c r="C121" s="27">
        <v>0</v>
      </c>
      <c r="D121" s="27">
        <v>0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/>
      <c r="AC121" s="27"/>
      <c r="AD121" s="27"/>
      <c r="AE121" s="27"/>
      <c r="AF121" s="27"/>
      <c r="AG121" s="27"/>
      <c r="AH121" s="27"/>
      <c r="AI121" s="27"/>
    </row>
    <row r="122" spans="1:35">
      <c r="A122" s="47" t="s">
        <v>130</v>
      </c>
      <c r="B122" s="27">
        <v>0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27">
        <v>0</v>
      </c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/>
      <c r="AC122" s="27"/>
      <c r="AD122" s="27"/>
      <c r="AE122" s="27"/>
      <c r="AF122" s="27"/>
      <c r="AG122" s="27"/>
      <c r="AH122" s="27"/>
      <c r="AI122" s="27"/>
    </row>
    <row r="123" spans="1:35">
      <c r="A123" s="47" t="s">
        <v>131</v>
      </c>
      <c r="B123" s="27">
        <v>0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/>
      <c r="AC123" s="27"/>
      <c r="AD123" s="27"/>
      <c r="AE123" s="27"/>
      <c r="AF123" s="27"/>
      <c r="AG123" s="27"/>
      <c r="AH123" s="27"/>
      <c r="AI123" s="27"/>
    </row>
    <row r="124" spans="1:35">
      <c r="A124" s="47" t="s">
        <v>132</v>
      </c>
      <c r="B124" s="27">
        <v>1.45</v>
      </c>
      <c r="C124" s="27">
        <v>1.45</v>
      </c>
      <c r="D124" s="27">
        <v>1.45</v>
      </c>
      <c r="E124" s="27">
        <v>1.45</v>
      </c>
      <c r="F124" s="27">
        <v>1.45</v>
      </c>
      <c r="G124" s="27">
        <v>1.45</v>
      </c>
      <c r="H124" s="27">
        <v>1.45</v>
      </c>
      <c r="I124" s="27">
        <v>1.45</v>
      </c>
      <c r="J124" s="27">
        <v>1.45</v>
      </c>
      <c r="K124" s="27">
        <v>1.45</v>
      </c>
      <c r="L124" s="27">
        <v>1.45</v>
      </c>
      <c r="M124" s="27">
        <v>1.45</v>
      </c>
      <c r="N124" s="27">
        <v>1.45</v>
      </c>
      <c r="O124" s="27">
        <v>1.45</v>
      </c>
      <c r="P124" s="27">
        <v>1.45</v>
      </c>
      <c r="Q124" s="27">
        <v>1.45</v>
      </c>
      <c r="R124" s="27">
        <v>1.45</v>
      </c>
      <c r="S124" s="27">
        <v>1.45</v>
      </c>
      <c r="T124" s="27">
        <v>1.45</v>
      </c>
      <c r="U124" s="27">
        <v>1.45</v>
      </c>
      <c r="V124" s="27">
        <v>1.45</v>
      </c>
      <c r="W124" s="27">
        <v>1.45</v>
      </c>
      <c r="X124" s="27">
        <v>1.45</v>
      </c>
      <c r="Y124" s="27">
        <v>1.45</v>
      </c>
      <c r="Z124" s="27">
        <v>1.45</v>
      </c>
      <c r="AA124" s="27">
        <v>1.45</v>
      </c>
      <c r="AB124" s="27"/>
      <c r="AC124" s="27"/>
      <c r="AD124" s="27"/>
      <c r="AE124" s="27"/>
      <c r="AF124" s="27"/>
      <c r="AG124" s="27"/>
      <c r="AH124" s="27"/>
      <c r="AI124" s="27"/>
    </row>
    <row r="125" spans="1:35">
      <c r="A125" s="47" t="s">
        <v>133</v>
      </c>
      <c r="B125" s="27">
        <v>39443</v>
      </c>
      <c r="C125" s="27">
        <v>39029</v>
      </c>
      <c r="D125" s="27">
        <v>38615</v>
      </c>
      <c r="E125" s="27">
        <v>38201</v>
      </c>
      <c r="F125" s="27">
        <v>37787</v>
      </c>
      <c r="G125" s="27">
        <v>37373</v>
      </c>
      <c r="H125" s="27">
        <v>36959</v>
      </c>
      <c r="I125" s="27">
        <v>36545</v>
      </c>
      <c r="J125" s="27">
        <v>36131</v>
      </c>
      <c r="K125" s="27">
        <v>35717</v>
      </c>
      <c r="L125" s="27">
        <v>35303</v>
      </c>
      <c r="M125" s="27">
        <v>35007.599999999999</v>
      </c>
      <c r="N125" s="27">
        <v>34712.199999999997</v>
      </c>
      <c r="O125" s="27">
        <v>34416.800000000003</v>
      </c>
      <c r="P125" s="27">
        <v>34121.4</v>
      </c>
      <c r="Q125" s="27">
        <v>33826</v>
      </c>
      <c r="R125" s="27">
        <v>33694.400000000001</v>
      </c>
      <c r="S125" s="27">
        <v>33562.800000000003</v>
      </c>
      <c r="T125" s="27">
        <v>33431.199999999997</v>
      </c>
      <c r="U125" s="27">
        <v>33299.599999999999</v>
      </c>
      <c r="V125" s="27">
        <v>33168</v>
      </c>
      <c r="W125" s="27">
        <v>33145.599999999999</v>
      </c>
      <c r="X125" s="27">
        <v>33123.199999999997</v>
      </c>
      <c r="Y125" s="27">
        <v>33100.800000000003</v>
      </c>
      <c r="Z125" s="27">
        <v>33078.400000000001</v>
      </c>
      <c r="AA125" s="27">
        <v>33056</v>
      </c>
      <c r="AB125" s="27"/>
      <c r="AC125" s="27"/>
      <c r="AD125" s="27"/>
      <c r="AE125" s="27"/>
      <c r="AF125" s="27"/>
      <c r="AG125" s="27"/>
      <c r="AH125" s="27"/>
      <c r="AI125" s="27"/>
    </row>
    <row r="126" spans="1:35">
      <c r="A126" s="47" t="s">
        <v>134</v>
      </c>
      <c r="B126" s="27">
        <v>0</v>
      </c>
      <c r="C126" s="27">
        <v>40.01</v>
      </c>
      <c r="D126" s="27">
        <v>40.450000000000003</v>
      </c>
      <c r="E126" s="27">
        <v>40.89</v>
      </c>
      <c r="F126" s="27">
        <v>41.33</v>
      </c>
      <c r="G126" s="27">
        <v>41.77</v>
      </c>
      <c r="H126" s="27">
        <v>42.21</v>
      </c>
      <c r="I126" s="27">
        <v>42.65</v>
      </c>
      <c r="J126" s="27">
        <v>43.09</v>
      </c>
      <c r="K126" s="27">
        <v>43.53</v>
      </c>
      <c r="L126" s="27">
        <v>43.97</v>
      </c>
      <c r="M126" s="27">
        <v>44.41</v>
      </c>
      <c r="N126" s="27">
        <v>44.85</v>
      </c>
      <c r="O126" s="27">
        <v>45.29</v>
      </c>
      <c r="P126" s="27">
        <v>45.73</v>
      </c>
      <c r="Q126" s="27">
        <v>46.17</v>
      </c>
      <c r="R126" s="27">
        <v>46.61</v>
      </c>
      <c r="S126" s="27">
        <v>47.05</v>
      </c>
      <c r="T126" s="27">
        <v>47.49</v>
      </c>
      <c r="U126" s="27">
        <v>47.93</v>
      </c>
      <c r="V126" s="27">
        <v>48.37</v>
      </c>
      <c r="W126" s="27">
        <v>48.37</v>
      </c>
      <c r="X126" s="27">
        <v>48.37</v>
      </c>
      <c r="Y126" s="27">
        <v>48.37</v>
      </c>
      <c r="Z126" s="27">
        <v>48.37</v>
      </c>
      <c r="AA126" s="27">
        <v>48.37</v>
      </c>
      <c r="AB126" s="27"/>
      <c r="AC126" s="27"/>
      <c r="AD126" s="27"/>
      <c r="AE126" s="27"/>
      <c r="AF126" s="27"/>
      <c r="AG126" s="27"/>
      <c r="AH126" s="27"/>
      <c r="AI126" s="27"/>
    </row>
    <row r="127" spans="1:35">
      <c r="A127" s="47" t="s">
        <v>135</v>
      </c>
      <c r="B127" s="27">
        <v>12534</v>
      </c>
      <c r="C127" s="27">
        <v>12452.01</v>
      </c>
      <c r="D127" s="27">
        <v>12370.02</v>
      </c>
      <c r="E127" s="27">
        <v>12288.03</v>
      </c>
      <c r="F127" s="27">
        <v>12206.04</v>
      </c>
      <c r="G127" s="27">
        <v>12124.05</v>
      </c>
      <c r="H127" s="27">
        <v>12042.06</v>
      </c>
      <c r="I127" s="27">
        <v>11960.07</v>
      </c>
      <c r="J127" s="27">
        <v>11878.08</v>
      </c>
      <c r="K127" s="27">
        <v>11796.09</v>
      </c>
      <c r="L127" s="27">
        <v>11714.1</v>
      </c>
      <c r="M127" s="27">
        <v>11632.34</v>
      </c>
      <c r="N127" s="27">
        <v>11550.58</v>
      </c>
      <c r="O127" s="27">
        <v>11468.82</v>
      </c>
      <c r="P127" s="27">
        <v>11387.06</v>
      </c>
      <c r="Q127" s="27">
        <v>11305.3</v>
      </c>
      <c r="R127" s="27">
        <v>11651.92</v>
      </c>
      <c r="S127" s="27">
        <v>11998.54</v>
      </c>
      <c r="T127" s="27">
        <v>12345.16</v>
      </c>
      <c r="U127" s="27">
        <v>12691.78</v>
      </c>
      <c r="V127" s="27">
        <v>13038.4</v>
      </c>
      <c r="W127" s="27">
        <v>12941.04</v>
      </c>
      <c r="X127" s="27">
        <v>12843.68</v>
      </c>
      <c r="Y127" s="27">
        <v>12746.32</v>
      </c>
      <c r="Z127" s="27">
        <v>12648.96</v>
      </c>
      <c r="AA127" s="27">
        <v>12551.6</v>
      </c>
      <c r="AB127" s="27"/>
      <c r="AC127" s="27"/>
      <c r="AD127" s="27"/>
      <c r="AE127" s="27"/>
      <c r="AF127" s="27"/>
      <c r="AG127" s="27"/>
      <c r="AH127" s="27"/>
      <c r="AI127" s="27"/>
    </row>
    <row r="128" spans="1:35">
      <c r="A128" s="47" t="s">
        <v>136</v>
      </c>
      <c r="B128" s="27">
        <v>0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109</v>
      </c>
      <c r="S128" s="27">
        <v>109</v>
      </c>
      <c r="T128" s="27">
        <v>109</v>
      </c>
      <c r="U128" s="27">
        <v>109</v>
      </c>
      <c r="V128" s="27">
        <v>109</v>
      </c>
      <c r="W128" s="27">
        <v>109</v>
      </c>
      <c r="X128" s="27">
        <v>109</v>
      </c>
      <c r="Y128" s="27">
        <v>109</v>
      </c>
      <c r="Z128" s="27">
        <v>109</v>
      </c>
      <c r="AA128" s="27">
        <v>109</v>
      </c>
      <c r="AB128" s="27"/>
      <c r="AC128" s="27"/>
      <c r="AD128" s="27"/>
      <c r="AE128" s="27"/>
      <c r="AF128" s="27"/>
      <c r="AG128" s="27"/>
      <c r="AH128" s="27"/>
      <c r="AI128" s="27"/>
    </row>
    <row r="129" spans="1:35">
      <c r="A129" s="47" t="s">
        <v>137</v>
      </c>
      <c r="B129" s="27">
        <v>0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/>
      <c r="AC129" s="27"/>
      <c r="AD129" s="27"/>
      <c r="AE129" s="27"/>
      <c r="AF129" s="27"/>
      <c r="AG129" s="27"/>
      <c r="AH129" s="27"/>
      <c r="AI129" s="27"/>
    </row>
    <row r="130" spans="1:35">
      <c r="A130" s="47" t="s">
        <v>138</v>
      </c>
      <c r="B130" s="27">
        <v>0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/>
      <c r="AC130" s="27"/>
      <c r="AD130" s="27"/>
      <c r="AE130" s="27"/>
      <c r="AF130" s="27"/>
      <c r="AG130" s="27"/>
      <c r="AH130" s="27"/>
      <c r="AI130" s="27"/>
    </row>
    <row r="131" spans="1:35">
      <c r="A131" s="47" t="s">
        <v>139</v>
      </c>
      <c r="B131" s="27">
        <v>0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/>
      <c r="AC131" s="27"/>
      <c r="AD131" s="27"/>
      <c r="AE131" s="27"/>
      <c r="AF131" s="27"/>
      <c r="AG131" s="27"/>
      <c r="AH131" s="27"/>
      <c r="AI131" s="27"/>
    </row>
    <row r="132" spans="1:35">
      <c r="A132" s="47" t="s">
        <v>140</v>
      </c>
      <c r="B132" s="27">
        <v>3192</v>
      </c>
      <c r="C132" s="27">
        <v>3192</v>
      </c>
      <c r="D132" s="27">
        <v>3192</v>
      </c>
      <c r="E132" s="27">
        <v>3192</v>
      </c>
      <c r="F132" s="27">
        <v>3192</v>
      </c>
      <c r="G132" s="27">
        <v>3192</v>
      </c>
      <c r="H132" s="27">
        <v>3192</v>
      </c>
      <c r="I132" s="27">
        <v>3192</v>
      </c>
      <c r="J132" s="27">
        <v>3192</v>
      </c>
      <c r="K132" s="27">
        <v>3192</v>
      </c>
      <c r="L132" s="27">
        <v>3192</v>
      </c>
      <c r="M132" s="27">
        <v>3192</v>
      </c>
      <c r="N132" s="27">
        <v>3192</v>
      </c>
      <c r="O132" s="27">
        <v>3192</v>
      </c>
      <c r="P132" s="27">
        <v>3192</v>
      </c>
      <c r="Q132" s="27">
        <v>3192</v>
      </c>
      <c r="R132" s="27">
        <v>3192</v>
      </c>
      <c r="S132" s="27">
        <v>3192</v>
      </c>
      <c r="T132" s="27">
        <v>3192</v>
      </c>
      <c r="U132" s="27">
        <v>3192</v>
      </c>
      <c r="V132" s="27">
        <v>3192</v>
      </c>
      <c r="W132" s="27">
        <v>3192</v>
      </c>
      <c r="X132" s="27">
        <v>3192</v>
      </c>
      <c r="Y132" s="27">
        <v>3192</v>
      </c>
      <c r="Z132" s="27">
        <v>3192</v>
      </c>
      <c r="AA132" s="27">
        <v>3192</v>
      </c>
      <c r="AB132" s="27"/>
      <c r="AC132" s="27"/>
      <c r="AD132" s="27"/>
      <c r="AE132" s="27"/>
      <c r="AF132" s="27"/>
      <c r="AG132" s="27"/>
      <c r="AH132" s="27"/>
      <c r="AI132" s="27"/>
    </row>
    <row r="133" spans="1:35">
      <c r="A133" s="47" t="s">
        <v>141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/>
      <c r="AC133" s="27"/>
      <c r="AD133" s="27"/>
      <c r="AE133" s="27"/>
      <c r="AF133" s="27"/>
      <c r="AG133" s="27"/>
      <c r="AH133" s="27"/>
      <c r="AI133" s="27"/>
    </row>
    <row r="134" spans="1:35">
      <c r="A134" s="47" t="s">
        <v>142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/>
      <c r="AC134" s="27"/>
      <c r="AD134" s="27"/>
      <c r="AE134" s="27"/>
      <c r="AF134" s="27"/>
      <c r="AG134" s="27"/>
      <c r="AH134" s="27"/>
      <c r="AI134" s="27"/>
    </row>
    <row r="135" spans="1:35">
      <c r="A135" s="47" t="s">
        <v>143</v>
      </c>
      <c r="B135" s="27">
        <v>548</v>
      </c>
      <c r="C135" s="27">
        <v>548</v>
      </c>
      <c r="D135" s="27">
        <v>548</v>
      </c>
      <c r="E135" s="27">
        <v>548</v>
      </c>
      <c r="F135" s="27">
        <v>548</v>
      </c>
      <c r="G135" s="27">
        <v>548</v>
      </c>
      <c r="H135" s="27">
        <v>548</v>
      </c>
      <c r="I135" s="27">
        <v>548</v>
      </c>
      <c r="J135" s="27">
        <v>548</v>
      </c>
      <c r="K135" s="27">
        <v>548</v>
      </c>
      <c r="L135" s="27">
        <v>548</v>
      </c>
      <c r="M135" s="27">
        <v>543.6</v>
      </c>
      <c r="N135" s="27">
        <v>539.20000000000005</v>
      </c>
      <c r="O135" s="27">
        <v>534.79999999999995</v>
      </c>
      <c r="P135" s="27">
        <v>530.4</v>
      </c>
      <c r="Q135" s="27">
        <v>526</v>
      </c>
      <c r="R135" s="27">
        <v>526</v>
      </c>
      <c r="S135" s="27">
        <v>526</v>
      </c>
      <c r="T135" s="27">
        <v>526</v>
      </c>
      <c r="U135" s="27">
        <v>526</v>
      </c>
      <c r="V135" s="27">
        <v>526</v>
      </c>
      <c r="W135" s="27">
        <v>526</v>
      </c>
      <c r="X135" s="27">
        <v>526</v>
      </c>
      <c r="Y135" s="27">
        <v>526</v>
      </c>
      <c r="Z135" s="27">
        <v>526</v>
      </c>
      <c r="AA135" s="27">
        <v>526</v>
      </c>
      <c r="AB135" s="27"/>
      <c r="AC135" s="27"/>
      <c r="AD135" s="27"/>
      <c r="AE135" s="27"/>
      <c r="AF135" s="27"/>
      <c r="AG135" s="27"/>
      <c r="AH135" s="27"/>
      <c r="AI135" s="27"/>
    </row>
    <row r="136" spans="1:35">
      <c r="A136" s="47" t="s">
        <v>144</v>
      </c>
      <c r="B136" s="27">
        <v>0</v>
      </c>
      <c r="C136" s="27">
        <v>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/>
      <c r="AC136" s="27"/>
      <c r="AD136" s="27"/>
      <c r="AE136" s="27"/>
      <c r="AF136" s="27"/>
      <c r="AG136" s="27"/>
      <c r="AH136" s="27"/>
      <c r="AI136" s="27"/>
    </row>
    <row r="137" spans="1:35">
      <c r="A137" s="47" t="s">
        <v>145</v>
      </c>
      <c r="B137" s="27">
        <v>431</v>
      </c>
      <c r="C137" s="27">
        <v>431</v>
      </c>
      <c r="D137" s="27">
        <v>431</v>
      </c>
      <c r="E137" s="27">
        <v>431</v>
      </c>
      <c r="F137" s="27">
        <v>431</v>
      </c>
      <c r="G137" s="27">
        <v>431</v>
      </c>
      <c r="H137" s="27">
        <v>431</v>
      </c>
      <c r="I137" s="27">
        <v>431</v>
      </c>
      <c r="J137" s="27">
        <v>431</v>
      </c>
      <c r="K137" s="27">
        <v>431</v>
      </c>
      <c r="L137" s="27">
        <v>431</v>
      </c>
      <c r="M137" s="27">
        <v>431</v>
      </c>
      <c r="N137" s="27">
        <v>431</v>
      </c>
      <c r="O137" s="27">
        <v>431</v>
      </c>
      <c r="P137" s="27">
        <v>431</v>
      </c>
      <c r="Q137" s="27">
        <v>431</v>
      </c>
      <c r="R137" s="27">
        <v>431</v>
      </c>
      <c r="S137" s="27">
        <v>431</v>
      </c>
      <c r="T137" s="27">
        <v>431</v>
      </c>
      <c r="U137" s="27">
        <v>431</v>
      </c>
      <c r="V137" s="27">
        <v>431</v>
      </c>
      <c r="W137" s="27">
        <v>431</v>
      </c>
      <c r="X137" s="27">
        <v>431</v>
      </c>
      <c r="Y137" s="27">
        <v>431</v>
      </c>
      <c r="Z137" s="27">
        <v>431</v>
      </c>
      <c r="AA137" s="27">
        <v>431</v>
      </c>
      <c r="AB137" s="27"/>
      <c r="AC137" s="27"/>
      <c r="AD137" s="27"/>
      <c r="AE137" s="27"/>
      <c r="AF137" s="27"/>
      <c r="AG137" s="27"/>
      <c r="AH137" s="27"/>
      <c r="AI137" s="27"/>
    </row>
    <row r="138" spans="1:35">
      <c r="A138" s="47" t="s">
        <v>146</v>
      </c>
      <c r="B138" s="27">
        <v>2144</v>
      </c>
      <c r="C138" s="27">
        <v>2144</v>
      </c>
      <c r="D138" s="27">
        <v>2144</v>
      </c>
      <c r="E138" s="27">
        <v>2144</v>
      </c>
      <c r="F138" s="27">
        <v>2144</v>
      </c>
      <c r="G138" s="27">
        <v>2144</v>
      </c>
      <c r="H138" s="27">
        <v>2144</v>
      </c>
      <c r="I138" s="27">
        <v>2144</v>
      </c>
      <c r="J138" s="27">
        <v>2144</v>
      </c>
      <c r="K138" s="27">
        <v>2144</v>
      </c>
      <c r="L138" s="27">
        <v>2144</v>
      </c>
      <c r="M138" s="27">
        <v>2144</v>
      </c>
      <c r="N138" s="27">
        <v>2144</v>
      </c>
      <c r="O138" s="27">
        <v>2144</v>
      </c>
      <c r="P138" s="27">
        <v>2144</v>
      </c>
      <c r="Q138" s="27">
        <v>2144</v>
      </c>
      <c r="R138" s="27">
        <v>2144</v>
      </c>
      <c r="S138" s="27">
        <v>2144</v>
      </c>
      <c r="T138" s="27">
        <v>2144</v>
      </c>
      <c r="U138" s="27">
        <v>2144</v>
      </c>
      <c r="V138" s="27">
        <v>2144</v>
      </c>
      <c r="W138" s="27">
        <v>2147.1999999999998</v>
      </c>
      <c r="X138" s="27">
        <v>2150.4</v>
      </c>
      <c r="Y138" s="27">
        <v>2153.6</v>
      </c>
      <c r="Z138" s="27">
        <v>2156.8000000000002</v>
      </c>
      <c r="AA138" s="27">
        <v>2160</v>
      </c>
      <c r="AB138" s="27"/>
      <c r="AC138" s="27"/>
      <c r="AD138" s="27"/>
      <c r="AE138" s="27"/>
      <c r="AF138" s="27"/>
      <c r="AG138" s="27"/>
      <c r="AH138" s="27"/>
      <c r="AI138" s="27"/>
    </row>
    <row r="139" spans="1:35">
      <c r="A139" s="47" t="s">
        <v>147</v>
      </c>
      <c r="B139" s="27">
        <v>1233.99</v>
      </c>
      <c r="C139" s="27">
        <v>1233.99</v>
      </c>
      <c r="D139" s="27">
        <v>1233.99</v>
      </c>
      <c r="E139" s="27">
        <v>1233.99</v>
      </c>
      <c r="F139" s="27">
        <v>1233.99</v>
      </c>
      <c r="G139" s="27">
        <v>1233.99</v>
      </c>
      <c r="H139" s="27">
        <v>1233.99</v>
      </c>
      <c r="I139" s="27">
        <v>1233.99</v>
      </c>
      <c r="J139" s="27">
        <v>1233.99</v>
      </c>
      <c r="K139" s="27">
        <v>1233.99</v>
      </c>
      <c r="L139" s="27">
        <v>1233.99</v>
      </c>
      <c r="M139" s="27">
        <v>1233.99</v>
      </c>
      <c r="N139" s="27">
        <v>1233.99</v>
      </c>
      <c r="O139" s="27">
        <v>1233.99</v>
      </c>
      <c r="P139" s="27">
        <v>1233.99</v>
      </c>
      <c r="Q139" s="27">
        <v>1233.99</v>
      </c>
      <c r="R139" s="27">
        <v>1233.99</v>
      </c>
      <c r="S139" s="27">
        <v>1233.99</v>
      </c>
      <c r="T139" s="27">
        <v>1233.99</v>
      </c>
      <c r="U139" s="27">
        <v>1233.99</v>
      </c>
      <c r="V139" s="27">
        <v>1233.99</v>
      </c>
      <c r="W139" s="27">
        <v>1233.99</v>
      </c>
      <c r="X139" s="27">
        <v>1233.99</v>
      </c>
      <c r="Y139" s="27">
        <v>1234</v>
      </c>
      <c r="Z139" s="27">
        <v>1234</v>
      </c>
      <c r="AA139" s="27">
        <v>1234</v>
      </c>
      <c r="AB139" s="27"/>
      <c r="AC139" s="27"/>
      <c r="AD139" s="27"/>
      <c r="AE139" s="27"/>
      <c r="AF139" s="27"/>
      <c r="AG139" s="27"/>
      <c r="AH139" s="27"/>
      <c r="AI139" s="27"/>
    </row>
    <row r="140" spans="1:35">
      <c r="A140" s="47" t="s">
        <v>148</v>
      </c>
      <c r="B140" s="27">
        <v>220</v>
      </c>
      <c r="C140" s="27">
        <v>220</v>
      </c>
      <c r="D140" s="27">
        <v>220</v>
      </c>
      <c r="E140" s="27">
        <v>220</v>
      </c>
      <c r="F140" s="27">
        <v>220</v>
      </c>
      <c r="G140" s="27">
        <v>220</v>
      </c>
      <c r="H140" s="27">
        <v>220</v>
      </c>
      <c r="I140" s="27">
        <v>220</v>
      </c>
      <c r="J140" s="27">
        <v>220</v>
      </c>
      <c r="K140" s="27">
        <v>220</v>
      </c>
      <c r="L140" s="27">
        <v>220</v>
      </c>
      <c r="M140" s="27">
        <v>220</v>
      </c>
      <c r="N140" s="27">
        <v>220</v>
      </c>
      <c r="O140" s="27">
        <v>220</v>
      </c>
      <c r="P140" s="27">
        <v>220</v>
      </c>
      <c r="Q140" s="27">
        <v>220</v>
      </c>
      <c r="R140" s="27">
        <v>220</v>
      </c>
      <c r="S140" s="27">
        <v>220</v>
      </c>
      <c r="T140" s="27">
        <v>220</v>
      </c>
      <c r="U140" s="27">
        <v>220</v>
      </c>
      <c r="V140" s="27">
        <v>220</v>
      </c>
      <c r="W140" s="27">
        <v>220</v>
      </c>
      <c r="X140" s="27">
        <v>220</v>
      </c>
      <c r="Y140" s="27">
        <v>220</v>
      </c>
      <c r="Z140" s="27">
        <v>220</v>
      </c>
      <c r="AA140" s="27">
        <v>220</v>
      </c>
      <c r="AB140" s="27"/>
      <c r="AC140" s="27"/>
      <c r="AD140" s="27"/>
      <c r="AE140" s="27"/>
      <c r="AF140" s="27"/>
      <c r="AG140" s="27"/>
      <c r="AH140" s="27"/>
      <c r="AI140" s="27"/>
    </row>
    <row r="141" spans="1:35">
      <c r="A141" s="47" t="s">
        <v>149</v>
      </c>
      <c r="B141" s="27">
        <v>1556</v>
      </c>
      <c r="C141" s="27">
        <v>1474</v>
      </c>
      <c r="D141" s="27">
        <v>1392</v>
      </c>
      <c r="E141" s="27">
        <v>1310</v>
      </c>
      <c r="F141" s="27">
        <v>1228</v>
      </c>
      <c r="G141" s="27">
        <v>1146</v>
      </c>
      <c r="H141" s="27">
        <v>1064</v>
      </c>
      <c r="I141" s="27">
        <v>982</v>
      </c>
      <c r="J141" s="27">
        <v>900</v>
      </c>
      <c r="K141" s="27">
        <v>818</v>
      </c>
      <c r="L141" s="27">
        <v>736</v>
      </c>
      <c r="M141" s="27">
        <v>654</v>
      </c>
      <c r="N141" s="27">
        <v>572</v>
      </c>
      <c r="O141" s="27">
        <v>490</v>
      </c>
      <c r="P141" s="27">
        <v>408</v>
      </c>
      <c r="Q141" s="27">
        <v>326</v>
      </c>
      <c r="R141" s="27">
        <v>271.60000000000002</v>
      </c>
      <c r="S141" s="27">
        <v>217.2</v>
      </c>
      <c r="T141" s="27">
        <v>162.80000000000001</v>
      </c>
      <c r="U141" s="27">
        <v>108.4</v>
      </c>
      <c r="V141" s="27">
        <v>54</v>
      </c>
      <c r="W141" s="27">
        <v>47.2</v>
      </c>
      <c r="X141" s="27">
        <v>40.4</v>
      </c>
      <c r="Y141" s="27">
        <v>33.6</v>
      </c>
      <c r="Z141" s="27">
        <v>26.8</v>
      </c>
      <c r="AA141" s="27">
        <v>20</v>
      </c>
      <c r="AB141" s="27"/>
      <c r="AC141" s="27"/>
      <c r="AD141" s="27"/>
      <c r="AE141" s="27"/>
      <c r="AF141" s="27"/>
      <c r="AG141" s="27"/>
      <c r="AH141" s="27"/>
      <c r="AI141" s="27"/>
    </row>
    <row r="142" spans="1:35">
      <c r="A142" s="47" t="s">
        <v>150</v>
      </c>
      <c r="B142" s="27">
        <v>5.6</v>
      </c>
      <c r="C142" s="27">
        <v>5.6</v>
      </c>
      <c r="D142" s="27">
        <v>5.6</v>
      </c>
      <c r="E142" s="27">
        <v>5.6</v>
      </c>
      <c r="F142" s="27">
        <v>5.6</v>
      </c>
      <c r="G142" s="27">
        <v>5.6</v>
      </c>
      <c r="H142" s="27">
        <v>5.6</v>
      </c>
      <c r="I142" s="27">
        <v>5.6</v>
      </c>
      <c r="J142" s="27">
        <v>5.6</v>
      </c>
      <c r="K142" s="27">
        <v>5.6</v>
      </c>
      <c r="L142" s="27">
        <v>5.6</v>
      </c>
      <c r="M142" s="27">
        <v>5.6</v>
      </c>
      <c r="N142" s="27">
        <v>5.6</v>
      </c>
      <c r="O142" s="27">
        <v>5.6</v>
      </c>
      <c r="P142" s="27">
        <v>5.6</v>
      </c>
      <c r="Q142" s="27">
        <v>5.6</v>
      </c>
      <c r="R142" s="27">
        <v>5.6</v>
      </c>
      <c r="S142" s="27">
        <v>5.6</v>
      </c>
      <c r="T142" s="27">
        <v>5.6</v>
      </c>
      <c r="U142" s="27">
        <v>5.6</v>
      </c>
      <c r="V142" s="27">
        <v>5.6</v>
      </c>
      <c r="W142" s="27">
        <v>5.6</v>
      </c>
      <c r="X142" s="27">
        <v>5.6</v>
      </c>
      <c r="Y142" s="27">
        <v>5.6</v>
      </c>
      <c r="Z142" s="27">
        <v>5.6</v>
      </c>
      <c r="AA142" s="27">
        <v>5.6</v>
      </c>
      <c r="AB142" s="27"/>
      <c r="AC142" s="27"/>
      <c r="AD142" s="27"/>
      <c r="AE142" s="27"/>
      <c r="AF142" s="27"/>
      <c r="AG142" s="27"/>
      <c r="AH142" s="27"/>
      <c r="AI142" s="27"/>
    </row>
    <row r="143" spans="1:35">
      <c r="A143" s="47" t="s">
        <v>151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/>
      <c r="AC143" s="27"/>
      <c r="AD143" s="27"/>
      <c r="AE143" s="27"/>
      <c r="AF143" s="27"/>
      <c r="AG143" s="27"/>
      <c r="AH143" s="27"/>
      <c r="AI143" s="27"/>
    </row>
    <row r="144" spans="1:35">
      <c r="A144" s="47" t="s">
        <v>152</v>
      </c>
      <c r="B144" s="27">
        <v>0</v>
      </c>
      <c r="C144" s="27">
        <v>9.98</v>
      </c>
      <c r="D144" s="27">
        <v>9.89</v>
      </c>
      <c r="E144" s="27">
        <v>9.7899999999999991</v>
      </c>
      <c r="F144" s="27">
        <v>9.6999999999999993</v>
      </c>
      <c r="G144" s="27">
        <v>9.61</v>
      </c>
      <c r="H144" s="27">
        <v>9.51</v>
      </c>
      <c r="I144" s="27">
        <v>9.42</v>
      </c>
      <c r="J144" s="27">
        <v>9.33</v>
      </c>
      <c r="K144" s="27">
        <v>9.23</v>
      </c>
      <c r="L144" s="27">
        <v>9.14</v>
      </c>
      <c r="M144" s="27">
        <v>9.0500000000000007</v>
      </c>
      <c r="N144" s="27">
        <v>8.9499999999999993</v>
      </c>
      <c r="O144" s="27">
        <v>8.86</v>
      </c>
      <c r="P144" s="27">
        <v>8.77</v>
      </c>
      <c r="Q144" s="27">
        <v>8.67</v>
      </c>
      <c r="R144" s="27">
        <v>8.58</v>
      </c>
      <c r="S144" s="27">
        <v>8.49</v>
      </c>
      <c r="T144" s="27">
        <v>8.39</v>
      </c>
      <c r="U144" s="27">
        <v>8.3000000000000007</v>
      </c>
      <c r="V144" s="27">
        <v>8.2100000000000009</v>
      </c>
      <c r="W144" s="27">
        <v>8.11</v>
      </c>
      <c r="X144" s="27">
        <v>8.02</v>
      </c>
      <c r="Y144" s="27">
        <v>7.93</v>
      </c>
      <c r="Z144" s="27">
        <v>7.83</v>
      </c>
      <c r="AA144" s="27">
        <v>7.74</v>
      </c>
      <c r="AB144" s="27"/>
      <c r="AC144" s="27"/>
      <c r="AD144" s="27"/>
      <c r="AE144" s="27"/>
      <c r="AF144" s="27"/>
      <c r="AG144" s="27"/>
      <c r="AH144" s="27"/>
      <c r="AI144" s="27"/>
    </row>
    <row r="145" spans="1:35">
      <c r="A145" s="47" t="s">
        <v>153</v>
      </c>
      <c r="B145" s="27">
        <v>160</v>
      </c>
      <c r="C145" s="27">
        <v>160</v>
      </c>
      <c r="D145" s="27">
        <v>160</v>
      </c>
      <c r="E145" s="27">
        <v>160</v>
      </c>
      <c r="F145" s="27">
        <v>160</v>
      </c>
      <c r="G145" s="27">
        <v>160</v>
      </c>
      <c r="H145" s="27">
        <v>160</v>
      </c>
      <c r="I145" s="27">
        <v>160</v>
      </c>
      <c r="J145" s="27">
        <v>160</v>
      </c>
      <c r="K145" s="27">
        <v>160</v>
      </c>
      <c r="L145" s="27">
        <v>160</v>
      </c>
      <c r="M145" s="27">
        <v>160</v>
      </c>
      <c r="N145" s="27">
        <v>160</v>
      </c>
      <c r="O145" s="27">
        <v>160</v>
      </c>
      <c r="P145" s="27">
        <v>160</v>
      </c>
      <c r="Q145" s="27">
        <v>160</v>
      </c>
      <c r="R145" s="27">
        <v>160</v>
      </c>
      <c r="S145" s="27">
        <v>160</v>
      </c>
      <c r="T145" s="27">
        <v>160</v>
      </c>
      <c r="U145" s="27">
        <v>160</v>
      </c>
      <c r="V145" s="27">
        <v>160</v>
      </c>
      <c r="W145" s="27">
        <v>160</v>
      </c>
      <c r="X145" s="27">
        <v>160</v>
      </c>
      <c r="Y145" s="27">
        <v>160</v>
      </c>
      <c r="Z145" s="27">
        <v>160</v>
      </c>
      <c r="AA145" s="27">
        <v>160</v>
      </c>
      <c r="AB145" s="27"/>
      <c r="AC145" s="27"/>
      <c r="AD145" s="27"/>
      <c r="AE145" s="27"/>
      <c r="AF145" s="27"/>
      <c r="AG145" s="27"/>
      <c r="AH145" s="27"/>
      <c r="AI145" s="27"/>
    </row>
    <row r="146" spans="1:35">
      <c r="A146" s="47" t="s">
        <v>154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0</v>
      </c>
      <c r="Z146" s="27">
        <v>0</v>
      </c>
      <c r="AA146" s="27">
        <v>0</v>
      </c>
      <c r="AB146" s="27"/>
      <c r="AC146" s="27"/>
      <c r="AD146" s="27"/>
      <c r="AE146" s="27"/>
      <c r="AF146" s="27"/>
      <c r="AG146" s="27"/>
      <c r="AH146" s="27"/>
      <c r="AI146" s="27"/>
    </row>
    <row r="147" spans="1:35">
      <c r="A147" s="47" t="s">
        <v>155</v>
      </c>
      <c r="B147" s="27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0</v>
      </c>
      <c r="AB147" s="27"/>
      <c r="AC147" s="27"/>
      <c r="AD147" s="27"/>
      <c r="AE147" s="27"/>
      <c r="AF147" s="27"/>
      <c r="AG147" s="27"/>
      <c r="AH147" s="27"/>
      <c r="AI147" s="27"/>
    </row>
    <row r="148" spans="1:35">
      <c r="A148" s="47" t="s">
        <v>156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  <c r="AA148" s="27">
        <v>0</v>
      </c>
      <c r="AB148" s="27"/>
      <c r="AC148" s="27"/>
      <c r="AD148" s="27"/>
      <c r="AE148" s="27"/>
      <c r="AF148" s="27"/>
      <c r="AG148" s="27"/>
      <c r="AH148" s="27"/>
      <c r="AI148" s="27"/>
    </row>
    <row r="149" spans="1:35">
      <c r="A149" s="47" t="s">
        <v>157</v>
      </c>
      <c r="B149" s="27">
        <v>0</v>
      </c>
      <c r="C149" s="27">
        <v>0</v>
      </c>
      <c r="D149" s="27">
        <v>0</v>
      </c>
      <c r="E149" s="27">
        <v>0</v>
      </c>
      <c r="F149" s="27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7"/>
      <c r="AC149" s="27"/>
      <c r="AD149" s="27"/>
      <c r="AE149" s="27"/>
      <c r="AF149" s="27"/>
      <c r="AG149" s="27"/>
      <c r="AH149" s="27"/>
      <c r="AI149" s="27"/>
    </row>
    <row r="150" spans="1:35">
      <c r="A150" s="47" t="s">
        <v>158</v>
      </c>
      <c r="B150" s="27">
        <v>31329</v>
      </c>
      <c r="C150" s="27">
        <v>30779.8</v>
      </c>
      <c r="D150" s="27">
        <v>30230.6</v>
      </c>
      <c r="E150" s="27">
        <v>29681.4</v>
      </c>
      <c r="F150" s="27">
        <v>29132.2</v>
      </c>
      <c r="G150" s="27">
        <v>28583</v>
      </c>
      <c r="H150" s="27">
        <v>28033.8</v>
      </c>
      <c r="I150" s="27">
        <v>27484.6</v>
      </c>
      <c r="J150" s="27">
        <v>26935.4</v>
      </c>
      <c r="K150" s="27">
        <v>26386.2</v>
      </c>
      <c r="L150" s="27">
        <v>25837</v>
      </c>
      <c r="M150" s="27">
        <v>25287.8</v>
      </c>
      <c r="N150" s="27">
        <v>24738.6</v>
      </c>
      <c r="O150" s="27">
        <v>24189.4</v>
      </c>
      <c r="P150" s="27">
        <v>23640.2</v>
      </c>
      <c r="Q150" s="27">
        <v>23091</v>
      </c>
      <c r="R150" s="27">
        <v>22541.8</v>
      </c>
      <c r="S150" s="27">
        <v>21992.6</v>
      </c>
      <c r="T150" s="27">
        <v>21443.4</v>
      </c>
      <c r="U150" s="27">
        <v>20894.2</v>
      </c>
      <c r="V150" s="27">
        <v>20345</v>
      </c>
      <c r="W150" s="27">
        <v>19795.8</v>
      </c>
      <c r="X150" s="27">
        <v>19246.599999999999</v>
      </c>
      <c r="Y150" s="27">
        <v>18697.400000000001</v>
      </c>
      <c r="Z150" s="27">
        <v>18148.2</v>
      </c>
      <c r="AA150" s="27">
        <v>17599</v>
      </c>
      <c r="AB150" s="27"/>
      <c r="AC150" s="27"/>
      <c r="AD150" s="27"/>
      <c r="AE150" s="27"/>
      <c r="AF150" s="27"/>
      <c r="AG150" s="27"/>
      <c r="AH150" s="27"/>
      <c r="AI150" s="27"/>
    </row>
    <row r="151" spans="1:35">
      <c r="A151" s="47" t="s">
        <v>159</v>
      </c>
      <c r="B151" s="27">
        <v>1850</v>
      </c>
      <c r="C151" s="27">
        <v>1850</v>
      </c>
      <c r="D151" s="27">
        <v>1850</v>
      </c>
      <c r="E151" s="27">
        <v>1850</v>
      </c>
      <c r="F151" s="27">
        <v>1850</v>
      </c>
      <c r="G151" s="27">
        <v>1850</v>
      </c>
      <c r="H151" s="27">
        <v>1850</v>
      </c>
      <c r="I151" s="27">
        <v>1850</v>
      </c>
      <c r="J151" s="27">
        <v>1850</v>
      </c>
      <c r="K151" s="27">
        <v>1850</v>
      </c>
      <c r="L151" s="27">
        <v>1850</v>
      </c>
      <c r="M151" s="27">
        <v>1850</v>
      </c>
      <c r="N151" s="27">
        <v>1850</v>
      </c>
      <c r="O151" s="27">
        <v>1850</v>
      </c>
      <c r="P151" s="27">
        <v>1850</v>
      </c>
      <c r="Q151" s="27">
        <v>1850</v>
      </c>
      <c r="R151" s="27">
        <v>1856.8</v>
      </c>
      <c r="S151" s="27">
        <v>1863.6</v>
      </c>
      <c r="T151" s="27">
        <v>1870.4</v>
      </c>
      <c r="U151" s="27">
        <v>1877.2</v>
      </c>
      <c r="V151" s="27">
        <v>1884</v>
      </c>
      <c r="W151" s="27">
        <v>1884</v>
      </c>
      <c r="X151" s="27">
        <v>1884</v>
      </c>
      <c r="Y151" s="27">
        <v>1884</v>
      </c>
      <c r="Z151" s="27">
        <v>1884</v>
      </c>
      <c r="AA151" s="27">
        <v>1884</v>
      </c>
      <c r="AB151" s="27"/>
      <c r="AC151" s="27"/>
      <c r="AD151" s="27"/>
      <c r="AE151" s="27"/>
      <c r="AF151" s="27"/>
      <c r="AG151" s="27"/>
      <c r="AH151" s="27"/>
      <c r="AI151" s="27"/>
    </row>
    <row r="152" spans="1:35">
      <c r="A152" s="47" t="s">
        <v>160</v>
      </c>
      <c r="B152" s="27">
        <v>69632</v>
      </c>
      <c r="C152" s="27">
        <v>69437.2</v>
      </c>
      <c r="D152" s="27">
        <v>69242.399999999994</v>
      </c>
      <c r="E152" s="27">
        <v>69047.600000000006</v>
      </c>
      <c r="F152" s="27">
        <v>68852.800000000003</v>
      </c>
      <c r="G152" s="27">
        <v>68658</v>
      </c>
      <c r="H152" s="27">
        <v>68463.199999999997</v>
      </c>
      <c r="I152" s="27">
        <v>68268.399999999994</v>
      </c>
      <c r="J152" s="27">
        <v>68073.600000000006</v>
      </c>
      <c r="K152" s="27">
        <v>67878.8</v>
      </c>
      <c r="L152" s="27">
        <v>67684</v>
      </c>
      <c r="M152" s="27">
        <v>67576.800000000003</v>
      </c>
      <c r="N152" s="27">
        <v>67469.600000000006</v>
      </c>
      <c r="O152" s="27">
        <v>67362.399999999994</v>
      </c>
      <c r="P152" s="27">
        <v>67255.199999999997</v>
      </c>
      <c r="Q152" s="27">
        <v>67148</v>
      </c>
      <c r="R152" s="27">
        <v>67023.199999999997</v>
      </c>
      <c r="S152" s="27">
        <v>66898.399999999994</v>
      </c>
      <c r="T152" s="27">
        <v>66773.600000000006</v>
      </c>
      <c r="U152" s="27">
        <v>66648.800000000003</v>
      </c>
      <c r="V152" s="27">
        <v>66524</v>
      </c>
      <c r="W152" s="27">
        <v>66377.2</v>
      </c>
      <c r="X152" s="27">
        <v>66230.399999999994</v>
      </c>
      <c r="Y152" s="27">
        <v>66083.600000000006</v>
      </c>
      <c r="Z152" s="27">
        <v>65936.800000000003</v>
      </c>
      <c r="AA152" s="27">
        <v>65790</v>
      </c>
      <c r="AB152" s="27"/>
      <c r="AC152" s="27"/>
      <c r="AD152" s="27"/>
      <c r="AE152" s="27"/>
      <c r="AF152" s="27"/>
      <c r="AG152" s="27"/>
      <c r="AH152" s="27"/>
      <c r="AI152" s="27"/>
    </row>
    <row r="153" spans="1:35">
      <c r="A153" s="47" t="s">
        <v>161</v>
      </c>
      <c r="B153" s="27">
        <v>861</v>
      </c>
      <c r="C153" s="27">
        <v>861</v>
      </c>
      <c r="D153" s="27">
        <v>861</v>
      </c>
      <c r="E153" s="27">
        <v>861</v>
      </c>
      <c r="F153" s="27">
        <v>861</v>
      </c>
      <c r="G153" s="27">
        <v>861</v>
      </c>
      <c r="H153" s="27">
        <v>861</v>
      </c>
      <c r="I153" s="27">
        <v>861</v>
      </c>
      <c r="J153" s="27">
        <v>861</v>
      </c>
      <c r="K153" s="27">
        <v>861</v>
      </c>
      <c r="L153" s="27">
        <v>861</v>
      </c>
      <c r="M153" s="27">
        <v>861</v>
      </c>
      <c r="N153" s="27">
        <v>861</v>
      </c>
      <c r="O153" s="27">
        <v>861</v>
      </c>
      <c r="P153" s="27">
        <v>861</v>
      </c>
      <c r="Q153" s="27">
        <v>861</v>
      </c>
      <c r="R153" s="27">
        <v>861</v>
      </c>
      <c r="S153" s="27">
        <v>861</v>
      </c>
      <c r="T153" s="27">
        <v>861</v>
      </c>
      <c r="U153" s="27">
        <v>861</v>
      </c>
      <c r="V153" s="27">
        <v>861</v>
      </c>
      <c r="W153" s="27">
        <v>861</v>
      </c>
      <c r="X153" s="27">
        <v>861</v>
      </c>
      <c r="Y153" s="27">
        <v>861</v>
      </c>
      <c r="Z153" s="27">
        <v>861</v>
      </c>
      <c r="AA153" s="27">
        <v>861</v>
      </c>
      <c r="AB153" s="27"/>
      <c r="AC153" s="27"/>
      <c r="AD153" s="27"/>
      <c r="AE153" s="27"/>
      <c r="AF153" s="27"/>
      <c r="AG153" s="27"/>
      <c r="AH153" s="27"/>
      <c r="AI153" s="27"/>
    </row>
    <row r="154" spans="1:35">
      <c r="A154" s="47" t="s">
        <v>162</v>
      </c>
      <c r="B154" s="27">
        <v>0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/>
      <c r="AC154" s="27"/>
      <c r="AD154" s="27"/>
      <c r="AE154" s="27"/>
      <c r="AF154" s="27"/>
      <c r="AG154" s="27"/>
      <c r="AH154" s="27"/>
      <c r="AI154" s="27"/>
    </row>
    <row r="155" spans="1:35">
      <c r="A155" s="47" t="s">
        <v>163</v>
      </c>
      <c r="B155" s="27">
        <v>30</v>
      </c>
      <c r="C155" s="27">
        <v>32.1</v>
      </c>
      <c r="D155" s="27">
        <v>34.200000000000003</v>
      </c>
      <c r="E155" s="27">
        <v>36.299999999999997</v>
      </c>
      <c r="F155" s="27">
        <v>38.4</v>
      </c>
      <c r="G155" s="27">
        <v>40.5</v>
      </c>
      <c r="H155" s="27">
        <v>42.6</v>
      </c>
      <c r="I155" s="27">
        <v>44.7</v>
      </c>
      <c r="J155" s="27">
        <v>46.8</v>
      </c>
      <c r="K155" s="27">
        <v>48.9</v>
      </c>
      <c r="L155" s="27">
        <v>51</v>
      </c>
      <c r="M155" s="27">
        <v>51.6</v>
      </c>
      <c r="N155" s="27">
        <v>52.2</v>
      </c>
      <c r="O155" s="27">
        <v>52.8</v>
      </c>
      <c r="P155" s="27">
        <v>53.4</v>
      </c>
      <c r="Q155" s="27">
        <v>54</v>
      </c>
      <c r="R155" s="27">
        <v>54.4</v>
      </c>
      <c r="S155" s="27">
        <v>54.8</v>
      </c>
      <c r="T155" s="27">
        <v>55.2</v>
      </c>
      <c r="U155" s="27">
        <v>55.6</v>
      </c>
      <c r="V155" s="27">
        <v>56</v>
      </c>
      <c r="W155" s="27">
        <v>56.6</v>
      </c>
      <c r="X155" s="27">
        <v>57.2</v>
      </c>
      <c r="Y155" s="27">
        <v>57.8</v>
      </c>
      <c r="Z155" s="27">
        <v>58.4</v>
      </c>
      <c r="AA155" s="27">
        <v>59</v>
      </c>
      <c r="AB155" s="27"/>
      <c r="AC155" s="27"/>
      <c r="AD155" s="27"/>
      <c r="AE155" s="27"/>
      <c r="AF155" s="27"/>
      <c r="AG155" s="27"/>
      <c r="AH155" s="27"/>
      <c r="AI155" s="27"/>
    </row>
    <row r="156" spans="1:35">
      <c r="A156" s="47" t="s">
        <v>164</v>
      </c>
      <c r="B156" s="27">
        <v>24.1</v>
      </c>
      <c r="C156" s="27">
        <v>24.1</v>
      </c>
      <c r="D156" s="27">
        <v>24.1</v>
      </c>
      <c r="E156" s="27">
        <v>24.1</v>
      </c>
      <c r="F156" s="27">
        <v>24.1</v>
      </c>
      <c r="G156" s="27">
        <v>24.1</v>
      </c>
      <c r="H156" s="27">
        <v>24.1</v>
      </c>
      <c r="I156" s="27">
        <v>24.1</v>
      </c>
      <c r="J156" s="27">
        <v>24.1</v>
      </c>
      <c r="K156" s="27">
        <v>24.1</v>
      </c>
      <c r="L156" s="27">
        <v>24.1</v>
      </c>
      <c r="M156" s="27">
        <v>24.1</v>
      </c>
      <c r="N156" s="27">
        <v>24.1</v>
      </c>
      <c r="O156" s="27">
        <v>24.1</v>
      </c>
      <c r="P156" s="27">
        <v>24.1</v>
      </c>
      <c r="Q156" s="27">
        <v>24.1</v>
      </c>
      <c r="R156" s="27">
        <v>24.1</v>
      </c>
      <c r="S156" s="27">
        <v>24.1</v>
      </c>
      <c r="T156" s="27">
        <v>24.1</v>
      </c>
      <c r="U156" s="27">
        <v>24.1</v>
      </c>
      <c r="V156" s="27">
        <v>24.1</v>
      </c>
      <c r="W156" s="27">
        <v>24.1</v>
      </c>
      <c r="X156" s="27">
        <v>24.1</v>
      </c>
      <c r="Y156" s="27">
        <v>24.1</v>
      </c>
      <c r="Z156" s="27">
        <v>24.1</v>
      </c>
      <c r="AA156" s="27">
        <v>24.1</v>
      </c>
      <c r="AB156" s="27"/>
      <c r="AC156" s="27"/>
      <c r="AD156" s="27"/>
      <c r="AE156" s="27"/>
      <c r="AF156" s="27"/>
      <c r="AG156" s="27"/>
      <c r="AH156" s="27"/>
      <c r="AI156" s="27"/>
    </row>
    <row r="157" spans="1:35">
      <c r="A157" s="47" t="s">
        <v>165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7"/>
      <c r="AC157" s="27"/>
      <c r="AD157" s="27"/>
      <c r="AE157" s="27"/>
      <c r="AF157" s="27"/>
      <c r="AG157" s="27"/>
      <c r="AH157" s="27"/>
      <c r="AI157" s="27"/>
    </row>
    <row r="158" spans="1:35">
      <c r="A158" s="47" t="s">
        <v>166</v>
      </c>
      <c r="B158" s="27">
        <v>4277</v>
      </c>
      <c r="C158" s="27">
        <v>4277</v>
      </c>
      <c r="D158" s="27">
        <v>4277</v>
      </c>
      <c r="E158" s="27">
        <v>4277</v>
      </c>
      <c r="F158" s="27">
        <v>4277</v>
      </c>
      <c r="G158" s="27">
        <v>4277</v>
      </c>
      <c r="H158" s="27">
        <v>4277</v>
      </c>
      <c r="I158" s="27">
        <v>4277</v>
      </c>
      <c r="J158" s="27">
        <v>4277</v>
      </c>
      <c r="K158" s="27">
        <v>4277</v>
      </c>
      <c r="L158" s="27">
        <v>4277</v>
      </c>
      <c r="M158" s="27">
        <v>4145</v>
      </c>
      <c r="N158" s="27">
        <v>4013</v>
      </c>
      <c r="O158" s="27">
        <v>3881</v>
      </c>
      <c r="P158" s="27">
        <v>3749</v>
      </c>
      <c r="Q158" s="27">
        <v>3617</v>
      </c>
      <c r="R158" s="27">
        <v>3601.6</v>
      </c>
      <c r="S158" s="27">
        <v>3586.2</v>
      </c>
      <c r="T158" s="27">
        <v>3570.8</v>
      </c>
      <c r="U158" s="27">
        <v>3555.4</v>
      </c>
      <c r="V158" s="27">
        <v>3540</v>
      </c>
      <c r="W158" s="27">
        <v>3524</v>
      </c>
      <c r="X158" s="27">
        <v>3508</v>
      </c>
      <c r="Y158" s="27">
        <v>3492</v>
      </c>
      <c r="Z158" s="27">
        <v>3476</v>
      </c>
      <c r="AA158" s="27">
        <v>3460</v>
      </c>
      <c r="AB158" s="27"/>
      <c r="AC158" s="27"/>
      <c r="AD158" s="27"/>
      <c r="AE158" s="27"/>
      <c r="AF158" s="27"/>
      <c r="AG158" s="27"/>
      <c r="AH158" s="27"/>
      <c r="AI158" s="27"/>
    </row>
    <row r="159" spans="1:35">
      <c r="A159" s="47" t="s">
        <v>167</v>
      </c>
      <c r="B159" s="27">
        <v>0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0</v>
      </c>
      <c r="X159" s="27">
        <v>0</v>
      </c>
      <c r="Y159" s="27">
        <v>0</v>
      </c>
      <c r="Z159" s="27">
        <v>0</v>
      </c>
      <c r="AA159" s="27">
        <v>0</v>
      </c>
      <c r="AB159" s="27"/>
      <c r="AC159" s="27"/>
      <c r="AD159" s="27"/>
      <c r="AE159" s="27"/>
      <c r="AF159" s="27"/>
      <c r="AG159" s="27"/>
      <c r="AH159" s="27"/>
      <c r="AI159" s="27"/>
    </row>
    <row r="160" spans="1:35">
      <c r="A160" s="47" t="s">
        <v>168</v>
      </c>
      <c r="B160" s="27">
        <v>263</v>
      </c>
      <c r="C160" s="27">
        <v>263</v>
      </c>
      <c r="D160" s="27">
        <v>263</v>
      </c>
      <c r="E160" s="27">
        <v>263</v>
      </c>
      <c r="F160" s="27">
        <v>263</v>
      </c>
      <c r="G160" s="27">
        <v>263</v>
      </c>
      <c r="H160" s="27">
        <v>263</v>
      </c>
      <c r="I160" s="27">
        <v>263</v>
      </c>
      <c r="J160" s="27">
        <v>263</v>
      </c>
      <c r="K160" s="27">
        <v>263</v>
      </c>
      <c r="L160" s="27">
        <v>263</v>
      </c>
      <c r="M160" s="27">
        <v>263.2</v>
      </c>
      <c r="N160" s="27">
        <v>263.39999999999998</v>
      </c>
      <c r="O160" s="27">
        <v>263.60000000000002</v>
      </c>
      <c r="P160" s="27">
        <v>263.8</v>
      </c>
      <c r="Q160" s="27">
        <v>264</v>
      </c>
      <c r="R160" s="27">
        <v>265</v>
      </c>
      <c r="S160" s="27">
        <v>266</v>
      </c>
      <c r="T160" s="27">
        <v>267</v>
      </c>
      <c r="U160" s="27">
        <v>268</v>
      </c>
      <c r="V160" s="27">
        <v>269</v>
      </c>
      <c r="W160" s="27">
        <v>271.8</v>
      </c>
      <c r="X160" s="27">
        <v>274.60000000000002</v>
      </c>
      <c r="Y160" s="27">
        <v>277.39999999999998</v>
      </c>
      <c r="Z160" s="27">
        <v>280.2</v>
      </c>
      <c r="AA160" s="27">
        <v>283</v>
      </c>
      <c r="AB160" s="27"/>
      <c r="AC160" s="27"/>
      <c r="AD160" s="27"/>
      <c r="AE160" s="27"/>
      <c r="AF160" s="27"/>
      <c r="AG160" s="27"/>
      <c r="AH160" s="27"/>
      <c r="AI160" s="27"/>
    </row>
    <row r="161" spans="1:35">
      <c r="A161" s="47" t="s">
        <v>169</v>
      </c>
      <c r="B161" s="27">
        <v>0</v>
      </c>
      <c r="C161" s="27">
        <v>0</v>
      </c>
      <c r="D161" s="27">
        <v>245006.72</v>
      </c>
      <c r="E161" s="27">
        <v>246647.23</v>
      </c>
      <c r="F161" s="27">
        <v>248287.74</v>
      </c>
      <c r="G161" s="27">
        <v>249928.25</v>
      </c>
      <c r="H161" s="27">
        <v>251568.76</v>
      </c>
      <c r="I161" s="27">
        <v>253209.27</v>
      </c>
      <c r="J161" s="27">
        <v>254849.78</v>
      </c>
      <c r="K161" s="27">
        <v>256490.29</v>
      </c>
      <c r="L161" s="27">
        <v>258130.8</v>
      </c>
      <c r="M161" s="27">
        <v>257598.6</v>
      </c>
      <c r="N161" s="27">
        <v>257066.4</v>
      </c>
      <c r="O161" s="27">
        <v>256534.2</v>
      </c>
      <c r="P161" s="27">
        <v>256002</v>
      </c>
      <c r="Q161" s="27">
        <v>255469.8</v>
      </c>
      <c r="R161" s="27">
        <v>259044.44</v>
      </c>
      <c r="S161" s="27">
        <v>262619.08</v>
      </c>
      <c r="T161" s="27">
        <v>266193.71999999997</v>
      </c>
      <c r="U161" s="27">
        <v>269768.36</v>
      </c>
      <c r="V161" s="27">
        <v>273343</v>
      </c>
      <c r="W161" s="27">
        <v>273217.91999999998</v>
      </c>
      <c r="X161" s="27">
        <v>273092.84000000003</v>
      </c>
      <c r="Y161" s="27">
        <v>272967.76</v>
      </c>
      <c r="Z161" s="27">
        <v>272842.68</v>
      </c>
      <c r="AA161" s="27">
        <v>272717.59999999998</v>
      </c>
      <c r="AB161" s="27"/>
      <c r="AC161" s="27"/>
      <c r="AD161" s="27"/>
      <c r="AE161" s="27"/>
      <c r="AF161" s="27"/>
      <c r="AG161" s="27"/>
      <c r="AH161" s="27"/>
      <c r="AI161" s="27"/>
    </row>
    <row r="162" spans="1:35">
      <c r="A162" s="47" t="s">
        <v>170</v>
      </c>
      <c r="B162" s="27">
        <v>7</v>
      </c>
      <c r="C162" s="27">
        <v>7</v>
      </c>
      <c r="D162" s="27">
        <v>7</v>
      </c>
      <c r="E162" s="27">
        <v>7</v>
      </c>
      <c r="F162" s="27">
        <v>7</v>
      </c>
      <c r="G162" s="27">
        <v>7</v>
      </c>
      <c r="H162" s="27">
        <v>7</v>
      </c>
      <c r="I162" s="27">
        <v>7</v>
      </c>
      <c r="J162" s="27">
        <v>7</v>
      </c>
      <c r="K162" s="27">
        <v>7</v>
      </c>
      <c r="L162" s="27">
        <v>7</v>
      </c>
      <c r="M162" s="27">
        <v>7</v>
      </c>
      <c r="N162" s="27">
        <v>7</v>
      </c>
      <c r="O162" s="27">
        <v>7</v>
      </c>
      <c r="P162" s="27">
        <v>7</v>
      </c>
      <c r="Q162" s="27">
        <v>7</v>
      </c>
      <c r="R162" s="27">
        <v>7</v>
      </c>
      <c r="S162" s="27">
        <v>7</v>
      </c>
      <c r="T162" s="27">
        <v>7</v>
      </c>
      <c r="U162" s="27">
        <v>7</v>
      </c>
      <c r="V162" s="27">
        <v>7</v>
      </c>
      <c r="W162" s="27">
        <v>7</v>
      </c>
      <c r="X162" s="27">
        <v>7</v>
      </c>
      <c r="Y162" s="27">
        <v>7</v>
      </c>
      <c r="Z162" s="27">
        <v>7</v>
      </c>
      <c r="AA162" s="27">
        <v>7</v>
      </c>
      <c r="AB162" s="27"/>
      <c r="AC162" s="27"/>
      <c r="AD162" s="27"/>
      <c r="AE162" s="27"/>
      <c r="AF162" s="27"/>
      <c r="AG162" s="27"/>
      <c r="AH162" s="27"/>
      <c r="AI162" s="27"/>
    </row>
    <row r="163" spans="1:35">
      <c r="A163" s="47" t="s">
        <v>171</v>
      </c>
      <c r="B163" s="27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/>
      <c r="AC163" s="27"/>
      <c r="AD163" s="27"/>
      <c r="AE163" s="27"/>
      <c r="AF163" s="27"/>
      <c r="AG163" s="27"/>
      <c r="AH163" s="27"/>
      <c r="AI163" s="27"/>
    </row>
    <row r="164" spans="1:35">
      <c r="A164" s="47" t="s">
        <v>172</v>
      </c>
      <c r="B164" s="27">
        <v>0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/>
      <c r="AC164" s="27"/>
      <c r="AD164" s="27"/>
      <c r="AE164" s="27"/>
      <c r="AF164" s="27"/>
      <c r="AG164" s="27"/>
      <c r="AH164" s="27"/>
      <c r="AI164" s="27"/>
    </row>
    <row r="165" spans="1:35">
      <c r="A165" s="47" t="s">
        <v>173</v>
      </c>
      <c r="B165" s="27">
        <v>18.649999999999999</v>
      </c>
      <c r="C165" s="27">
        <v>18.59</v>
      </c>
      <c r="D165" s="27">
        <v>18.53</v>
      </c>
      <c r="E165" s="27">
        <v>18.47</v>
      </c>
      <c r="F165" s="27">
        <v>18.41</v>
      </c>
      <c r="G165" s="27">
        <v>18.350000000000001</v>
      </c>
      <c r="H165" s="27">
        <v>18.29</v>
      </c>
      <c r="I165" s="27">
        <v>18.23</v>
      </c>
      <c r="J165" s="27">
        <v>18.170000000000002</v>
      </c>
      <c r="K165" s="27">
        <v>18.11</v>
      </c>
      <c r="L165" s="27">
        <v>18.05</v>
      </c>
      <c r="M165" s="27">
        <v>17.989999999999998</v>
      </c>
      <c r="N165" s="27">
        <v>17.93</v>
      </c>
      <c r="O165" s="27">
        <v>17.87</v>
      </c>
      <c r="P165" s="27">
        <v>17.809999999999999</v>
      </c>
      <c r="Q165" s="27">
        <v>17.75</v>
      </c>
      <c r="R165" s="27">
        <v>17.690000000000001</v>
      </c>
      <c r="S165" s="27">
        <v>17.63</v>
      </c>
      <c r="T165" s="27">
        <v>17.57</v>
      </c>
      <c r="U165" s="27">
        <v>17.510000000000002</v>
      </c>
      <c r="V165" s="27">
        <v>17.45</v>
      </c>
      <c r="W165" s="27">
        <v>17.39</v>
      </c>
      <c r="X165" s="27">
        <v>17.329999999999998</v>
      </c>
      <c r="Y165" s="27">
        <v>17.27</v>
      </c>
      <c r="Z165" s="27">
        <v>17.21</v>
      </c>
      <c r="AA165" s="27">
        <v>17.149999999999999</v>
      </c>
      <c r="AB165" s="27"/>
      <c r="AC165" s="27"/>
      <c r="AD165" s="27"/>
      <c r="AE165" s="27"/>
      <c r="AF165" s="27"/>
      <c r="AG165" s="27"/>
      <c r="AH165" s="27"/>
      <c r="AI165" s="27"/>
    </row>
    <row r="166" spans="1:35">
      <c r="A166" s="47" t="s">
        <v>174</v>
      </c>
      <c r="B166" s="27">
        <v>0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/>
      <c r="AC166" s="27"/>
      <c r="AD166" s="27"/>
      <c r="AE166" s="27"/>
      <c r="AF166" s="27"/>
      <c r="AG166" s="27"/>
      <c r="AH166" s="27"/>
      <c r="AI166" s="27"/>
    </row>
    <row r="167" spans="1:35">
      <c r="A167" s="47" t="s">
        <v>175</v>
      </c>
      <c r="B167" s="27">
        <v>0</v>
      </c>
      <c r="C167" s="27">
        <v>0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/>
      <c r="AC167" s="27"/>
      <c r="AD167" s="27"/>
      <c r="AE167" s="27"/>
      <c r="AF167" s="27"/>
      <c r="AG167" s="27"/>
      <c r="AH167" s="27"/>
      <c r="AI167" s="27"/>
    </row>
    <row r="168" spans="1:35">
      <c r="A168" s="47" t="s">
        <v>177</v>
      </c>
      <c r="B168" s="27">
        <v>0.02</v>
      </c>
      <c r="C168" s="27">
        <v>0.02</v>
      </c>
      <c r="D168" s="27">
        <v>0.02</v>
      </c>
      <c r="E168" s="27">
        <v>0.02</v>
      </c>
      <c r="F168" s="27">
        <v>0.02</v>
      </c>
      <c r="G168" s="27">
        <v>0.02</v>
      </c>
      <c r="H168" s="27">
        <v>0.02</v>
      </c>
      <c r="I168" s="27">
        <v>0.02</v>
      </c>
      <c r="J168" s="27">
        <v>0.02</v>
      </c>
      <c r="K168" s="27">
        <v>0.02</v>
      </c>
      <c r="L168" s="27">
        <v>0.02</v>
      </c>
      <c r="M168" s="27">
        <v>0.02</v>
      </c>
      <c r="N168" s="27">
        <v>0.02</v>
      </c>
      <c r="O168" s="27">
        <v>0.02</v>
      </c>
      <c r="P168" s="27">
        <v>0.02</v>
      </c>
      <c r="Q168" s="27">
        <v>0.02</v>
      </c>
      <c r="R168" s="27">
        <v>0.02</v>
      </c>
      <c r="S168" s="27">
        <v>0.02</v>
      </c>
      <c r="T168" s="27">
        <v>0.02</v>
      </c>
      <c r="U168" s="27">
        <v>0.02</v>
      </c>
      <c r="V168" s="27">
        <v>0.02</v>
      </c>
      <c r="W168" s="27">
        <v>0.02</v>
      </c>
      <c r="X168" s="27">
        <v>0.02</v>
      </c>
      <c r="Y168" s="27">
        <v>0.02</v>
      </c>
      <c r="Z168" s="27">
        <v>0.02</v>
      </c>
      <c r="AA168" s="27">
        <v>0.02</v>
      </c>
      <c r="AB168" s="27"/>
      <c r="AC168" s="27"/>
      <c r="AD168" s="27"/>
      <c r="AE168" s="27"/>
      <c r="AF168" s="27"/>
      <c r="AG168" s="27"/>
      <c r="AH168" s="27"/>
      <c r="AI168" s="27"/>
    </row>
    <row r="169" spans="1:35">
      <c r="A169" s="47" t="s">
        <v>178</v>
      </c>
      <c r="B169" s="27">
        <v>27</v>
      </c>
      <c r="C169" s="27">
        <v>27</v>
      </c>
      <c r="D169" s="27">
        <v>27</v>
      </c>
      <c r="E169" s="27">
        <v>27</v>
      </c>
      <c r="F169" s="27">
        <v>27</v>
      </c>
      <c r="G169" s="27">
        <v>27</v>
      </c>
      <c r="H169" s="27">
        <v>27</v>
      </c>
      <c r="I169" s="27">
        <v>27</v>
      </c>
      <c r="J169" s="27">
        <v>27</v>
      </c>
      <c r="K169" s="27">
        <v>27</v>
      </c>
      <c r="L169" s="27">
        <v>27</v>
      </c>
      <c r="M169" s="27">
        <v>27</v>
      </c>
      <c r="N169" s="27">
        <v>27</v>
      </c>
      <c r="O169" s="27">
        <v>27</v>
      </c>
      <c r="P169" s="27">
        <v>27</v>
      </c>
      <c r="Q169" s="27">
        <v>27</v>
      </c>
      <c r="R169" s="27">
        <v>27</v>
      </c>
      <c r="S169" s="27">
        <v>27</v>
      </c>
      <c r="T169" s="27">
        <v>27</v>
      </c>
      <c r="U169" s="27">
        <v>27</v>
      </c>
      <c r="V169" s="27">
        <v>27</v>
      </c>
      <c r="W169" s="27">
        <v>27</v>
      </c>
      <c r="X169" s="27">
        <v>27</v>
      </c>
      <c r="Y169" s="27">
        <v>27</v>
      </c>
      <c r="Z169" s="27">
        <v>27</v>
      </c>
      <c r="AA169" s="27">
        <v>27</v>
      </c>
      <c r="AB169" s="27"/>
      <c r="AC169" s="27"/>
      <c r="AD169" s="27"/>
      <c r="AE169" s="27"/>
      <c r="AF169" s="27"/>
      <c r="AG169" s="27"/>
      <c r="AH169" s="27"/>
      <c r="AI169" s="27"/>
    </row>
    <row r="170" spans="1:35">
      <c r="A170" s="47" t="s">
        <v>179</v>
      </c>
      <c r="B170" s="27">
        <v>360</v>
      </c>
      <c r="C170" s="27">
        <v>360</v>
      </c>
      <c r="D170" s="27">
        <v>360</v>
      </c>
      <c r="E170" s="27">
        <v>360</v>
      </c>
      <c r="F170" s="27">
        <v>360</v>
      </c>
      <c r="G170" s="27">
        <v>360</v>
      </c>
      <c r="H170" s="27">
        <v>360</v>
      </c>
      <c r="I170" s="27">
        <v>360</v>
      </c>
      <c r="J170" s="27">
        <v>360</v>
      </c>
      <c r="K170" s="27">
        <v>360</v>
      </c>
      <c r="L170" s="27">
        <v>360</v>
      </c>
      <c r="M170" s="27">
        <v>360</v>
      </c>
      <c r="N170" s="27">
        <v>360</v>
      </c>
      <c r="O170" s="27">
        <v>360</v>
      </c>
      <c r="P170" s="27">
        <v>360</v>
      </c>
      <c r="Q170" s="27">
        <v>360</v>
      </c>
      <c r="R170" s="27">
        <v>360</v>
      </c>
      <c r="S170" s="27">
        <v>360</v>
      </c>
      <c r="T170" s="27">
        <v>360</v>
      </c>
      <c r="U170" s="27">
        <v>360</v>
      </c>
      <c r="V170" s="27">
        <v>360</v>
      </c>
      <c r="W170" s="27">
        <v>360</v>
      </c>
      <c r="X170" s="27">
        <v>360</v>
      </c>
      <c r="Y170" s="27">
        <v>360</v>
      </c>
      <c r="Z170" s="27">
        <v>360</v>
      </c>
      <c r="AA170" s="27">
        <v>360</v>
      </c>
      <c r="AB170" s="27"/>
      <c r="AC170" s="27"/>
      <c r="AD170" s="27"/>
      <c r="AE170" s="27"/>
      <c r="AF170" s="27"/>
      <c r="AG170" s="27"/>
      <c r="AH170" s="27"/>
      <c r="AI170" s="27"/>
    </row>
    <row r="171" spans="1:35">
      <c r="A171" s="47" t="s">
        <v>180</v>
      </c>
      <c r="B171" s="27">
        <v>1759</v>
      </c>
      <c r="C171" s="27">
        <v>1748.4</v>
      </c>
      <c r="D171" s="27">
        <v>1737.8</v>
      </c>
      <c r="E171" s="27">
        <v>1727.2</v>
      </c>
      <c r="F171" s="27">
        <v>1716.6</v>
      </c>
      <c r="G171" s="27">
        <v>1706</v>
      </c>
      <c r="H171" s="27">
        <v>1695.4</v>
      </c>
      <c r="I171" s="27">
        <v>1684.8</v>
      </c>
      <c r="J171" s="27">
        <v>1674.2</v>
      </c>
      <c r="K171" s="27">
        <v>1663.6</v>
      </c>
      <c r="L171" s="27">
        <v>1653</v>
      </c>
      <c r="M171" s="27">
        <v>1642</v>
      </c>
      <c r="N171" s="27">
        <v>1631</v>
      </c>
      <c r="O171" s="27">
        <v>1620</v>
      </c>
      <c r="P171" s="27">
        <v>1609</v>
      </c>
      <c r="Q171" s="27">
        <v>1598</v>
      </c>
      <c r="R171" s="27">
        <v>1589</v>
      </c>
      <c r="S171" s="27">
        <v>1580</v>
      </c>
      <c r="T171" s="27">
        <v>1571</v>
      </c>
      <c r="U171" s="27">
        <v>1562</v>
      </c>
      <c r="V171" s="27">
        <v>1553</v>
      </c>
      <c r="W171" s="27">
        <v>1544</v>
      </c>
      <c r="X171" s="27">
        <v>1535</v>
      </c>
      <c r="Y171" s="27">
        <v>1526</v>
      </c>
      <c r="Z171" s="27">
        <v>1517</v>
      </c>
      <c r="AA171" s="27">
        <v>1508</v>
      </c>
      <c r="AB171" s="27"/>
      <c r="AC171" s="27"/>
      <c r="AD171" s="27"/>
      <c r="AE171" s="27"/>
      <c r="AF171" s="27"/>
      <c r="AG171" s="27"/>
      <c r="AH171" s="27"/>
      <c r="AI171" s="27"/>
    </row>
    <row r="172" spans="1:35">
      <c r="A172" s="47" t="s">
        <v>181</v>
      </c>
      <c r="B172" s="27">
        <v>0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1</v>
      </c>
      <c r="S172" s="27">
        <v>1</v>
      </c>
      <c r="T172" s="27">
        <v>1</v>
      </c>
      <c r="U172" s="27">
        <v>1</v>
      </c>
      <c r="V172" s="27">
        <v>1</v>
      </c>
      <c r="W172" s="27">
        <v>1</v>
      </c>
      <c r="X172" s="27">
        <v>1</v>
      </c>
      <c r="Y172" s="27">
        <v>1</v>
      </c>
      <c r="Z172" s="27">
        <v>1</v>
      </c>
      <c r="AA172" s="27">
        <v>1</v>
      </c>
      <c r="AB172" s="27"/>
      <c r="AC172" s="27"/>
      <c r="AD172" s="27"/>
      <c r="AE172" s="27"/>
      <c r="AF172" s="27"/>
      <c r="AG172" s="27"/>
      <c r="AH172" s="27"/>
      <c r="AI172" s="27"/>
    </row>
    <row r="173" spans="1:35">
      <c r="A173" s="47" t="s">
        <v>182</v>
      </c>
      <c r="B173" s="27">
        <v>2</v>
      </c>
      <c r="C173" s="27">
        <v>2</v>
      </c>
      <c r="D173" s="27">
        <v>2</v>
      </c>
      <c r="E173" s="27">
        <v>2</v>
      </c>
      <c r="F173" s="27">
        <v>2</v>
      </c>
      <c r="G173" s="27">
        <v>2</v>
      </c>
      <c r="H173" s="27">
        <v>2</v>
      </c>
      <c r="I173" s="27">
        <v>2</v>
      </c>
      <c r="J173" s="27">
        <v>2</v>
      </c>
      <c r="K173" s="27">
        <v>2</v>
      </c>
      <c r="L173" s="27">
        <v>2</v>
      </c>
      <c r="M173" s="27">
        <v>2</v>
      </c>
      <c r="N173" s="27">
        <v>2</v>
      </c>
      <c r="O173" s="27">
        <v>2</v>
      </c>
      <c r="P173" s="27">
        <v>2</v>
      </c>
      <c r="Q173" s="27">
        <v>2</v>
      </c>
      <c r="R173" s="27">
        <v>2</v>
      </c>
      <c r="S173" s="27">
        <v>2</v>
      </c>
      <c r="T173" s="27">
        <v>2</v>
      </c>
      <c r="U173" s="27">
        <v>2</v>
      </c>
      <c r="V173" s="27">
        <v>2</v>
      </c>
      <c r="W173" s="27">
        <v>2</v>
      </c>
      <c r="X173" s="27">
        <v>2</v>
      </c>
      <c r="Y173" s="27">
        <v>2</v>
      </c>
      <c r="Z173" s="27">
        <v>2</v>
      </c>
      <c r="AA173" s="27">
        <v>2</v>
      </c>
      <c r="AB173" s="27"/>
      <c r="AC173" s="27"/>
      <c r="AD173" s="27"/>
      <c r="AE173" s="27"/>
      <c r="AF173" s="27"/>
      <c r="AG173" s="27"/>
      <c r="AH173" s="27"/>
      <c r="AI173" s="27"/>
    </row>
    <row r="174" spans="1:35">
      <c r="A174" s="47" t="s">
        <v>183</v>
      </c>
      <c r="B174" s="27">
        <v>224</v>
      </c>
      <c r="C174" s="27">
        <v>217.3</v>
      </c>
      <c r="D174" s="27">
        <v>210.6</v>
      </c>
      <c r="E174" s="27">
        <v>203.9</v>
      </c>
      <c r="F174" s="27">
        <v>197.2</v>
      </c>
      <c r="G174" s="27">
        <v>190.5</v>
      </c>
      <c r="H174" s="27">
        <v>183.8</v>
      </c>
      <c r="I174" s="27">
        <v>177.1</v>
      </c>
      <c r="J174" s="27">
        <v>170.4</v>
      </c>
      <c r="K174" s="27">
        <v>163.69999999999999</v>
      </c>
      <c r="L174" s="27">
        <v>157</v>
      </c>
      <c r="M174" s="27">
        <v>152.19999999999999</v>
      </c>
      <c r="N174" s="27">
        <v>147.4</v>
      </c>
      <c r="O174" s="27">
        <v>142.6</v>
      </c>
      <c r="P174" s="27">
        <v>137.80000000000001</v>
      </c>
      <c r="Q174" s="27">
        <v>133</v>
      </c>
      <c r="R174" s="27">
        <v>129</v>
      </c>
      <c r="S174" s="27">
        <v>125</v>
      </c>
      <c r="T174" s="27">
        <v>121</v>
      </c>
      <c r="U174" s="27">
        <v>117</v>
      </c>
      <c r="V174" s="27">
        <v>113</v>
      </c>
      <c r="W174" s="27">
        <v>107.44</v>
      </c>
      <c r="X174" s="27">
        <v>101.88</v>
      </c>
      <c r="Y174" s="27">
        <v>96.32</v>
      </c>
      <c r="Z174" s="27">
        <v>90.76</v>
      </c>
      <c r="AA174" s="27">
        <v>85.2</v>
      </c>
      <c r="AB174" s="27"/>
      <c r="AC174" s="27"/>
      <c r="AD174" s="27"/>
      <c r="AE174" s="27"/>
      <c r="AF174" s="27"/>
      <c r="AG174" s="27"/>
      <c r="AH174" s="27"/>
      <c r="AI174" s="27"/>
    </row>
    <row r="175" spans="1:35">
      <c r="A175" s="47" t="s">
        <v>184</v>
      </c>
      <c r="B175" s="27">
        <v>0.21</v>
      </c>
      <c r="C175" s="27">
        <v>0.21</v>
      </c>
      <c r="D175" s="27">
        <v>0.21</v>
      </c>
      <c r="E175" s="27">
        <v>0.21</v>
      </c>
      <c r="F175" s="27">
        <v>0.21</v>
      </c>
      <c r="G175" s="27">
        <v>0.21</v>
      </c>
      <c r="H175" s="27">
        <v>0.21</v>
      </c>
      <c r="I175" s="27">
        <v>0.21</v>
      </c>
      <c r="J175" s="27">
        <v>0.21</v>
      </c>
      <c r="K175" s="27">
        <v>0.21</v>
      </c>
      <c r="L175" s="27">
        <v>0.21</v>
      </c>
      <c r="M175" s="27">
        <v>0.21</v>
      </c>
      <c r="N175" s="27">
        <v>0.21</v>
      </c>
      <c r="O175" s="27">
        <v>0.21</v>
      </c>
      <c r="P175" s="27">
        <v>0.21</v>
      </c>
      <c r="Q175" s="27">
        <v>0.21</v>
      </c>
      <c r="R175" s="27">
        <v>0.21</v>
      </c>
      <c r="S175" s="27">
        <v>0.21</v>
      </c>
      <c r="T175" s="27">
        <v>0.21</v>
      </c>
      <c r="U175" s="27">
        <v>0.21</v>
      </c>
      <c r="V175" s="27">
        <v>0.21</v>
      </c>
      <c r="W175" s="27">
        <v>0.21</v>
      </c>
      <c r="X175" s="27">
        <v>0.21</v>
      </c>
      <c r="Y175" s="27">
        <v>0.21</v>
      </c>
      <c r="Z175" s="27">
        <v>0.21</v>
      </c>
      <c r="AA175" s="27">
        <v>0.21</v>
      </c>
      <c r="AB175" s="27"/>
      <c r="AC175" s="27"/>
      <c r="AD175" s="27"/>
      <c r="AE175" s="27"/>
      <c r="AF175" s="27"/>
      <c r="AG175" s="27"/>
      <c r="AH175" s="27"/>
      <c r="AI175" s="27"/>
    </row>
    <row r="176" spans="1:35">
      <c r="A176" s="47" t="s">
        <v>185</v>
      </c>
      <c r="B176" s="27">
        <v>0</v>
      </c>
      <c r="C176" s="27">
        <v>0</v>
      </c>
      <c r="D176" s="27">
        <v>0</v>
      </c>
      <c r="E176" s="27">
        <v>24</v>
      </c>
      <c r="F176" s="27">
        <v>24</v>
      </c>
      <c r="G176" s="27">
        <v>24</v>
      </c>
      <c r="H176" s="27">
        <v>24</v>
      </c>
      <c r="I176" s="27">
        <v>24</v>
      </c>
      <c r="J176" s="27">
        <v>24</v>
      </c>
      <c r="K176" s="27">
        <v>24</v>
      </c>
      <c r="L176" s="27">
        <v>24</v>
      </c>
      <c r="M176" s="27">
        <v>24</v>
      </c>
      <c r="N176" s="27">
        <v>24</v>
      </c>
      <c r="O176" s="27">
        <v>24</v>
      </c>
      <c r="P176" s="27">
        <v>24</v>
      </c>
      <c r="Q176" s="27">
        <v>24</v>
      </c>
      <c r="R176" s="27">
        <v>24</v>
      </c>
      <c r="S176" s="27">
        <v>24</v>
      </c>
      <c r="T176" s="27">
        <v>24</v>
      </c>
      <c r="U176" s="27">
        <v>24</v>
      </c>
      <c r="V176" s="27">
        <v>24</v>
      </c>
      <c r="W176" s="27">
        <v>24</v>
      </c>
      <c r="X176" s="27">
        <v>24</v>
      </c>
      <c r="Y176" s="27">
        <v>24</v>
      </c>
      <c r="Z176" s="27">
        <v>24</v>
      </c>
      <c r="AA176" s="27">
        <v>24</v>
      </c>
      <c r="AB176" s="27"/>
      <c r="AC176" s="27"/>
      <c r="AD176" s="27"/>
      <c r="AE176" s="27"/>
      <c r="AF176" s="27"/>
      <c r="AG176" s="27"/>
      <c r="AH176" s="27"/>
      <c r="AI176" s="27"/>
    </row>
    <row r="177" spans="1:35">
      <c r="A177" s="47" t="s">
        <v>186</v>
      </c>
      <c r="B177" s="27">
        <v>0</v>
      </c>
      <c r="C177" s="27">
        <v>0</v>
      </c>
      <c r="D177" s="27">
        <v>49.8</v>
      </c>
      <c r="E177" s="27">
        <v>50.2</v>
      </c>
      <c r="F177" s="27">
        <v>50.6</v>
      </c>
      <c r="G177" s="27">
        <v>51</v>
      </c>
      <c r="H177" s="27">
        <v>51.4</v>
      </c>
      <c r="I177" s="27">
        <v>51.8</v>
      </c>
      <c r="J177" s="27">
        <v>52.2</v>
      </c>
      <c r="K177" s="27">
        <v>52.6</v>
      </c>
      <c r="L177" s="27">
        <v>53</v>
      </c>
      <c r="M177" s="27">
        <v>52.2</v>
      </c>
      <c r="N177" s="27">
        <v>51.4</v>
      </c>
      <c r="O177" s="27">
        <v>50.6</v>
      </c>
      <c r="P177" s="27">
        <v>49.8</v>
      </c>
      <c r="Q177" s="27">
        <v>49</v>
      </c>
      <c r="R177" s="27">
        <v>49</v>
      </c>
      <c r="S177" s="27">
        <v>49</v>
      </c>
      <c r="T177" s="27">
        <v>49</v>
      </c>
      <c r="U177" s="27">
        <v>49</v>
      </c>
      <c r="V177" s="27">
        <v>49</v>
      </c>
      <c r="W177" s="27">
        <v>49</v>
      </c>
      <c r="X177" s="27">
        <v>49</v>
      </c>
      <c r="Y177" s="27">
        <v>49</v>
      </c>
      <c r="Z177" s="27">
        <v>49</v>
      </c>
      <c r="AA177" s="27">
        <v>49</v>
      </c>
      <c r="AB177" s="27"/>
      <c r="AC177" s="27"/>
      <c r="AD177" s="27"/>
      <c r="AE177" s="27"/>
      <c r="AF177" s="27"/>
      <c r="AG177" s="27"/>
      <c r="AH177" s="27"/>
      <c r="AI177" s="27"/>
    </row>
    <row r="178" spans="1:35">
      <c r="A178" s="47" t="s">
        <v>187</v>
      </c>
      <c r="B178" s="27">
        <v>1105.4000000000001</v>
      </c>
      <c r="C178" s="27">
        <v>1105.4000000000001</v>
      </c>
      <c r="D178" s="27">
        <v>1105.4000000000001</v>
      </c>
      <c r="E178" s="27">
        <v>1105.4000000000001</v>
      </c>
      <c r="F178" s="27">
        <v>1105.4000000000001</v>
      </c>
      <c r="G178" s="27">
        <v>1105.4000000000001</v>
      </c>
      <c r="H178" s="27">
        <v>1105.4000000000001</v>
      </c>
      <c r="I178" s="27">
        <v>1105.4000000000001</v>
      </c>
      <c r="J178" s="27">
        <v>1105.4000000000001</v>
      </c>
      <c r="K178" s="27">
        <v>1105.4000000000001</v>
      </c>
      <c r="L178" s="27">
        <v>1105.4000000000001</v>
      </c>
      <c r="M178" s="27">
        <v>1105.4000000000001</v>
      </c>
      <c r="N178" s="27">
        <v>1105.4000000000001</v>
      </c>
      <c r="O178" s="27">
        <v>1105.4000000000001</v>
      </c>
      <c r="P178" s="27">
        <v>1105.4000000000001</v>
      </c>
      <c r="Q178" s="27">
        <v>1105.4000000000001</v>
      </c>
      <c r="R178" s="27">
        <v>1105.4000000000001</v>
      </c>
      <c r="S178" s="27">
        <v>1105.4000000000001</v>
      </c>
      <c r="T178" s="27">
        <v>1105.4000000000001</v>
      </c>
      <c r="U178" s="27">
        <v>1105.4000000000001</v>
      </c>
      <c r="V178" s="27">
        <v>1105.4000000000001</v>
      </c>
      <c r="W178" s="27">
        <v>1105.4000000000001</v>
      </c>
      <c r="X178" s="27">
        <v>1105.4000000000001</v>
      </c>
      <c r="Y178" s="27">
        <v>1105.4000000000001</v>
      </c>
      <c r="Z178" s="27">
        <v>1105.4000000000001</v>
      </c>
      <c r="AA178" s="27">
        <v>1105.4000000000001</v>
      </c>
      <c r="AB178" s="27"/>
      <c r="AC178" s="27"/>
      <c r="AD178" s="27"/>
      <c r="AE178" s="27"/>
      <c r="AF178" s="27"/>
      <c r="AG178" s="27"/>
      <c r="AH178" s="27"/>
      <c r="AI178" s="27"/>
    </row>
    <row r="179" spans="1:35">
      <c r="A179" s="47" t="s">
        <v>188</v>
      </c>
      <c r="B179" s="27">
        <v>0</v>
      </c>
      <c r="C179" s="27">
        <v>0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/>
      <c r="AC179" s="27"/>
      <c r="AD179" s="27"/>
      <c r="AE179" s="27"/>
      <c r="AF179" s="27"/>
      <c r="AG179" s="27"/>
      <c r="AH179" s="27"/>
      <c r="AI179" s="27"/>
    </row>
    <row r="180" spans="1:35">
      <c r="A180" s="47" t="s">
        <v>189</v>
      </c>
      <c r="B180" s="27">
        <v>947</v>
      </c>
      <c r="C180" s="27">
        <v>947</v>
      </c>
      <c r="D180" s="27">
        <v>947</v>
      </c>
      <c r="E180" s="27">
        <v>947</v>
      </c>
      <c r="F180" s="27">
        <v>947</v>
      </c>
      <c r="G180" s="27">
        <v>947</v>
      </c>
      <c r="H180" s="27">
        <v>947</v>
      </c>
      <c r="I180" s="27">
        <v>947</v>
      </c>
      <c r="J180" s="27">
        <v>947</v>
      </c>
      <c r="K180" s="27">
        <v>947</v>
      </c>
      <c r="L180" s="27">
        <v>947</v>
      </c>
      <c r="M180" s="27">
        <v>947</v>
      </c>
      <c r="N180" s="27">
        <v>947</v>
      </c>
      <c r="O180" s="27">
        <v>947</v>
      </c>
      <c r="P180" s="27">
        <v>947</v>
      </c>
      <c r="Q180" s="27">
        <v>947</v>
      </c>
      <c r="R180" s="27">
        <v>947</v>
      </c>
      <c r="S180" s="27">
        <v>947</v>
      </c>
      <c r="T180" s="27">
        <v>947</v>
      </c>
      <c r="U180" s="27">
        <v>947</v>
      </c>
      <c r="V180" s="27">
        <v>947</v>
      </c>
      <c r="W180" s="27">
        <v>947</v>
      </c>
      <c r="X180" s="27">
        <v>947</v>
      </c>
      <c r="Y180" s="27">
        <v>947</v>
      </c>
      <c r="Z180" s="27">
        <v>947</v>
      </c>
      <c r="AA180" s="27">
        <v>947</v>
      </c>
      <c r="AB180" s="27"/>
      <c r="AC180" s="27"/>
      <c r="AD180" s="27"/>
      <c r="AE180" s="27"/>
      <c r="AF180" s="27"/>
      <c r="AG180" s="27"/>
      <c r="AH180" s="27"/>
      <c r="AI180" s="27"/>
    </row>
    <row r="181" spans="1:35">
      <c r="A181" s="47" t="s">
        <v>191</v>
      </c>
      <c r="B181" s="27">
        <v>0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/>
      <c r="AC181" s="27"/>
      <c r="AD181" s="27"/>
      <c r="AE181" s="27"/>
      <c r="AF181" s="27"/>
      <c r="AG181" s="27"/>
      <c r="AH181" s="27"/>
      <c r="AI181" s="27"/>
    </row>
    <row r="182" spans="1:35">
      <c r="A182" s="47" t="s">
        <v>192</v>
      </c>
      <c r="B182" s="27">
        <v>257</v>
      </c>
      <c r="C182" s="27">
        <v>251</v>
      </c>
      <c r="D182" s="27">
        <v>245</v>
      </c>
      <c r="E182" s="27">
        <v>239</v>
      </c>
      <c r="F182" s="27">
        <v>233</v>
      </c>
      <c r="G182" s="27">
        <v>227</v>
      </c>
      <c r="H182" s="27">
        <v>221</v>
      </c>
      <c r="I182" s="27">
        <v>215</v>
      </c>
      <c r="J182" s="27">
        <v>209</v>
      </c>
      <c r="K182" s="27">
        <v>203</v>
      </c>
      <c r="L182" s="27">
        <v>197</v>
      </c>
      <c r="M182" s="27">
        <v>191</v>
      </c>
      <c r="N182" s="27">
        <v>185</v>
      </c>
      <c r="O182" s="27">
        <v>179</v>
      </c>
      <c r="P182" s="27">
        <v>173</v>
      </c>
      <c r="Q182" s="27">
        <v>167</v>
      </c>
      <c r="R182" s="27">
        <v>167</v>
      </c>
      <c r="S182" s="27">
        <v>167</v>
      </c>
      <c r="T182" s="27">
        <v>167</v>
      </c>
      <c r="U182" s="27">
        <v>167</v>
      </c>
      <c r="V182" s="27">
        <v>167</v>
      </c>
      <c r="W182" s="27">
        <v>167</v>
      </c>
      <c r="X182" s="27">
        <v>167</v>
      </c>
      <c r="Y182" s="27">
        <v>167</v>
      </c>
      <c r="Z182" s="27">
        <v>167</v>
      </c>
      <c r="AA182" s="27">
        <v>167</v>
      </c>
      <c r="AB182" s="27"/>
      <c r="AC182" s="27"/>
      <c r="AD182" s="27"/>
      <c r="AE182" s="27"/>
      <c r="AF182" s="27"/>
      <c r="AG182" s="27"/>
      <c r="AH182" s="27"/>
      <c r="AI182" s="27"/>
    </row>
    <row r="183" spans="1:35">
      <c r="A183" s="47" t="s">
        <v>193</v>
      </c>
      <c r="B183" s="27">
        <v>0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1393.53</v>
      </c>
      <c r="X183" s="27">
        <v>1381.32</v>
      </c>
      <c r="Y183" s="27">
        <v>1369.11</v>
      </c>
      <c r="Z183" s="27">
        <v>1356.91</v>
      </c>
      <c r="AA183" s="27">
        <v>1344.7</v>
      </c>
      <c r="AB183" s="27"/>
      <c r="AC183" s="27"/>
      <c r="AD183" s="27"/>
      <c r="AE183" s="27"/>
      <c r="AF183" s="27"/>
      <c r="AG183" s="27"/>
      <c r="AH183" s="27"/>
      <c r="AI183" s="27"/>
    </row>
    <row r="184" spans="1:35">
      <c r="A184" s="47" t="s">
        <v>194</v>
      </c>
      <c r="B184" s="27">
        <v>14986</v>
      </c>
      <c r="C184" s="27">
        <v>14961.6</v>
      </c>
      <c r="D184" s="27">
        <v>14937.2</v>
      </c>
      <c r="E184" s="27">
        <v>14912.8</v>
      </c>
      <c r="F184" s="27">
        <v>14888.4</v>
      </c>
      <c r="G184" s="27">
        <v>14864</v>
      </c>
      <c r="H184" s="27">
        <v>14839.6</v>
      </c>
      <c r="I184" s="27">
        <v>14815.2</v>
      </c>
      <c r="J184" s="27">
        <v>14790.8</v>
      </c>
      <c r="K184" s="27">
        <v>14766.4</v>
      </c>
      <c r="L184" s="27">
        <v>14742</v>
      </c>
      <c r="M184" s="27">
        <v>14711.6</v>
      </c>
      <c r="N184" s="27">
        <v>14681.2</v>
      </c>
      <c r="O184" s="27">
        <v>14650.8</v>
      </c>
      <c r="P184" s="27">
        <v>14620.4</v>
      </c>
      <c r="Q184" s="27">
        <v>14590</v>
      </c>
      <c r="R184" s="27">
        <v>14556.4</v>
      </c>
      <c r="S184" s="27">
        <v>14522.8</v>
      </c>
      <c r="T184" s="27">
        <v>14489.2</v>
      </c>
      <c r="U184" s="27">
        <v>14455.6</v>
      </c>
      <c r="V184" s="27">
        <v>14422</v>
      </c>
      <c r="W184" s="27">
        <v>14341.4</v>
      </c>
      <c r="X184" s="27">
        <v>14260.8</v>
      </c>
      <c r="Y184" s="27">
        <v>14180.2</v>
      </c>
      <c r="Z184" s="27">
        <v>14099.6</v>
      </c>
      <c r="AA184" s="27">
        <v>14019</v>
      </c>
      <c r="AB184" s="27"/>
      <c r="AC184" s="27"/>
      <c r="AD184" s="27"/>
      <c r="AE184" s="27"/>
      <c r="AF184" s="27"/>
      <c r="AG184" s="27"/>
      <c r="AH184" s="27"/>
      <c r="AI184" s="27"/>
    </row>
    <row r="185" spans="1:35">
      <c r="A185" s="47" t="s">
        <v>195</v>
      </c>
      <c r="B185" s="27" t="s">
        <v>308</v>
      </c>
      <c r="C185" s="27" t="s">
        <v>308</v>
      </c>
      <c r="D185" s="27" t="s">
        <v>308</v>
      </c>
      <c r="E185" s="27" t="s">
        <v>308</v>
      </c>
      <c r="F185" s="27" t="s">
        <v>308</v>
      </c>
      <c r="G185" s="27" t="s">
        <v>308</v>
      </c>
      <c r="H185" s="27" t="s">
        <v>308</v>
      </c>
      <c r="I185" s="27" t="s">
        <v>308</v>
      </c>
      <c r="J185" s="27" t="s">
        <v>308</v>
      </c>
      <c r="K185" s="27" t="s">
        <v>308</v>
      </c>
      <c r="L185" s="27" t="s">
        <v>308</v>
      </c>
      <c r="M185" s="27" t="s">
        <v>308</v>
      </c>
      <c r="N185" s="27" t="s">
        <v>308</v>
      </c>
      <c r="O185" s="27" t="s">
        <v>308</v>
      </c>
      <c r="P185" s="27" t="s">
        <v>308</v>
      </c>
      <c r="Q185" s="27" t="s">
        <v>308</v>
      </c>
      <c r="R185" s="27" t="s">
        <v>308</v>
      </c>
      <c r="S185" s="27" t="s">
        <v>308</v>
      </c>
      <c r="T185" s="27" t="s">
        <v>308</v>
      </c>
      <c r="U185" s="27" t="s">
        <v>308</v>
      </c>
      <c r="V185" s="27" t="s">
        <v>308</v>
      </c>
      <c r="W185" s="27" t="s">
        <v>308</v>
      </c>
      <c r="X185" s="27" t="s">
        <v>308</v>
      </c>
      <c r="Y185" s="27" t="s">
        <v>308</v>
      </c>
      <c r="Z185" s="27" t="s">
        <v>308</v>
      </c>
      <c r="AA185" s="27" t="s">
        <v>308</v>
      </c>
      <c r="AB185" s="27"/>
      <c r="AC185" s="27"/>
      <c r="AD185" s="27"/>
      <c r="AE185" s="27"/>
      <c r="AF185" s="27"/>
      <c r="AG185" s="27"/>
      <c r="AH185" s="27"/>
      <c r="AI185" s="27"/>
    </row>
    <row r="186" spans="1:35">
      <c r="A186" s="47" t="s">
        <v>196</v>
      </c>
      <c r="B186" s="27">
        <v>2417</v>
      </c>
      <c r="C186" s="27">
        <v>2417</v>
      </c>
      <c r="D186" s="27">
        <v>2417</v>
      </c>
      <c r="E186" s="27">
        <v>2417</v>
      </c>
      <c r="F186" s="27">
        <v>2417</v>
      </c>
      <c r="G186" s="27">
        <v>2417</v>
      </c>
      <c r="H186" s="27">
        <v>2417</v>
      </c>
      <c r="I186" s="27">
        <v>2417</v>
      </c>
      <c r="J186" s="27">
        <v>2417</v>
      </c>
      <c r="K186" s="27">
        <v>2417</v>
      </c>
      <c r="L186" s="27">
        <v>2417</v>
      </c>
      <c r="M186" s="27">
        <v>2417</v>
      </c>
      <c r="N186" s="27">
        <v>2417</v>
      </c>
      <c r="O186" s="27">
        <v>2417</v>
      </c>
      <c r="P186" s="27">
        <v>2417</v>
      </c>
      <c r="Q186" s="27">
        <v>2417</v>
      </c>
      <c r="R186" s="27">
        <v>2417</v>
      </c>
      <c r="S186" s="27">
        <v>2417</v>
      </c>
      <c r="T186" s="27">
        <v>2417</v>
      </c>
      <c r="U186" s="27">
        <v>2417</v>
      </c>
      <c r="V186" s="27">
        <v>2417</v>
      </c>
      <c r="W186" s="27">
        <v>2417</v>
      </c>
      <c r="X186" s="27">
        <v>2417</v>
      </c>
      <c r="Y186" s="27">
        <v>2417</v>
      </c>
      <c r="Z186" s="27">
        <v>2417</v>
      </c>
      <c r="AA186" s="27">
        <v>2417</v>
      </c>
      <c r="AB186" s="27"/>
      <c r="AC186" s="27"/>
      <c r="AD186" s="27"/>
      <c r="AE186" s="27"/>
      <c r="AF186" s="27"/>
      <c r="AG186" s="27"/>
      <c r="AH186" s="27"/>
      <c r="AI186" s="27"/>
    </row>
    <row r="187" spans="1:35">
      <c r="A187" s="47" t="s">
        <v>197</v>
      </c>
      <c r="B187" s="27">
        <v>40</v>
      </c>
      <c r="C187" s="27">
        <v>40</v>
      </c>
      <c r="D187" s="27">
        <v>40</v>
      </c>
      <c r="E187" s="27">
        <v>40</v>
      </c>
      <c r="F187" s="27">
        <v>40</v>
      </c>
      <c r="G187" s="27">
        <v>40</v>
      </c>
      <c r="H187" s="27">
        <v>40</v>
      </c>
      <c r="I187" s="27">
        <v>40</v>
      </c>
      <c r="J187" s="27">
        <v>40</v>
      </c>
      <c r="K187" s="27">
        <v>40</v>
      </c>
      <c r="L187" s="27">
        <v>40</v>
      </c>
      <c r="M187" s="27">
        <v>40</v>
      </c>
      <c r="N187" s="27">
        <v>40</v>
      </c>
      <c r="O187" s="27">
        <v>40</v>
      </c>
      <c r="P187" s="27">
        <v>40</v>
      </c>
      <c r="Q187" s="27">
        <v>40</v>
      </c>
      <c r="R187" s="27">
        <v>40</v>
      </c>
      <c r="S187" s="27">
        <v>40</v>
      </c>
      <c r="T187" s="27">
        <v>40</v>
      </c>
      <c r="U187" s="27">
        <v>40</v>
      </c>
      <c r="V187" s="27">
        <v>40</v>
      </c>
      <c r="W187" s="27">
        <v>40</v>
      </c>
      <c r="X187" s="27">
        <v>40</v>
      </c>
      <c r="Y187" s="27">
        <v>40</v>
      </c>
      <c r="Z187" s="27">
        <v>40</v>
      </c>
      <c r="AA187" s="27">
        <v>40</v>
      </c>
      <c r="AB187" s="27"/>
      <c r="AC187" s="27"/>
      <c r="AD187" s="27"/>
      <c r="AE187" s="27"/>
      <c r="AF187" s="27"/>
      <c r="AG187" s="27"/>
      <c r="AH187" s="27"/>
      <c r="AI187" s="27"/>
    </row>
    <row r="188" spans="1:35">
      <c r="A188" s="47" t="s">
        <v>198</v>
      </c>
      <c r="B188" s="27">
        <v>0</v>
      </c>
      <c r="C188" s="27">
        <v>0</v>
      </c>
      <c r="D188" s="27">
        <v>0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/>
      <c r="AC188" s="27"/>
      <c r="AD188" s="27"/>
      <c r="AE188" s="27"/>
      <c r="AF188" s="27"/>
      <c r="AG188" s="27"/>
      <c r="AH188" s="27"/>
      <c r="AI188" s="27"/>
    </row>
    <row r="189" spans="1:35">
      <c r="A189" s="47" t="s">
        <v>199</v>
      </c>
      <c r="B189" s="27">
        <v>0</v>
      </c>
      <c r="C189" s="27">
        <v>0</v>
      </c>
      <c r="D189" s="27">
        <v>297</v>
      </c>
      <c r="E189" s="27">
        <v>297</v>
      </c>
      <c r="F189" s="27">
        <v>297</v>
      </c>
      <c r="G189" s="27">
        <v>297</v>
      </c>
      <c r="H189" s="27">
        <v>297</v>
      </c>
      <c r="I189" s="27">
        <v>297</v>
      </c>
      <c r="J189" s="27">
        <v>297</v>
      </c>
      <c r="K189" s="27">
        <v>297</v>
      </c>
      <c r="L189" s="27">
        <v>297</v>
      </c>
      <c r="M189" s="27">
        <v>297</v>
      </c>
      <c r="N189" s="27">
        <v>297</v>
      </c>
      <c r="O189" s="27">
        <v>297</v>
      </c>
      <c r="P189" s="27">
        <v>297</v>
      </c>
      <c r="Q189" s="27">
        <v>297</v>
      </c>
      <c r="R189" s="27">
        <v>297</v>
      </c>
      <c r="S189" s="27">
        <v>297</v>
      </c>
      <c r="T189" s="27">
        <v>297</v>
      </c>
      <c r="U189" s="27">
        <v>297</v>
      </c>
      <c r="V189" s="27">
        <v>297</v>
      </c>
      <c r="W189" s="27">
        <v>297</v>
      </c>
      <c r="X189" s="27">
        <v>297</v>
      </c>
      <c r="Y189" s="27">
        <v>297</v>
      </c>
      <c r="Z189" s="27">
        <v>297</v>
      </c>
      <c r="AA189" s="27">
        <v>297</v>
      </c>
      <c r="AB189" s="27"/>
      <c r="AC189" s="27"/>
      <c r="AD189" s="27"/>
      <c r="AE189" s="27"/>
      <c r="AF189" s="27"/>
      <c r="AG189" s="27"/>
      <c r="AH189" s="27"/>
      <c r="AI189" s="27"/>
    </row>
    <row r="190" spans="1:35">
      <c r="A190" s="47" t="s">
        <v>200</v>
      </c>
      <c r="B190" s="27">
        <v>6726</v>
      </c>
      <c r="C190" s="27">
        <v>6726</v>
      </c>
      <c r="D190" s="27">
        <v>6726</v>
      </c>
      <c r="E190" s="27">
        <v>6726</v>
      </c>
      <c r="F190" s="27">
        <v>6726</v>
      </c>
      <c r="G190" s="27">
        <v>6726</v>
      </c>
      <c r="H190" s="27">
        <v>6726</v>
      </c>
      <c r="I190" s="27">
        <v>6726</v>
      </c>
      <c r="J190" s="27">
        <v>6726</v>
      </c>
      <c r="K190" s="27">
        <v>6726</v>
      </c>
      <c r="L190" s="27">
        <v>6726</v>
      </c>
      <c r="M190" s="27">
        <v>6726</v>
      </c>
      <c r="N190" s="27">
        <v>6726</v>
      </c>
      <c r="O190" s="27">
        <v>6726</v>
      </c>
      <c r="P190" s="27">
        <v>6726</v>
      </c>
      <c r="Q190" s="27">
        <v>6726</v>
      </c>
      <c r="R190" s="27">
        <v>6726</v>
      </c>
      <c r="S190" s="27">
        <v>6726</v>
      </c>
      <c r="T190" s="27">
        <v>6726</v>
      </c>
      <c r="U190" s="27">
        <v>6726</v>
      </c>
      <c r="V190" s="27">
        <v>6726</v>
      </c>
      <c r="W190" s="27">
        <v>6726</v>
      </c>
      <c r="X190" s="27">
        <v>6726</v>
      </c>
      <c r="Y190" s="27">
        <v>6726</v>
      </c>
      <c r="Z190" s="27">
        <v>6726</v>
      </c>
      <c r="AA190" s="27">
        <v>6726</v>
      </c>
      <c r="AB190" s="27"/>
      <c r="AC190" s="27"/>
      <c r="AD190" s="27"/>
      <c r="AE190" s="27"/>
      <c r="AF190" s="27"/>
      <c r="AG190" s="27"/>
      <c r="AH190" s="27"/>
      <c r="AI190" s="27"/>
    </row>
    <row r="191" spans="1:35">
      <c r="A191" s="47" t="s">
        <v>201</v>
      </c>
      <c r="B191" s="27">
        <v>0</v>
      </c>
      <c r="C191" s="27">
        <v>0</v>
      </c>
      <c r="D191" s="27">
        <v>0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/>
      <c r="AC191" s="27"/>
      <c r="AD191" s="27"/>
      <c r="AE191" s="27"/>
      <c r="AF191" s="27"/>
      <c r="AG191" s="27"/>
      <c r="AH191" s="27"/>
      <c r="AI191" s="27"/>
    </row>
    <row r="192" spans="1:35">
      <c r="A192" s="47" t="s">
        <v>202</v>
      </c>
      <c r="B192" s="27">
        <v>0</v>
      </c>
      <c r="C192" s="27">
        <v>0</v>
      </c>
      <c r="D192" s="27">
        <v>0</v>
      </c>
      <c r="E192" s="27">
        <v>0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0</v>
      </c>
      <c r="U192" s="27">
        <v>0</v>
      </c>
      <c r="V192" s="27">
        <v>0</v>
      </c>
      <c r="W192" s="27">
        <v>0</v>
      </c>
      <c r="X192" s="27">
        <v>0</v>
      </c>
      <c r="Y192" s="27">
        <v>0</v>
      </c>
      <c r="Z192" s="27">
        <v>0</v>
      </c>
      <c r="AA192" s="27">
        <v>0</v>
      </c>
      <c r="AB192" s="27"/>
      <c r="AC192" s="27"/>
      <c r="AD192" s="27"/>
      <c r="AE192" s="27"/>
      <c r="AF192" s="27"/>
      <c r="AG192" s="27"/>
      <c r="AH192" s="27"/>
      <c r="AI192" s="27"/>
    </row>
    <row r="193" spans="1:35">
      <c r="A193" s="47" t="s">
        <v>203</v>
      </c>
      <c r="B193" s="27">
        <v>0</v>
      </c>
      <c r="C193" s="27">
        <v>0</v>
      </c>
      <c r="D193" s="27">
        <v>0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0</v>
      </c>
      <c r="U193" s="27">
        <v>0</v>
      </c>
      <c r="V193" s="27">
        <v>0</v>
      </c>
      <c r="W193" s="27">
        <v>0</v>
      </c>
      <c r="X193" s="27">
        <v>0</v>
      </c>
      <c r="Y193" s="27">
        <v>0</v>
      </c>
      <c r="Z193" s="27">
        <v>0</v>
      </c>
      <c r="AA193" s="27">
        <v>0</v>
      </c>
      <c r="AB193" s="27"/>
      <c r="AC193" s="27"/>
      <c r="AD193" s="27"/>
      <c r="AE193" s="27"/>
      <c r="AF193" s="27"/>
      <c r="AG193" s="27"/>
      <c r="AH193" s="27"/>
      <c r="AI193" s="27"/>
    </row>
    <row r="194" spans="1:35">
      <c r="A194" s="47" t="s">
        <v>204</v>
      </c>
      <c r="B194" s="27">
        <v>0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/>
      <c r="AC194" s="27"/>
      <c r="AD194" s="27"/>
      <c r="AE194" s="27"/>
      <c r="AF194" s="27"/>
      <c r="AG194" s="27"/>
      <c r="AH194" s="27"/>
      <c r="AI194" s="27"/>
    </row>
    <row r="195" spans="1:35">
      <c r="A195" s="47" t="s">
        <v>205</v>
      </c>
      <c r="B195" s="27">
        <v>4</v>
      </c>
      <c r="C195" s="27">
        <v>4</v>
      </c>
      <c r="D195" s="27">
        <v>4</v>
      </c>
      <c r="E195" s="27">
        <v>4</v>
      </c>
      <c r="F195" s="27">
        <v>4</v>
      </c>
      <c r="G195" s="27">
        <v>4</v>
      </c>
      <c r="H195" s="27">
        <v>4</v>
      </c>
      <c r="I195" s="27">
        <v>4</v>
      </c>
      <c r="J195" s="27">
        <v>4</v>
      </c>
      <c r="K195" s="27">
        <v>4</v>
      </c>
      <c r="L195" s="27">
        <v>4</v>
      </c>
      <c r="M195" s="27">
        <v>4</v>
      </c>
      <c r="N195" s="27">
        <v>4</v>
      </c>
      <c r="O195" s="27">
        <v>4</v>
      </c>
      <c r="P195" s="27">
        <v>4</v>
      </c>
      <c r="Q195" s="27">
        <v>4</v>
      </c>
      <c r="R195" s="27">
        <v>4</v>
      </c>
      <c r="S195" s="27">
        <v>4</v>
      </c>
      <c r="T195" s="27">
        <v>4</v>
      </c>
      <c r="U195" s="27">
        <v>4</v>
      </c>
      <c r="V195" s="27">
        <v>4</v>
      </c>
      <c r="W195" s="27">
        <v>4</v>
      </c>
      <c r="X195" s="27">
        <v>4</v>
      </c>
      <c r="Y195" s="27">
        <v>4</v>
      </c>
      <c r="Z195" s="27">
        <v>4</v>
      </c>
      <c r="AA195" s="27">
        <v>4</v>
      </c>
      <c r="AB195" s="27"/>
      <c r="AC195" s="27"/>
      <c r="AD195" s="27"/>
      <c r="AE195" s="27"/>
      <c r="AF195" s="27"/>
      <c r="AG195" s="27"/>
      <c r="AH195" s="27"/>
      <c r="AI195" s="27"/>
    </row>
    <row r="196" spans="1:35">
      <c r="A196" s="47" t="s">
        <v>206</v>
      </c>
      <c r="B196" s="27">
        <v>62.4</v>
      </c>
      <c r="C196" s="27">
        <v>62.4</v>
      </c>
      <c r="D196" s="27">
        <v>62.4</v>
      </c>
      <c r="E196" s="27">
        <v>62.4</v>
      </c>
      <c r="F196" s="27">
        <v>62.4</v>
      </c>
      <c r="G196" s="27">
        <v>62.4</v>
      </c>
      <c r="H196" s="27">
        <v>62.4</v>
      </c>
      <c r="I196" s="27">
        <v>62.4</v>
      </c>
      <c r="J196" s="27">
        <v>62.4</v>
      </c>
      <c r="K196" s="27">
        <v>62.4</v>
      </c>
      <c r="L196" s="27">
        <v>62.4</v>
      </c>
      <c r="M196" s="27">
        <v>62.4</v>
      </c>
      <c r="N196" s="27">
        <v>62.4</v>
      </c>
      <c r="O196" s="27">
        <v>62.4</v>
      </c>
      <c r="P196" s="27">
        <v>62.4</v>
      </c>
      <c r="Q196" s="27">
        <v>62.4</v>
      </c>
      <c r="R196" s="27">
        <v>62.4</v>
      </c>
      <c r="S196" s="27">
        <v>62.4</v>
      </c>
      <c r="T196" s="27">
        <v>62.4</v>
      </c>
      <c r="U196" s="27">
        <v>62.4</v>
      </c>
      <c r="V196" s="27">
        <v>62.4</v>
      </c>
      <c r="W196" s="27">
        <v>62.4</v>
      </c>
      <c r="X196" s="27">
        <v>62.4</v>
      </c>
      <c r="Y196" s="27">
        <v>62.4</v>
      </c>
      <c r="Z196" s="27">
        <v>62.4</v>
      </c>
      <c r="AA196" s="27">
        <v>62.4</v>
      </c>
      <c r="AB196" s="27"/>
      <c r="AC196" s="27"/>
      <c r="AD196" s="27"/>
      <c r="AE196" s="27"/>
      <c r="AF196" s="27"/>
      <c r="AG196" s="27"/>
      <c r="AH196" s="27"/>
      <c r="AI196" s="27"/>
    </row>
    <row r="197" spans="1:35">
      <c r="A197" s="47" t="s">
        <v>207</v>
      </c>
      <c r="B197" s="27">
        <v>0</v>
      </c>
      <c r="C197" s="27">
        <v>0</v>
      </c>
      <c r="D197" s="27">
        <v>0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0</v>
      </c>
      <c r="U197" s="27">
        <v>0</v>
      </c>
      <c r="V197" s="27">
        <v>0</v>
      </c>
      <c r="W197" s="27">
        <v>0</v>
      </c>
      <c r="X197" s="27">
        <v>0</v>
      </c>
      <c r="Y197" s="27">
        <v>0</v>
      </c>
      <c r="Z197" s="27">
        <v>0</v>
      </c>
      <c r="AA197" s="27">
        <v>0</v>
      </c>
      <c r="AB197" s="27"/>
      <c r="AC197" s="27"/>
      <c r="AD197" s="27"/>
      <c r="AE197" s="27"/>
      <c r="AF197" s="27"/>
      <c r="AG197" s="27"/>
      <c r="AH197" s="27"/>
      <c r="AI197" s="27"/>
    </row>
    <row r="198" spans="1:35">
      <c r="A198" s="47" t="s">
        <v>208</v>
      </c>
      <c r="B198" s="27">
        <v>826</v>
      </c>
      <c r="C198" s="27">
        <v>827.1</v>
      </c>
      <c r="D198" s="27">
        <v>828.2</v>
      </c>
      <c r="E198" s="27">
        <v>829.3</v>
      </c>
      <c r="F198" s="27">
        <v>830.4</v>
      </c>
      <c r="G198" s="27">
        <v>831.5</v>
      </c>
      <c r="H198" s="27">
        <v>832.6</v>
      </c>
      <c r="I198" s="27">
        <v>833.7</v>
      </c>
      <c r="J198" s="27">
        <v>834.8</v>
      </c>
      <c r="K198" s="27">
        <v>835.9</v>
      </c>
      <c r="L198" s="27">
        <v>837</v>
      </c>
      <c r="M198" s="27">
        <v>841.4</v>
      </c>
      <c r="N198" s="27">
        <v>845.8</v>
      </c>
      <c r="O198" s="27">
        <v>850.2</v>
      </c>
      <c r="P198" s="27">
        <v>854.6</v>
      </c>
      <c r="Q198" s="27">
        <v>859</v>
      </c>
      <c r="R198" s="27">
        <v>863.4</v>
      </c>
      <c r="S198" s="27">
        <v>867.8</v>
      </c>
      <c r="T198" s="27">
        <v>872.2</v>
      </c>
      <c r="U198" s="27">
        <v>876.6</v>
      </c>
      <c r="V198" s="27">
        <v>881</v>
      </c>
      <c r="W198" s="27">
        <v>887.4</v>
      </c>
      <c r="X198" s="27">
        <v>893.8</v>
      </c>
      <c r="Y198" s="27">
        <v>900.2</v>
      </c>
      <c r="Z198" s="27">
        <v>906.6</v>
      </c>
      <c r="AA198" s="27">
        <v>913</v>
      </c>
      <c r="AB198" s="27"/>
      <c r="AC198" s="27"/>
      <c r="AD198" s="27"/>
      <c r="AE198" s="27"/>
      <c r="AF198" s="27"/>
      <c r="AG198" s="27"/>
      <c r="AH198" s="27"/>
      <c r="AI198" s="27"/>
    </row>
    <row r="199" spans="1:35">
      <c r="A199" s="47" t="s">
        <v>209</v>
      </c>
      <c r="B199" s="27">
        <v>0</v>
      </c>
      <c r="C199" s="27">
        <v>0</v>
      </c>
      <c r="D199" s="27">
        <v>104</v>
      </c>
      <c r="E199" s="27">
        <v>104</v>
      </c>
      <c r="F199" s="27">
        <v>104</v>
      </c>
      <c r="G199" s="27">
        <v>104</v>
      </c>
      <c r="H199" s="27">
        <v>104</v>
      </c>
      <c r="I199" s="27">
        <v>104</v>
      </c>
      <c r="J199" s="27">
        <v>104</v>
      </c>
      <c r="K199" s="27">
        <v>104</v>
      </c>
      <c r="L199" s="27">
        <v>104</v>
      </c>
      <c r="M199" s="27">
        <v>104</v>
      </c>
      <c r="N199" s="27">
        <v>104</v>
      </c>
      <c r="O199" s="27">
        <v>104</v>
      </c>
      <c r="P199" s="27">
        <v>104</v>
      </c>
      <c r="Q199" s="27">
        <v>104</v>
      </c>
      <c r="R199" s="27">
        <v>104</v>
      </c>
      <c r="S199" s="27">
        <v>104</v>
      </c>
      <c r="T199" s="27">
        <v>104</v>
      </c>
      <c r="U199" s="27">
        <v>104</v>
      </c>
      <c r="V199" s="27">
        <v>104</v>
      </c>
      <c r="W199" s="27">
        <v>104</v>
      </c>
      <c r="X199" s="27">
        <v>104</v>
      </c>
      <c r="Y199" s="27">
        <v>104</v>
      </c>
      <c r="Z199" s="27">
        <v>104</v>
      </c>
      <c r="AA199" s="27">
        <v>104</v>
      </c>
      <c r="AB199" s="27"/>
      <c r="AC199" s="27"/>
      <c r="AD199" s="27"/>
      <c r="AE199" s="27"/>
      <c r="AF199" s="27"/>
      <c r="AG199" s="27"/>
      <c r="AH199" s="27"/>
      <c r="AI199" s="27"/>
    </row>
    <row r="200" spans="1:35">
      <c r="A200" s="47" t="s">
        <v>210</v>
      </c>
      <c r="B200" s="27">
        <v>0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27">
        <v>0</v>
      </c>
      <c r="AB200" s="27"/>
      <c r="AC200" s="27"/>
      <c r="AD200" s="27"/>
      <c r="AE200" s="27"/>
      <c r="AF200" s="27"/>
      <c r="AG200" s="27"/>
      <c r="AH200" s="27"/>
      <c r="AI200" s="27"/>
    </row>
    <row r="201" spans="1:35">
      <c r="A201" s="47" t="s">
        <v>211</v>
      </c>
      <c r="B201" s="27">
        <v>0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7"/>
      <c r="AC201" s="27"/>
      <c r="AD201" s="27"/>
      <c r="AE201" s="27"/>
      <c r="AF201" s="27"/>
      <c r="AG201" s="27"/>
      <c r="AH201" s="27"/>
      <c r="AI201" s="27"/>
    </row>
    <row r="202" spans="1:35">
      <c r="A202" s="47" t="s">
        <v>212</v>
      </c>
      <c r="B202" s="27">
        <v>0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  <c r="AA202" s="27">
        <v>0</v>
      </c>
      <c r="AB202" s="27"/>
      <c r="AC202" s="27"/>
      <c r="AD202" s="27"/>
      <c r="AE202" s="27"/>
      <c r="AF202" s="27"/>
      <c r="AG202" s="27"/>
      <c r="AH202" s="27"/>
      <c r="AI202" s="27"/>
    </row>
    <row r="203" spans="1:35">
      <c r="A203" s="47" t="s">
        <v>213</v>
      </c>
      <c r="B203" s="27">
        <v>0</v>
      </c>
      <c r="C203" s="27">
        <v>0</v>
      </c>
      <c r="D203" s="27">
        <v>59</v>
      </c>
      <c r="E203" s="27">
        <v>59</v>
      </c>
      <c r="F203" s="27">
        <v>59</v>
      </c>
      <c r="G203" s="27">
        <v>59</v>
      </c>
      <c r="H203" s="27">
        <v>59</v>
      </c>
      <c r="I203" s="27">
        <v>59</v>
      </c>
      <c r="J203" s="27">
        <v>59</v>
      </c>
      <c r="K203" s="27">
        <v>59</v>
      </c>
      <c r="L203" s="27">
        <v>59</v>
      </c>
      <c r="M203" s="27">
        <v>59</v>
      </c>
      <c r="N203" s="27">
        <v>59</v>
      </c>
      <c r="O203" s="27">
        <v>59</v>
      </c>
      <c r="P203" s="27">
        <v>59</v>
      </c>
      <c r="Q203" s="27">
        <v>59</v>
      </c>
      <c r="R203" s="27">
        <v>59</v>
      </c>
      <c r="S203" s="27">
        <v>59</v>
      </c>
      <c r="T203" s="27">
        <v>59</v>
      </c>
      <c r="U203" s="27">
        <v>59</v>
      </c>
      <c r="V203" s="27">
        <v>59</v>
      </c>
      <c r="W203" s="27">
        <v>59</v>
      </c>
      <c r="X203" s="27">
        <v>59</v>
      </c>
      <c r="Y203" s="27">
        <v>59</v>
      </c>
      <c r="Z203" s="27">
        <v>59</v>
      </c>
      <c r="AA203" s="27">
        <v>59</v>
      </c>
      <c r="AB203" s="27"/>
      <c r="AC203" s="27"/>
      <c r="AD203" s="27"/>
      <c r="AE203" s="27"/>
      <c r="AF203" s="27"/>
      <c r="AG203" s="27"/>
      <c r="AH203" s="27"/>
      <c r="AI203" s="27"/>
    </row>
    <row r="204" spans="1:35">
      <c r="A204" s="47" t="s">
        <v>214</v>
      </c>
      <c r="B204" s="27">
        <v>0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/>
      <c r="AC204" s="27"/>
      <c r="AD204" s="27"/>
      <c r="AE204" s="27"/>
      <c r="AF204" s="27"/>
      <c r="AG204" s="27"/>
      <c r="AH204" s="27"/>
      <c r="AI204" s="27"/>
    </row>
    <row r="205" spans="1:35">
      <c r="A205" s="47" t="s">
        <v>215</v>
      </c>
      <c r="B205" s="27">
        <v>0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  <c r="AA205" s="27">
        <v>0</v>
      </c>
      <c r="AB205" s="27"/>
      <c r="AC205" s="27"/>
      <c r="AD205" s="27"/>
      <c r="AE205" s="27"/>
      <c r="AF205" s="27"/>
      <c r="AG205" s="27"/>
      <c r="AH205" s="27"/>
      <c r="AI205" s="27"/>
    </row>
    <row r="206" spans="1:35">
      <c r="A206" s="47" t="s">
        <v>216</v>
      </c>
      <c r="B206" s="27">
        <v>0</v>
      </c>
      <c r="C206" s="27">
        <v>0</v>
      </c>
      <c r="D206" s="27">
        <v>0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7">
        <v>0</v>
      </c>
      <c r="Z206" s="27">
        <v>0</v>
      </c>
      <c r="AA206" s="27">
        <v>0</v>
      </c>
      <c r="AB206" s="27"/>
      <c r="AC206" s="27"/>
      <c r="AD206" s="27"/>
      <c r="AE206" s="27"/>
      <c r="AF206" s="27"/>
      <c r="AG206" s="27"/>
      <c r="AH206" s="27"/>
      <c r="AI206" s="27"/>
    </row>
    <row r="207" spans="1:35">
      <c r="A207" s="50" t="s">
        <v>251</v>
      </c>
      <c r="B207" s="27">
        <v>70012</v>
      </c>
      <c r="C207" s="27">
        <v>70241.3</v>
      </c>
      <c r="D207" s="27">
        <v>70470.600000000006</v>
      </c>
      <c r="E207" s="27">
        <v>70699.899999999994</v>
      </c>
      <c r="F207" s="27">
        <v>70929.2</v>
      </c>
      <c r="G207" s="27">
        <v>71158.5</v>
      </c>
      <c r="H207" s="27">
        <v>71387.8</v>
      </c>
      <c r="I207" s="27">
        <v>71617.100000000006</v>
      </c>
      <c r="J207" s="27">
        <v>71846.399999999994</v>
      </c>
      <c r="K207" s="27">
        <v>72075.7</v>
      </c>
      <c r="L207" s="27">
        <v>72305</v>
      </c>
      <c r="M207" s="27">
        <v>72985.8</v>
      </c>
      <c r="N207" s="27">
        <v>73666.600000000006</v>
      </c>
      <c r="O207" s="27">
        <v>74347.399999999994</v>
      </c>
      <c r="P207" s="27">
        <v>75028.2</v>
      </c>
      <c r="Q207" s="27">
        <v>75709</v>
      </c>
      <c r="R207" s="27">
        <v>75626</v>
      </c>
      <c r="S207" s="27">
        <v>75543</v>
      </c>
      <c r="T207" s="27">
        <v>75460</v>
      </c>
      <c r="U207" s="27">
        <v>75377</v>
      </c>
      <c r="V207" s="27">
        <v>75294</v>
      </c>
      <c r="W207" s="27">
        <v>75295.199999999997</v>
      </c>
      <c r="X207" s="27">
        <v>75296.399999999994</v>
      </c>
      <c r="Y207" s="27">
        <v>75297.600000000006</v>
      </c>
      <c r="Z207" s="27">
        <v>75298.8</v>
      </c>
      <c r="AA207" s="27">
        <v>75300</v>
      </c>
      <c r="AB207" s="27"/>
      <c r="AC207" s="27"/>
      <c r="AD207" s="27"/>
      <c r="AE207" s="27"/>
      <c r="AF207" s="27"/>
      <c r="AG207" s="27"/>
      <c r="AH207" s="27"/>
      <c r="AI207" s="27"/>
    </row>
    <row r="208" spans="1:35">
      <c r="A208" s="47" t="s">
        <v>217</v>
      </c>
      <c r="B208" s="27">
        <v>239</v>
      </c>
      <c r="C208" s="27">
        <v>244.7</v>
      </c>
      <c r="D208" s="27">
        <v>250.4</v>
      </c>
      <c r="E208" s="27">
        <v>256.10000000000002</v>
      </c>
      <c r="F208" s="27">
        <v>261.8</v>
      </c>
      <c r="G208" s="27">
        <v>267.5</v>
      </c>
      <c r="H208" s="27">
        <v>273.2</v>
      </c>
      <c r="I208" s="27">
        <v>278.89999999999998</v>
      </c>
      <c r="J208" s="27">
        <v>284.60000000000002</v>
      </c>
      <c r="K208" s="27">
        <v>290.3</v>
      </c>
      <c r="L208" s="27">
        <v>296</v>
      </c>
      <c r="M208" s="27">
        <v>296</v>
      </c>
      <c r="N208" s="27">
        <v>296</v>
      </c>
      <c r="O208" s="27">
        <v>296</v>
      </c>
      <c r="P208" s="27">
        <v>296</v>
      </c>
      <c r="Q208" s="27">
        <v>296</v>
      </c>
      <c r="R208" s="27">
        <v>297</v>
      </c>
      <c r="S208" s="27">
        <v>298</v>
      </c>
      <c r="T208" s="27">
        <v>299</v>
      </c>
      <c r="U208" s="27">
        <v>300</v>
      </c>
      <c r="V208" s="27">
        <v>301</v>
      </c>
      <c r="W208" s="27">
        <v>303.39999999999998</v>
      </c>
      <c r="X208" s="27">
        <v>305.8</v>
      </c>
      <c r="Y208" s="27">
        <v>308.2</v>
      </c>
      <c r="Z208" s="27">
        <v>310.60000000000002</v>
      </c>
      <c r="AA208" s="27">
        <v>313</v>
      </c>
      <c r="AB208" s="27"/>
      <c r="AC208" s="27"/>
      <c r="AD208" s="27"/>
      <c r="AE208" s="27"/>
      <c r="AF208" s="27"/>
      <c r="AG208" s="27"/>
      <c r="AH208" s="27"/>
      <c r="AI208" s="27"/>
    </row>
    <row r="209" spans="1:35">
      <c r="A209" s="47" t="s">
        <v>218</v>
      </c>
      <c r="B209" s="27">
        <v>0</v>
      </c>
      <c r="C209" s="27">
        <v>0</v>
      </c>
      <c r="D209" s="27">
        <v>57</v>
      </c>
      <c r="E209" s="27">
        <v>57</v>
      </c>
      <c r="F209" s="27">
        <v>57</v>
      </c>
      <c r="G209" s="27">
        <v>57</v>
      </c>
      <c r="H209" s="27">
        <v>57</v>
      </c>
      <c r="I209" s="27">
        <v>57</v>
      </c>
      <c r="J209" s="27">
        <v>57</v>
      </c>
      <c r="K209" s="27">
        <v>57</v>
      </c>
      <c r="L209" s="27">
        <v>57</v>
      </c>
      <c r="M209" s="27">
        <v>57</v>
      </c>
      <c r="N209" s="27">
        <v>57</v>
      </c>
      <c r="O209" s="27">
        <v>57</v>
      </c>
      <c r="P209" s="27">
        <v>57</v>
      </c>
      <c r="Q209" s="27">
        <v>57</v>
      </c>
      <c r="R209" s="27">
        <v>60</v>
      </c>
      <c r="S209" s="27">
        <v>63</v>
      </c>
      <c r="T209" s="27">
        <v>66</v>
      </c>
      <c r="U209" s="27">
        <v>69</v>
      </c>
      <c r="V209" s="27">
        <v>72</v>
      </c>
      <c r="W209" s="27">
        <v>72.2</v>
      </c>
      <c r="X209" s="27">
        <v>72.400000000000006</v>
      </c>
      <c r="Y209" s="27">
        <v>72.599999999999994</v>
      </c>
      <c r="Z209" s="27">
        <v>72.8</v>
      </c>
      <c r="AA209" s="27">
        <v>73</v>
      </c>
      <c r="AB209" s="27"/>
      <c r="AC209" s="27"/>
      <c r="AD209" s="27"/>
      <c r="AE209" s="27"/>
      <c r="AF209" s="27"/>
      <c r="AG209" s="27"/>
      <c r="AH209" s="27"/>
      <c r="AI209" s="27"/>
    </row>
    <row r="210" spans="1:35">
      <c r="A210" s="47" t="s">
        <v>219</v>
      </c>
      <c r="B210" s="27">
        <v>0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/>
      <c r="AC210" s="27"/>
      <c r="AD210" s="27"/>
      <c r="AE210" s="27"/>
      <c r="AF210" s="27"/>
      <c r="AG210" s="27"/>
      <c r="AH210" s="27"/>
      <c r="AI210" s="27"/>
    </row>
    <row r="211" spans="1:35">
      <c r="A211" s="47" t="s">
        <v>220</v>
      </c>
      <c r="B211" s="27">
        <v>46568</v>
      </c>
      <c r="C211" s="27">
        <v>46568</v>
      </c>
      <c r="D211" s="27">
        <v>46568</v>
      </c>
      <c r="E211" s="27">
        <v>46568</v>
      </c>
      <c r="F211" s="27">
        <v>46568</v>
      </c>
      <c r="G211" s="27">
        <v>46568</v>
      </c>
      <c r="H211" s="27">
        <v>46568</v>
      </c>
      <c r="I211" s="27">
        <v>46568</v>
      </c>
      <c r="J211" s="27">
        <v>46568</v>
      </c>
      <c r="K211" s="27">
        <v>46568</v>
      </c>
      <c r="L211" s="27">
        <v>46568</v>
      </c>
      <c r="M211" s="27">
        <v>46568</v>
      </c>
      <c r="N211" s="27">
        <v>46568</v>
      </c>
      <c r="O211" s="27">
        <v>46568</v>
      </c>
      <c r="P211" s="27">
        <v>46568</v>
      </c>
      <c r="Q211" s="27">
        <v>46568</v>
      </c>
      <c r="R211" s="27">
        <v>46568</v>
      </c>
      <c r="S211" s="27">
        <v>46568</v>
      </c>
      <c r="T211" s="27">
        <v>46568</v>
      </c>
      <c r="U211" s="27">
        <v>46568</v>
      </c>
      <c r="V211" s="27">
        <v>46568</v>
      </c>
      <c r="W211" s="27">
        <v>46403.6</v>
      </c>
      <c r="X211" s="27">
        <v>46239.199999999997</v>
      </c>
      <c r="Y211" s="27">
        <v>46074.8</v>
      </c>
      <c r="Z211" s="27">
        <v>45910.400000000001</v>
      </c>
      <c r="AA211" s="27">
        <v>45746</v>
      </c>
      <c r="AB211" s="27"/>
      <c r="AC211" s="27"/>
      <c r="AD211" s="27"/>
      <c r="AE211" s="27"/>
      <c r="AF211" s="27"/>
      <c r="AG211" s="27"/>
      <c r="AH211" s="27"/>
      <c r="AI211" s="27"/>
    </row>
    <row r="212" spans="1:35">
      <c r="A212" s="47" t="s">
        <v>221</v>
      </c>
      <c r="B212" s="27">
        <v>384</v>
      </c>
      <c r="C212" s="27">
        <v>364.3</v>
      </c>
      <c r="D212" s="27">
        <v>344.6</v>
      </c>
      <c r="E212" s="27">
        <v>324.89999999999998</v>
      </c>
      <c r="F212" s="27">
        <v>305.2</v>
      </c>
      <c r="G212" s="27">
        <v>285.5</v>
      </c>
      <c r="H212" s="27">
        <v>265.8</v>
      </c>
      <c r="I212" s="27">
        <v>246.1</v>
      </c>
      <c r="J212" s="27">
        <v>226.4</v>
      </c>
      <c r="K212" s="27">
        <v>206.7</v>
      </c>
      <c r="L212" s="27">
        <v>187</v>
      </c>
      <c r="M212" s="27">
        <v>166.6</v>
      </c>
      <c r="N212" s="27">
        <v>146.19999999999999</v>
      </c>
      <c r="O212" s="27">
        <v>125.8</v>
      </c>
      <c r="P212" s="27">
        <v>105.4</v>
      </c>
      <c r="Q212" s="27">
        <v>85</v>
      </c>
      <c r="R212" s="27">
        <v>84.6</v>
      </c>
      <c r="S212" s="27">
        <v>84.2</v>
      </c>
      <c r="T212" s="27">
        <v>83.8</v>
      </c>
      <c r="U212" s="27">
        <v>83.4</v>
      </c>
      <c r="V212" s="27">
        <v>83</v>
      </c>
      <c r="W212" s="27">
        <v>83</v>
      </c>
      <c r="X212" s="27">
        <v>83</v>
      </c>
      <c r="Y212" s="27">
        <v>83</v>
      </c>
      <c r="Z212" s="27">
        <v>83</v>
      </c>
      <c r="AA212" s="27">
        <v>83</v>
      </c>
      <c r="AB212" s="27"/>
      <c r="AC212" s="27"/>
      <c r="AD212" s="27"/>
      <c r="AE212" s="27"/>
      <c r="AF212" s="27"/>
      <c r="AG212" s="27"/>
      <c r="AH212" s="27"/>
      <c r="AI212" s="27"/>
    </row>
    <row r="213" spans="1:35">
      <c r="A213" s="47" t="s">
        <v>223</v>
      </c>
      <c r="B213" s="27">
        <v>0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7">
        <v>0</v>
      </c>
      <c r="Y213" s="27">
        <v>0</v>
      </c>
      <c r="Z213" s="27">
        <v>0</v>
      </c>
      <c r="AA213" s="27">
        <v>0</v>
      </c>
      <c r="AB213" s="27"/>
      <c r="AC213" s="27"/>
      <c r="AD213" s="27"/>
      <c r="AE213" s="27"/>
      <c r="AF213" s="27"/>
      <c r="AG213" s="27"/>
      <c r="AH213" s="27"/>
      <c r="AI213" s="27"/>
    </row>
    <row r="214" spans="1:35">
      <c r="A214" s="47" t="s">
        <v>224</v>
      </c>
      <c r="B214" s="27">
        <v>0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</v>
      </c>
      <c r="AA214" s="27">
        <v>0</v>
      </c>
      <c r="AB214" s="27"/>
      <c r="AC214" s="27"/>
      <c r="AD214" s="27"/>
      <c r="AE214" s="27"/>
      <c r="AF214" s="27"/>
      <c r="AG214" s="27"/>
      <c r="AH214" s="27"/>
      <c r="AI214" s="27"/>
    </row>
    <row r="215" spans="1:35">
      <c r="A215" s="47" t="s">
        <v>225</v>
      </c>
      <c r="B215" s="27">
        <v>0</v>
      </c>
      <c r="C215" s="27">
        <v>0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7">
        <v>0</v>
      </c>
      <c r="Y215" s="27">
        <v>0</v>
      </c>
      <c r="Z215" s="27">
        <v>0</v>
      </c>
      <c r="AA215" s="27">
        <v>0</v>
      </c>
      <c r="AB215" s="27"/>
      <c r="AC215" s="27"/>
      <c r="AD215" s="27"/>
      <c r="AE215" s="27"/>
      <c r="AF215" s="27"/>
      <c r="AG215" s="27"/>
      <c r="AH215" s="27"/>
      <c r="AI215" s="27"/>
    </row>
    <row r="216" spans="1:35" ht="15" thickBot="1">
      <c r="A216" s="43" t="s">
        <v>226</v>
      </c>
      <c r="B216" s="27">
        <v>801</v>
      </c>
      <c r="C216" s="27">
        <v>801</v>
      </c>
      <c r="D216" s="27">
        <v>801</v>
      </c>
      <c r="E216" s="27">
        <v>801</v>
      </c>
      <c r="F216" s="27">
        <v>801</v>
      </c>
      <c r="G216" s="27">
        <v>801</v>
      </c>
      <c r="H216" s="27">
        <v>801</v>
      </c>
      <c r="I216" s="27">
        <v>801</v>
      </c>
      <c r="J216" s="27">
        <v>801</v>
      </c>
      <c r="K216" s="27">
        <v>801</v>
      </c>
      <c r="L216" s="27">
        <v>801</v>
      </c>
      <c r="M216" s="27">
        <v>801</v>
      </c>
      <c r="N216" s="27">
        <v>801</v>
      </c>
      <c r="O216" s="27">
        <v>801</v>
      </c>
      <c r="P216" s="27">
        <v>801</v>
      </c>
      <c r="Q216" s="27">
        <v>801</v>
      </c>
      <c r="R216" s="27">
        <v>801</v>
      </c>
      <c r="S216" s="27">
        <v>801</v>
      </c>
      <c r="T216" s="27">
        <v>801</v>
      </c>
      <c r="U216" s="27">
        <v>801</v>
      </c>
      <c r="V216" s="27">
        <v>801</v>
      </c>
      <c r="W216" s="27">
        <v>801</v>
      </c>
      <c r="X216" s="27">
        <v>801</v>
      </c>
      <c r="Y216" s="27">
        <v>801</v>
      </c>
      <c r="Z216" s="27">
        <v>801</v>
      </c>
      <c r="AA216" s="27">
        <v>801</v>
      </c>
      <c r="AB216" s="27"/>
      <c r="AC216" s="27"/>
      <c r="AD216" s="27"/>
      <c r="AE216" s="27"/>
      <c r="AF216" s="27"/>
      <c r="AG216" s="27"/>
      <c r="AH216" s="27"/>
      <c r="AI216" s="2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3"/>
  <dimension ref="A1:AA477"/>
  <sheetViews>
    <sheetView workbookViewId="0">
      <selection activeCell="L6" sqref="L6"/>
    </sheetView>
  </sheetViews>
  <sheetFormatPr defaultColWidth="10.6640625" defaultRowHeight="14.4"/>
  <cols>
    <col min="1" max="1" width="23.88671875" customWidth="1"/>
  </cols>
  <sheetData>
    <row r="1" spans="1:27" ht="18">
      <c r="A1" s="68" t="s">
        <v>324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 spans="1:27" ht="15.6">
      <c r="A2" s="59" t="s">
        <v>309</v>
      </c>
      <c r="B2" s="60">
        <v>1990</v>
      </c>
      <c r="C2" s="60">
        <v>1991</v>
      </c>
      <c r="D2" s="60">
        <v>1992</v>
      </c>
      <c r="E2" s="60">
        <v>1993</v>
      </c>
      <c r="F2" s="60">
        <v>1994</v>
      </c>
      <c r="G2" s="60">
        <v>1995</v>
      </c>
      <c r="H2" s="60">
        <v>1996</v>
      </c>
      <c r="I2" s="60">
        <v>1997</v>
      </c>
      <c r="J2" s="60">
        <v>1998</v>
      </c>
      <c r="K2" s="60">
        <v>1999</v>
      </c>
      <c r="L2" s="60">
        <v>2000</v>
      </c>
      <c r="M2" s="60">
        <v>2001</v>
      </c>
      <c r="N2" s="60">
        <v>2002</v>
      </c>
      <c r="O2" s="60">
        <v>2003</v>
      </c>
      <c r="P2" s="60">
        <v>2004</v>
      </c>
      <c r="Q2" s="60">
        <v>2005</v>
      </c>
      <c r="R2" s="60">
        <v>2006</v>
      </c>
      <c r="S2" s="60">
        <v>2007</v>
      </c>
      <c r="T2" s="60">
        <v>2008</v>
      </c>
      <c r="U2" s="60">
        <v>2009</v>
      </c>
      <c r="V2" s="60">
        <v>2010</v>
      </c>
      <c r="W2" s="60">
        <v>2011</v>
      </c>
      <c r="X2" s="60">
        <v>2012</v>
      </c>
      <c r="Y2" s="60">
        <v>2013</v>
      </c>
      <c r="Z2" s="60">
        <v>2014</v>
      </c>
      <c r="AA2" s="60">
        <v>2015</v>
      </c>
    </row>
    <row r="3" spans="1:27" ht="15.6">
      <c r="A3" s="63" t="s">
        <v>6</v>
      </c>
      <c r="B3" s="62">
        <v>0</v>
      </c>
      <c r="C3" s="62">
        <v>0</v>
      </c>
      <c r="D3" s="62">
        <v>0</v>
      </c>
      <c r="E3" s="62">
        <v>0</v>
      </c>
      <c r="F3" s="62">
        <v>0</v>
      </c>
      <c r="G3" s="62">
        <v>0</v>
      </c>
      <c r="H3" s="62">
        <v>0</v>
      </c>
      <c r="I3" s="62">
        <v>0</v>
      </c>
      <c r="J3" s="62">
        <v>0</v>
      </c>
      <c r="K3" s="62">
        <v>0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62">
        <v>0</v>
      </c>
      <c r="R3" s="62">
        <v>0</v>
      </c>
      <c r="S3" s="62">
        <v>0</v>
      </c>
      <c r="T3" s="62">
        <v>0</v>
      </c>
      <c r="U3" s="62">
        <v>0</v>
      </c>
      <c r="V3" s="62">
        <v>0</v>
      </c>
      <c r="W3" s="62">
        <v>0</v>
      </c>
      <c r="X3" s="62">
        <v>0</v>
      </c>
      <c r="Y3" s="62">
        <v>0</v>
      </c>
      <c r="Z3" s="62">
        <v>0</v>
      </c>
      <c r="AA3" s="62">
        <v>0</v>
      </c>
    </row>
    <row r="4" spans="1:27" ht="15.6">
      <c r="A4" s="63" t="s">
        <v>7</v>
      </c>
      <c r="B4" s="62">
        <v>84.8</v>
      </c>
      <c r="C4" s="62">
        <v>84.8</v>
      </c>
      <c r="D4" s="62">
        <v>84.8</v>
      </c>
      <c r="E4" s="62">
        <v>84.8</v>
      </c>
      <c r="F4" s="62">
        <v>84.8</v>
      </c>
      <c r="G4" s="62">
        <v>84.8</v>
      </c>
      <c r="H4" s="62">
        <v>84.8</v>
      </c>
      <c r="I4" s="62">
        <v>84.8</v>
      </c>
      <c r="J4" s="62">
        <v>84.8</v>
      </c>
      <c r="K4" s="62">
        <v>84.8</v>
      </c>
      <c r="L4" s="62">
        <v>84.8</v>
      </c>
      <c r="M4" s="62">
        <v>84.8</v>
      </c>
      <c r="N4" s="62">
        <v>84.8</v>
      </c>
      <c r="O4" s="62">
        <v>84.8</v>
      </c>
      <c r="P4" s="62">
        <v>84.8</v>
      </c>
      <c r="Q4" s="62">
        <v>84.8</v>
      </c>
      <c r="R4" s="62">
        <v>84.8</v>
      </c>
      <c r="S4" s="62">
        <v>84.8</v>
      </c>
      <c r="T4" s="62">
        <v>84.8</v>
      </c>
      <c r="U4" s="62">
        <v>84.8</v>
      </c>
      <c r="V4" s="62">
        <v>84.8</v>
      </c>
      <c r="W4" s="62">
        <v>84.8</v>
      </c>
      <c r="X4" s="62">
        <v>84.8</v>
      </c>
      <c r="Y4" s="62">
        <v>84.8</v>
      </c>
      <c r="Z4" s="62">
        <v>84.8</v>
      </c>
      <c r="AA4" s="62">
        <v>84.8</v>
      </c>
    </row>
    <row r="5" spans="1:27" ht="15.6">
      <c r="A5" s="63" t="s">
        <v>8</v>
      </c>
      <c r="B5" s="62">
        <v>0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0</v>
      </c>
      <c r="I5" s="62">
        <v>0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62">
        <v>0</v>
      </c>
      <c r="Q5" s="62">
        <v>0</v>
      </c>
      <c r="R5" s="62">
        <v>0</v>
      </c>
      <c r="S5" s="62">
        <v>0</v>
      </c>
      <c r="T5" s="62">
        <v>0</v>
      </c>
      <c r="U5" s="62">
        <v>0</v>
      </c>
      <c r="V5" s="62">
        <v>0</v>
      </c>
      <c r="W5" s="62">
        <v>0</v>
      </c>
      <c r="X5" s="62">
        <v>0</v>
      </c>
      <c r="Y5" s="62">
        <v>0</v>
      </c>
      <c r="Z5" s="62">
        <v>0</v>
      </c>
      <c r="AA5" s="62">
        <v>0</v>
      </c>
    </row>
    <row r="6" spans="1:27" ht="15.6">
      <c r="A6" s="63" t="s">
        <v>9</v>
      </c>
      <c r="B6" s="62">
        <v>0</v>
      </c>
      <c r="C6" s="62">
        <v>0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62">
        <v>0</v>
      </c>
      <c r="R6" s="62">
        <v>0</v>
      </c>
      <c r="S6" s="62">
        <v>0</v>
      </c>
      <c r="T6" s="62">
        <v>0</v>
      </c>
      <c r="U6" s="62">
        <v>0</v>
      </c>
      <c r="V6" s="62">
        <v>0</v>
      </c>
      <c r="W6" s="62">
        <v>0</v>
      </c>
      <c r="X6" s="62">
        <v>0</v>
      </c>
      <c r="Y6" s="62">
        <v>0</v>
      </c>
      <c r="Z6" s="62">
        <v>0</v>
      </c>
      <c r="AA6" s="62">
        <v>0</v>
      </c>
    </row>
    <row r="7" spans="1:27" ht="15.6">
      <c r="A7" s="63" t="s">
        <v>10</v>
      </c>
      <c r="B7" s="62">
        <v>0</v>
      </c>
      <c r="C7" s="62">
        <v>0</v>
      </c>
      <c r="D7" s="62">
        <v>0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0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0</v>
      </c>
    </row>
    <row r="8" spans="1:27" ht="15.6">
      <c r="A8" s="63" t="s">
        <v>11</v>
      </c>
      <c r="B8" s="62">
        <v>0</v>
      </c>
      <c r="C8" s="62">
        <v>0</v>
      </c>
      <c r="D8" s="62">
        <v>0</v>
      </c>
      <c r="E8" s="62">
        <v>0</v>
      </c>
      <c r="F8" s="62">
        <v>0</v>
      </c>
      <c r="G8" s="62">
        <v>0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0</v>
      </c>
      <c r="T8" s="62">
        <v>0</v>
      </c>
      <c r="U8" s="62">
        <v>0</v>
      </c>
      <c r="V8" s="62">
        <v>0</v>
      </c>
      <c r="W8" s="62">
        <v>0</v>
      </c>
      <c r="X8" s="62">
        <v>0</v>
      </c>
      <c r="Y8" s="62">
        <v>0</v>
      </c>
      <c r="Z8" s="62">
        <v>0</v>
      </c>
      <c r="AA8" s="62">
        <v>0</v>
      </c>
    </row>
    <row r="9" spans="1:27" ht="15.6">
      <c r="A9" s="63" t="s">
        <v>259</v>
      </c>
      <c r="B9" s="62">
        <v>0</v>
      </c>
      <c r="C9" s="62">
        <v>0</v>
      </c>
      <c r="D9" s="62">
        <v>0</v>
      </c>
      <c r="E9" s="62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0</v>
      </c>
      <c r="X9" s="62">
        <v>0</v>
      </c>
      <c r="Y9" s="62">
        <v>0</v>
      </c>
      <c r="Z9" s="62">
        <v>0</v>
      </c>
      <c r="AA9" s="62">
        <v>0</v>
      </c>
    </row>
    <row r="10" spans="1:27" ht="15.6">
      <c r="A10" s="63" t="s">
        <v>12</v>
      </c>
      <c r="B10" s="62">
        <v>0</v>
      </c>
      <c r="C10" s="62">
        <v>0</v>
      </c>
      <c r="D10" s="62">
        <v>0</v>
      </c>
      <c r="E10" s="62">
        <v>0</v>
      </c>
      <c r="F10" s="62">
        <v>0</v>
      </c>
      <c r="G10" s="62">
        <v>0</v>
      </c>
      <c r="H10" s="62">
        <v>0</v>
      </c>
      <c r="I10" s="62">
        <v>0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  <c r="T10" s="62">
        <v>0</v>
      </c>
      <c r="U10" s="62">
        <v>0</v>
      </c>
      <c r="V10" s="62">
        <v>0</v>
      </c>
      <c r="W10" s="62">
        <v>0</v>
      </c>
      <c r="X10" s="62">
        <v>0</v>
      </c>
      <c r="Y10" s="62">
        <v>0</v>
      </c>
      <c r="Z10" s="62">
        <v>0</v>
      </c>
      <c r="AA10" s="62">
        <v>0</v>
      </c>
    </row>
    <row r="11" spans="1:27" ht="15.6">
      <c r="A11" s="63" t="s">
        <v>13</v>
      </c>
      <c r="B11" s="62">
        <v>1738</v>
      </c>
      <c r="C11" s="62">
        <v>1738</v>
      </c>
      <c r="D11" s="62">
        <v>1738</v>
      </c>
      <c r="E11" s="62">
        <v>1738</v>
      </c>
      <c r="F11" s="62">
        <v>1738</v>
      </c>
      <c r="G11" s="62">
        <v>1738</v>
      </c>
      <c r="H11" s="62">
        <v>1738</v>
      </c>
      <c r="I11" s="62">
        <v>1738</v>
      </c>
      <c r="J11" s="62">
        <v>1738</v>
      </c>
      <c r="K11" s="62">
        <v>1738</v>
      </c>
      <c r="L11" s="62">
        <v>1738</v>
      </c>
      <c r="M11" s="62">
        <v>1738</v>
      </c>
      <c r="N11" s="62">
        <v>1738</v>
      </c>
      <c r="O11" s="62">
        <v>1738</v>
      </c>
      <c r="P11" s="62">
        <v>1738</v>
      </c>
      <c r="Q11" s="62">
        <v>1738</v>
      </c>
      <c r="R11" s="62">
        <v>1738</v>
      </c>
      <c r="S11" s="62">
        <v>1738</v>
      </c>
      <c r="T11" s="62">
        <v>1738</v>
      </c>
      <c r="U11" s="62">
        <v>1738</v>
      </c>
      <c r="V11" s="62">
        <v>1738</v>
      </c>
      <c r="W11" s="62">
        <v>1738</v>
      </c>
      <c r="X11" s="62">
        <v>1738</v>
      </c>
      <c r="Y11" s="62">
        <v>1738</v>
      </c>
      <c r="Z11" s="62">
        <v>1738</v>
      </c>
      <c r="AA11" s="62">
        <v>1738</v>
      </c>
    </row>
    <row r="12" spans="1:27" ht="15.6">
      <c r="A12" s="63" t="s">
        <v>14</v>
      </c>
      <c r="B12" s="62"/>
      <c r="C12" s="62"/>
      <c r="D12" s="62">
        <v>17</v>
      </c>
      <c r="E12" s="62">
        <v>17</v>
      </c>
      <c r="F12" s="62">
        <v>17</v>
      </c>
      <c r="G12" s="62">
        <v>17</v>
      </c>
      <c r="H12" s="62">
        <v>17</v>
      </c>
      <c r="I12" s="62">
        <v>17</v>
      </c>
      <c r="J12" s="62">
        <v>17</v>
      </c>
      <c r="K12" s="62">
        <v>17</v>
      </c>
      <c r="L12" s="62">
        <v>17</v>
      </c>
      <c r="M12" s="62">
        <v>17</v>
      </c>
      <c r="N12" s="62">
        <v>17</v>
      </c>
      <c r="O12" s="62">
        <v>17</v>
      </c>
      <c r="P12" s="62">
        <v>17</v>
      </c>
      <c r="Q12" s="62">
        <v>17</v>
      </c>
      <c r="R12" s="62">
        <v>17</v>
      </c>
      <c r="S12" s="62">
        <v>17</v>
      </c>
      <c r="T12" s="62">
        <v>17</v>
      </c>
      <c r="U12" s="62">
        <v>17</v>
      </c>
      <c r="V12" s="62">
        <v>17</v>
      </c>
      <c r="W12" s="62">
        <v>17</v>
      </c>
      <c r="X12" s="62">
        <v>17</v>
      </c>
      <c r="Y12" s="62">
        <v>17</v>
      </c>
      <c r="Z12" s="62">
        <v>17</v>
      </c>
      <c r="AA12" s="62">
        <v>17</v>
      </c>
    </row>
    <row r="13" spans="1:27" ht="15.6">
      <c r="A13" s="63" t="s">
        <v>15</v>
      </c>
      <c r="B13" s="62">
        <v>0</v>
      </c>
      <c r="C13" s="62">
        <v>0</v>
      </c>
      <c r="D13" s="62">
        <v>0</v>
      </c>
      <c r="E13" s="62">
        <v>0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</row>
    <row r="14" spans="1:27" ht="15.6">
      <c r="A14" s="63" t="s">
        <v>16</v>
      </c>
      <c r="B14" s="62">
        <v>5233</v>
      </c>
      <c r="C14" s="62">
        <v>5233</v>
      </c>
      <c r="D14" s="62">
        <v>5233</v>
      </c>
      <c r="E14" s="62">
        <v>5233</v>
      </c>
      <c r="F14" s="62">
        <v>5233</v>
      </c>
      <c r="G14" s="62">
        <v>5233</v>
      </c>
      <c r="H14" s="62">
        <v>5233</v>
      </c>
      <c r="I14" s="62">
        <v>5233</v>
      </c>
      <c r="J14" s="62">
        <v>5233</v>
      </c>
      <c r="K14" s="62">
        <v>5233</v>
      </c>
      <c r="L14" s="62">
        <v>5233</v>
      </c>
      <c r="M14" s="62">
        <v>5233</v>
      </c>
      <c r="N14" s="62">
        <v>5233</v>
      </c>
      <c r="O14" s="62">
        <v>5233</v>
      </c>
      <c r="P14" s="62">
        <v>5233</v>
      </c>
      <c r="Q14" s="62">
        <v>5233</v>
      </c>
      <c r="R14" s="62">
        <v>5194.2</v>
      </c>
      <c r="S14" s="62">
        <v>5155.3999999999996</v>
      </c>
      <c r="T14" s="62">
        <v>5116.6000000000004</v>
      </c>
      <c r="U14" s="62">
        <v>5077.8</v>
      </c>
      <c r="V14" s="62">
        <v>5039</v>
      </c>
      <c r="W14" s="62">
        <v>5039</v>
      </c>
      <c r="X14" s="62">
        <v>5039</v>
      </c>
      <c r="Y14" s="62">
        <v>5039</v>
      </c>
      <c r="Z14" s="62">
        <v>5039</v>
      </c>
      <c r="AA14" s="62">
        <v>5039</v>
      </c>
    </row>
    <row r="15" spans="1:27" ht="15.6">
      <c r="A15" s="63" t="s">
        <v>17</v>
      </c>
      <c r="B15" s="62">
        <v>114</v>
      </c>
      <c r="C15" s="62">
        <v>114</v>
      </c>
      <c r="D15" s="62">
        <v>114</v>
      </c>
      <c r="E15" s="62">
        <v>114</v>
      </c>
      <c r="F15" s="62">
        <v>114</v>
      </c>
      <c r="G15" s="62">
        <v>114</v>
      </c>
      <c r="H15" s="62">
        <v>114</v>
      </c>
      <c r="I15" s="62">
        <v>114</v>
      </c>
      <c r="J15" s="62">
        <v>114</v>
      </c>
      <c r="K15" s="62">
        <v>114</v>
      </c>
      <c r="L15" s="62">
        <v>114</v>
      </c>
      <c r="M15" s="62">
        <v>114</v>
      </c>
      <c r="N15" s="62">
        <v>114</v>
      </c>
      <c r="O15" s="62">
        <v>114</v>
      </c>
      <c r="P15" s="62">
        <v>114</v>
      </c>
      <c r="Q15" s="62">
        <v>114</v>
      </c>
      <c r="R15" s="62">
        <v>114</v>
      </c>
      <c r="S15" s="62">
        <v>114</v>
      </c>
      <c r="T15" s="62">
        <v>114</v>
      </c>
      <c r="U15" s="62">
        <v>114</v>
      </c>
      <c r="V15" s="62">
        <v>114</v>
      </c>
      <c r="W15" s="62">
        <v>114</v>
      </c>
      <c r="X15" s="62">
        <v>114</v>
      </c>
      <c r="Y15" s="62">
        <v>114</v>
      </c>
      <c r="Z15" s="62">
        <v>114</v>
      </c>
      <c r="AA15" s="62">
        <v>114</v>
      </c>
    </row>
    <row r="16" spans="1:27" ht="15.6">
      <c r="A16" s="63" t="s">
        <v>18</v>
      </c>
      <c r="B16" s="62"/>
      <c r="C16" s="62"/>
      <c r="D16" s="62">
        <v>0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</row>
    <row r="17" spans="1:27" ht="15.6">
      <c r="A17" s="63" t="s">
        <v>19</v>
      </c>
      <c r="B17" s="62">
        <v>0</v>
      </c>
      <c r="C17" s="62">
        <v>0</v>
      </c>
      <c r="D17" s="62">
        <v>0</v>
      </c>
      <c r="E17" s="62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0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</v>
      </c>
    </row>
    <row r="18" spans="1:27" ht="15.6">
      <c r="A18" s="63" t="s">
        <v>20</v>
      </c>
      <c r="B18" s="62">
        <v>0</v>
      </c>
      <c r="C18" s="62">
        <v>0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2">
        <v>0</v>
      </c>
      <c r="AA18" s="62">
        <v>0</v>
      </c>
    </row>
    <row r="19" spans="1:27" ht="15.6">
      <c r="A19" s="63" t="s">
        <v>21</v>
      </c>
      <c r="B19" s="62">
        <v>436</v>
      </c>
      <c r="C19" s="62">
        <v>436</v>
      </c>
      <c r="D19" s="62">
        <v>436</v>
      </c>
      <c r="E19" s="62">
        <v>436</v>
      </c>
      <c r="F19" s="62">
        <v>436</v>
      </c>
      <c r="G19" s="62">
        <v>436</v>
      </c>
      <c r="H19" s="62">
        <v>436</v>
      </c>
      <c r="I19" s="62">
        <v>436</v>
      </c>
      <c r="J19" s="62">
        <v>436</v>
      </c>
      <c r="K19" s="62">
        <v>436</v>
      </c>
      <c r="L19" s="62">
        <v>436</v>
      </c>
      <c r="M19" s="62">
        <v>436</v>
      </c>
      <c r="N19" s="62">
        <v>436</v>
      </c>
      <c r="O19" s="62">
        <v>436</v>
      </c>
      <c r="P19" s="62">
        <v>436</v>
      </c>
      <c r="Q19" s="62">
        <v>436</v>
      </c>
      <c r="R19" s="62">
        <v>436</v>
      </c>
      <c r="S19" s="62">
        <v>436</v>
      </c>
      <c r="T19" s="62">
        <v>436</v>
      </c>
      <c r="U19" s="62">
        <v>436</v>
      </c>
      <c r="V19" s="62">
        <v>436</v>
      </c>
      <c r="W19" s="62">
        <v>431</v>
      </c>
      <c r="X19" s="62">
        <v>426</v>
      </c>
      <c r="Y19" s="62">
        <v>421</v>
      </c>
      <c r="Z19" s="62">
        <v>416</v>
      </c>
      <c r="AA19" s="62">
        <v>411</v>
      </c>
    </row>
    <row r="20" spans="1:27" ht="15.6">
      <c r="A20" s="63" t="s">
        <v>22</v>
      </c>
      <c r="B20" s="62">
        <v>0</v>
      </c>
      <c r="C20" s="62">
        <v>0</v>
      </c>
      <c r="D20" s="62">
        <v>0</v>
      </c>
      <c r="E20" s="62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0</v>
      </c>
      <c r="Q20" s="62">
        <v>0</v>
      </c>
      <c r="R20" s="62">
        <v>0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0</v>
      </c>
      <c r="Y20" s="62">
        <v>0</v>
      </c>
      <c r="Z20" s="62">
        <v>0</v>
      </c>
      <c r="AA20" s="62">
        <v>0</v>
      </c>
    </row>
    <row r="21" spans="1:27" ht="15.6">
      <c r="A21" s="63" t="s">
        <v>23</v>
      </c>
      <c r="B21" s="62"/>
      <c r="C21" s="62"/>
      <c r="D21" s="62">
        <v>400</v>
      </c>
      <c r="E21" s="62">
        <v>400</v>
      </c>
      <c r="F21" s="62">
        <v>400</v>
      </c>
      <c r="G21" s="62">
        <v>400</v>
      </c>
      <c r="H21" s="62">
        <v>400</v>
      </c>
      <c r="I21" s="62">
        <v>400</v>
      </c>
      <c r="J21" s="62">
        <v>400</v>
      </c>
      <c r="K21" s="62">
        <v>400</v>
      </c>
      <c r="L21" s="62">
        <v>400</v>
      </c>
      <c r="M21" s="62">
        <v>400</v>
      </c>
      <c r="N21" s="62">
        <v>400</v>
      </c>
      <c r="O21" s="62">
        <v>400</v>
      </c>
      <c r="P21" s="62">
        <v>400</v>
      </c>
      <c r="Q21" s="62">
        <v>400</v>
      </c>
      <c r="R21" s="62">
        <v>400</v>
      </c>
      <c r="S21" s="62">
        <v>400</v>
      </c>
      <c r="T21" s="62">
        <v>400</v>
      </c>
      <c r="U21" s="62">
        <v>400</v>
      </c>
      <c r="V21" s="62">
        <v>400</v>
      </c>
      <c r="W21" s="62">
        <v>400</v>
      </c>
      <c r="X21" s="62">
        <v>400</v>
      </c>
      <c r="Y21" s="62">
        <v>400</v>
      </c>
      <c r="Z21" s="62">
        <v>400</v>
      </c>
      <c r="AA21" s="62">
        <v>400</v>
      </c>
    </row>
    <row r="22" spans="1:27" ht="15.6">
      <c r="A22" s="63" t="s">
        <v>24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>
        <v>0</v>
      </c>
      <c r="M22" s="62">
        <v>0</v>
      </c>
      <c r="N22" s="62">
        <v>0</v>
      </c>
      <c r="O22" s="62">
        <v>0</v>
      </c>
      <c r="P22" s="62">
        <v>0</v>
      </c>
      <c r="Q22" s="62">
        <v>0</v>
      </c>
      <c r="R22" s="62">
        <v>0</v>
      </c>
      <c r="S22" s="62">
        <v>0</v>
      </c>
      <c r="T22" s="62">
        <v>0</v>
      </c>
      <c r="U22" s="62">
        <v>0</v>
      </c>
      <c r="V22" s="62">
        <v>0</v>
      </c>
      <c r="W22" s="62">
        <v>0</v>
      </c>
      <c r="X22" s="62">
        <v>0</v>
      </c>
      <c r="Y22" s="62">
        <v>0</v>
      </c>
      <c r="Z22" s="62">
        <v>0</v>
      </c>
      <c r="AA22" s="62">
        <v>0</v>
      </c>
    </row>
    <row r="23" spans="1:27" ht="15.6">
      <c r="A23" s="63" t="s">
        <v>310</v>
      </c>
      <c r="B23" s="62">
        <v>0</v>
      </c>
      <c r="C23" s="62">
        <v>0</v>
      </c>
      <c r="D23" s="62">
        <v>0</v>
      </c>
      <c r="E23" s="62">
        <v>0</v>
      </c>
      <c r="F23" s="62">
        <v>0</v>
      </c>
      <c r="G23" s="62">
        <v>0</v>
      </c>
      <c r="H23" s="62">
        <v>0</v>
      </c>
      <c r="I23" s="62">
        <v>0</v>
      </c>
      <c r="J23" s="62">
        <v>0</v>
      </c>
      <c r="K23" s="62">
        <v>0</v>
      </c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spans="1:27" ht="15.6">
      <c r="A24" s="63" t="s">
        <v>25</v>
      </c>
      <c r="B24" s="62">
        <v>599</v>
      </c>
      <c r="C24" s="62">
        <v>599</v>
      </c>
      <c r="D24" s="62">
        <v>599</v>
      </c>
      <c r="E24" s="62">
        <v>599</v>
      </c>
      <c r="F24" s="62">
        <v>599</v>
      </c>
      <c r="G24" s="62">
        <v>599</v>
      </c>
      <c r="H24" s="62">
        <v>599</v>
      </c>
      <c r="I24" s="62">
        <v>599</v>
      </c>
      <c r="J24" s="62">
        <v>599</v>
      </c>
      <c r="K24" s="62">
        <v>599</v>
      </c>
      <c r="L24" s="62">
        <v>599</v>
      </c>
      <c r="M24" s="62">
        <v>599</v>
      </c>
      <c r="N24" s="62">
        <v>599</v>
      </c>
      <c r="O24" s="62">
        <v>599</v>
      </c>
      <c r="P24" s="62">
        <v>599</v>
      </c>
      <c r="Q24" s="62">
        <v>599</v>
      </c>
      <c r="R24" s="62">
        <v>599</v>
      </c>
      <c r="S24" s="62">
        <v>599</v>
      </c>
      <c r="T24" s="62">
        <v>599</v>
      </c>
      <c r="U24" s="62">
        <v>599</v>
      </c>
      <c r="V24" s="62">
        <v>599</v>
      </c>
      <c r="W24" s="62">
        <v>599</v>
      </c>
      <c r="X24" s="62">
        <v>599</v>
      </c>
      <c r="Y24" s="62">
        <v>599</v>
      </c>
      <c r="Z24" s="62">
        <v>599</v>
      </c>
      <c r="AA24" s="62">
        <v>599</v>
      </c>
    </row>
    <row r="25" spans="1:27" ht="15.6">
      <c r="A25" s="63" t="s">
        <v>26</v>
      </c>
      <c r="B25" s="62">
        <v>0</v>
      </c>
      <c r="C25" s="62">
        <v>0</v>
      </c>
      <c r="D25" s="62">
        <v>0</v>
      </c>
      <c r="E25" s="62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0</v>
      </c>
      <c r="Q25" s="62">
        <v>0</v>
      </c>
      <c r="R25" s="62">
        <v>0</v>
      </c>
      <c r="S25" s="62">
        <v>0</v>
      </c>
      <c r="T25" s="62">
        <v>0</v>
      </c>
      <c r="U25" s="62">
        <v>0</v>
      </c>
      <c r="V25" s="62">
        <v>0</v>
      </c>
      <c r="W25" s="62">
        <v>0</v>
      </c>
      <c r="X25" s="62">
        <v>0</v>
      </c>
      <c r="Y25" s="62">
        <v>0</v>
      </c>
      <c r="Z25" s="62">
        <v>0</v>
      </c>
      <c r="AA25" s="62">
        <v>0</v>
      </c>
    </row>
    <row r="26" spans="1:27" ht="15.6">
      <c r="A26" s="63" t="s">
        <v>311</v>
      </c>
      <c r="B26" s="62">
        <v>0</v>
      </c>
      <c r="C26" s="62">
        <v>0</v>
      </c>
      <c r="D26" s="62">
        <v>0</v>
      </c>
      <c r="E26" s="62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0</v>
      </c>
      <c r="R26" s="62">
        <v>0</v>
      </c>
      <c r="S26" s="62">
        <v>0</v>
      </c>
      <c r="T26" s="62">
        <v>0</v>
      </c>
      <c r="U26" s="62">
        <v>0</v>
      </c>
      <c r="V26" s="62">
        <v>0</v>
      </c>
      <c r="W26" s="62">
        <v>0</v>
      </c>
      <c r="X26" s="62">
        <v>0</v>
      </c>
      <c r="Y26" s="62">
        <v>0</v>
      </c>
      <c r="Z26" s="62">
        <v>0</v>
      </c>
      <c r="AA26" s="62">
        <v>0</v>
      </c>
    </row>
    <row r="27" spans="1:27" ht="15.6">
      <c r="A27" s="63" t="s">
        <v>27</v>
      </c>
      <c r="B27" s="62">
        <v>413</v>
      </c>
      <c r="C27" s="62">
        <v>413</v>
      </c>
      <c r="D27" s="62">
        <v>413</v>
      </c>
      <c r="E27" s="62">
        <v>413</v>
      </c>
      <c r="F27" s="62">
        <v>413</v>
      </c>
      <c r="G27" s="62">
        <v>413</v>
      </c>
      <c r="H27" s="62">
        <v>413</v>
      </c>
      <c r="I27" s="62">
        <v>413</v>
      </c>
      <c r="J27" s="62">
        <v>413</v>
      </c>
      <c r="K27" s="62">
        <v>413</v>
      </c>
      <c r="L27" s="62">
        <v>413</v>
      </c>
      <c r="M27" s="62">
        <v>413</v>
      </c>
      <c r="N27" s="62">
        <v>413</v>
      </c>
      <c r="O27" s="62">
        <v>413</v>
      </c>
      <c r="P27" s="62">
        <v>413</v>
      </c>
      <c r="Q27" s="62">
        <v>413</v>
      </c>
      <c r="R27" s="62">
        <v>413</v>
      </c>
      <c r="S27" s="62">
        <v>413</v>
      </c>
      <c r="T27" s="62">
        <v>413</v>
      </c>
      <c r="U27" s="62">
        <v>413</v>
      </c>
      <c r="V27" s="62">
        <v>413</v>
      </c>
      <c r="W27" s="62">
        <v>413</v>
      </c>
      <c r="X27" s="62">
        <v>413</v>
      </c>
      <c r="Y27" s="62">
        <v>413</v>
      </c>
      <c r="Z27" s="62">
        <v>413</v>
      </c>
      <c r="AA27" s="62">
        <v>413</v>
      </c>
    </row>
    <row r="28" spans="1:27" ht="15.6">
      <c r="A28" s="63" t="s">
        <v>28</v>
      </c>
      <c r="B28" s="62">
        <v>40804</v>
      </c>
      <c r="C28" s="62">
        <v>40628.199999999997</v>
      </c>
      <c r="D28" s="62">
        <v>40452.400000000001</v>
      </c>
      <c r="E28" s="62">
        <v>40276.6</v>
      </c>
      <c r="F28" s="62">
        <v>40100.800000000003</v>
      </c>
      <c r="G28" s="62">
        <v>39925</v>
      </c>
      <c r="H28" s="62">
        <v>39749.199999999997</v>
      </c>
      <c r="I28" s="62">
        <v>39573.4</v>
      </c>
      <c r="J28" s="62">
        <v>39397.599999999999</v>
      </c>
      <c r="K28" s="62">
        <v>39221.800000000003</v>
      </c>
      <c r="L28" s="62">
        <v>39046</v>
      </c>
      <c r="M28" s="62">
        <v>38869.599999999999</v>
      </c>
      <c r="N28" s="62">
        <v>38693.199999999997</v>
      </c>
      <c r="O28" s="62">
        <v>38516.800000000003</v>
      </c>
      <c r="P28" s="62">
        <v>38340.400000000001</v>
      </c>
      <c r="Q28" s="62">
        <v>38164</v>
      </c>
      <c r="R28" s="62">
        <v>37964</v>
      </c>
      <c r="S28" s="62">
        <v>37764</v>
      </c>
      <c r="T28" s="62">
        <v>37564</v>
      </c>
      <c r="U28" s="62">
        <v>37364</v>
      </c>
      <c r="V28" s="62">
        <v>37164</v>
      </c>
      <c r="W28" s="62">
        <v>36964</v>
      </c>
      <c r="X28" s="62">
        <v>36764</v>
      </c>
      <c r="Y28" s="62">
        <v>36564</v>
      </c>
      <c r="Z28" s="62">
        <v>36364</v>
      </c>
      <c r="AA28" s="62">
        <v>36164</v>
      </c>
    </row>
    <row r="29" spans="1:27" ht="15.6">
      <c r="A29" s="63" t="s">
        <v>29</v>
      </c>
      <c r="B29" s="62"/>
      <c r="C29" s="62"/>
      <c r="D29" s="62">
        <v>2</v>
      </c>
      <c r="E29" s="62">
        <v>2</v>
      </c>
      <c r="F29" s="62">
        <v>2</v>
      </c>
      <c r="G29" s="62">
        <v>2</v>
      </c>
      <c r="H29" s="62">
        <v>2</v>
      </c>
      <c r="I29" s="62">
        <v>2</v>
      </c>
      <c r="J29" s="62">
        <v>2</v>
      </c>
      <c r="K29" s="62">
        <v>2</v>
      </c>
      <c r="L29" s="62">
        <v>2</v>
      </c>
      <c r="M29" s="62">
        <v>2</v>
      </c>
      <c r="N29" s="62">
        <v>2</v>
      </c>
      <c r="O29" s="62">
        <v>2</v>
      </c>
      <c r="P29" s="62">
        <v>2</v>
      </c>
      <c r="Q29" s="62">
        <v>2</v>
      </c>
      <c r="R29" s="62">
        <v>2</v>
      </c>
      <c r="S29" s="62">
        <v>2</v>
      </c>
      <c r="T29" s="62">
        <v>2</v>
      </c>
      <c r="U29" s="62">
        <v>2</v>
      </c>
      <c r="V29" s="62">
        <v>2</v>
      </c>
      <c r="W29" s="62">
        <v>2</v>
      </c>
      <c r="X29" s="62">
        <v>2</v>
      </c>
      <c r="Y29" s="62">
        <v>2</v>
      </c>
      <c r="Z29" s="62">
        <v>2</v>
      </c>
      <c r="AA29" s="62">
        <v>2</v>
      </c>
    </row>
    <row r="30" spans="1:27" ht="15.6">
      <c r="A30" s="63" t="s">
        <v>30</v>
      </c>
      <c r="B30" s="62">
        <v>0</v>
      </c>
      <c r="C30" s="62">
        <v>0</v>
      </c>
      <c r="D30" s="62">
        <v>0</v>
      </c>
      <c r="E30" s="62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0</v>
      </c>
      <c r="V30" s="62">
        <v>0</v>
      </c>
      <c r="W30" s="62">
        <v>0</v>
      </c>
      <c r="X30" s="62">
        <v>0</v>
      </c>
      <c r="Y30" s="62">
        <v>0</v>
      </c>
      <c r="Z30" s="62">
        <v>0</v>
      </c>
      <c r="AA30" s="62">
        <v>0</v>
      </c>
    </row>
    <row r="31" spans="1:27" ht="15.6">
      <c r="A31" s="63" t="s">
        <v>31</v>
      </c>
      <c r="B31" s="62">
        <v>218240</v>
      </c>
      <c r="C31" s="62">
        <v>217462.6</v>
      </c>
      <c r="D31" s="62">
        <v>216685.2</v>
      </c>
      <c r="E31" s="62">
        <v>215907.8</v>
      </c>
      <c r="F31" s="62">
        <v>215130.4</v>
      </c>
      <c r="G31" s="62">
        <v>214353</v>
      </c>
      <c r="H31" s="62">
        <v>213575.6</v>
      </c>
      <c r="I31" s="62">
        <v>212798.2</v>
      </c>
      <c r="J31" s="62">
        <v>212020.8</v>
      </c>
      <c r="K31" s="62">
        <v>211243.4</v>
      </c>
      <c r="L31" s="62">
        <v>210466</v>
      </c>
      <c r="M31" s="62">
        <v>209688.4</v>
      </c>
      <c r="N31" s="62">
        <v>208910.8</v>
      </c>
      <c r="O31" s="62">
        <v>208133.2</v>
      </c>
      <c r="P31" s="62">
        <v>207355.6</v>
      </c>
      <c r="Q31" s="62">
        <v>206578</v>
      </c>
      <c r="R31" s="62">
        <v>205800.6</v>
      </c>
      <c r="S31" s="62">
        <v>205023.2</v>
      </c>
      <c r="T31" s="62">
        <v>204245.8</v>
      </c>
      <c r="U31" s="62">
        <v>203468.4</v>
      </c>
      <c r="V31" s="62">
        <v>202691</v>
      </c>
      <c r="W31" s="62">
        <v>202691</v>
      </c>
      <c r="X31" s="62">
        <v>202691</v>
      </c>
      <c r="Y31" s="62">
        <v>202691</v>
      </c>
      <c r="Z31" s="62">
        <v>202691</v>
      </c>
      <c r="AA31" s="62">
        <v>202691</v>
      </c>
    </row>
    <row r="32" spans="1:27" ht="15.6">
      <c r="A32" s="63" t="s">
        <v>33</v>
      </c>
      <c r="B32" s="62">
        <v>0</v>
      </c>
      <c r="C32" s="62">
        <v>0</v>
      </c>
      <c r="D32" s="62">
        <v>0</v>
      </c>
      <c r="E32" s="62">
        <v>0</v>
      </c>
      <c r="F32" s="62">
        <v>0</v>
      </c>
      <c r="G32" s="62">
        <v>0</v>
      </c>
      <c r="H32" s="62">
        <v>0</v>
      </c>
      <c r="I32" s="62">
        <v>0</v>
      </c>
      <c r="J32" s="62">
        <v>0</v>
      </c>
      <c r="K32" s="62">
        <v>0</v>
      </c>
      <c r="L32" s="62">
        <v>0</v>
      </c>
      <c r="M32" s="62">
        <v>0</v>
      </c>
      <c r="N32" s="62">
        <v>0</v>
      </c>
      <c r="O32" s="62">
        <v>0</v>
      </c>
      <c r="P32" s="62">
        <v>0</v>
      </c>
      <c r="Q32" s="62">
        <v>0</v>
      </c>
      <c r="R32" s="62">
        <v>0</v>
      </c>
      <c r="S32" s="62">
        <v>0</v>
      </c>
      <c r="T32" s="62">
        <v>0</v>
      </c>
      <c r="U32" s="62">
        <v>0</v>
      </c>
      <c r="V32" s="62">
        <v>0</v>
      </c>
      <c r="W32" s="62">
        <v>0</v>
      </c>
      <c r="X32" s="62">
        <v>0</v>
      </c>
      <c r="Y32" s="62">
        <v>0</v>
      </c>
      <c r="Z32" s="62">
        <v>0</v>
      </c>
      <c r="AA32" s="62">
        <v>0</v>
      </c>
    </row>
    <row r="33" spans="1:27" ht="15.6">
      <c r="A33" s="63" t="s">
        <v>34</v>
      </c>
      <c r="B33" s="62">
        <v>313</v>
      </c>
      <c r="C33" s="62">
        <v>310.5</v>
      </c>
      <c r="D33" s="62">
        <v>308</v>
      </c>
      <c r="E33" s="62">
        <v>305.5</v>
      </c>
      <c r="F33" s="62">
        <v>303</v>
      </c>
      <c r="G33" s="62">
        <v>300.5</v>
      </c>
      <c r="H33" s="62">
        <v>298</v>
      </c>
      <c r="I33" s="62">
        <v>295.5</v>
      </c>
      <c r="J33" s="62">
        <v>293</v>
      </c>
      <c r="K33" s="62">
        <v>290.5</v>
      </c>
      <c r="L33" s="62">
        <v>288</v>
      </c>
      <c r="M33" s="62">
        <v>285.39999999999998</v>
      </c>
      <c r="N33" s="62">
        <v>282.8</v>
      </c>
      <c r="O33" s="62">
        <v>280.2</v>
      </c>
      <c r="P33" s="62">
        <v>277.60000000000002</v>
      </c>
      <c r="Q33" s="62">
        <v>275</v>
      </c>
      <c r="R33" s="62">
        <v>272.60000000000002</v>
      </c>
      <c r="S33" s="62">
        <v>270.2</v>
      </c>
      <c r="T33" s="62">
        <v>267.8</v>
      </c>
      <c r="U33" s="62">
        <v>265.39999999999998</v>
      </c>
      <c r="V33" s="62">
        <v>263</v>
      </c>
      <c r="W33" s="62">
        <v>263</v>
      </c>
      <c r="X33" s="62">
        <v>263</v>
      </c>
      <c r="Y33" s="62">
        <v>263</v>
      </c>
      <c r="Z33" s="62">
        <v>263</v>
      </c>
      <c r="AA33" s="62">
        <v>263</v>
      </c>
    </row>
    <row r="34" spans="1:27" ht="15.6">
      <c r="A34" s="63" t="s">
        <v>35</v>
      </c>
      <c r="B34" s="62">
        <v>157</v>
      </c>
      <c r="C34" s="62">
        <v>168.3</v>
      </c>
      <c r="D34" s="62">
        <v>179.6</v>
      </c>
      <c r="E34" s="62">
        <v>190.9</v>
      </c>
      <c r="F34" s="62">
        <v>202.2</v>
      </c>
      <c r="G34" s="62">
        <v>213.5</v>
      </c>
      <c r="H34" s="62">
        <v>224.8</v>
      </c>
      <c r="I34" s="62">
        <v>236.1</v>
      </c>
      <c r="J34" s="62">
        <v>247.4</v>
      </c>
      <c r="K34" s="62">
        <v>258.7</v>
      </c>
      <c r="L34" s="62">
        <v>270</v>
      </c>
      <c r="M34" s="62">
        <v>276.8</v>
      </c>
      <c r="N34" s="62">
        <v>283.60000000000002</v>
      </c>
      <c r="O34" s="62">
        <v>290.39999999999998</v>
      </c>
      <c r="P34" s="62">
        <v>297.2</v>
      </c>
      <c r="Q34" s="62">
        <v>304</v>
      </c>
      <c r="R34" s="62">
        <v>362.6</v>
      </c>
      <c r="S34" s="62">
        <v>421.2</v>
      </c>
      <c r="T34" s="62">
        <v>479.8</v>
      </c>
      <c r="U34" s="62">
        <v>538.4</v>
      </c>
      <c r="V34" s="62">
        <v>597</v>
      </c>
      <c r="W34" s="62">
        <v>597</v>
      </c>
      <c r="X34" s="62">
        <v>597</v>
      </c>
      <c r="Y34" s="62">
        <v>597</v>
      </c>
      <c r="Z34" s="62">
        <v>597</v>
      </c>
      <c r="AA34" s="62">
        <v>597</v>
      </c>
    </row>
    <row r="35" spans="1:27" ht="15.6">
      <c r="A35" s="63" t="s">
        <v>36</v>
      </c>
      <c r="B35" s="62">
        <v>0</v>
      </c>
      <c r="C35" s="62">
        <v>0</v>
      </c>
      <c r="D35" s="62">
        <v>0</v>
      </c>
      <c r="E35" s="62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</v>
      </c>
      <c r="R35" s="62">
        <v>0</v>
      </c>
      <c r="S35" s="62">
        <v>0</v>
      </c>
      <c r="T35" s="62">
        <v>0</v>
      </c>
      <c r="U35" s="62">
        <v>0</v>
      </c>
      <c r="V35" s="62">
        <v>0</v>
      </c>
      <c r="W35" s="62">
        <v>0</v>
      </c>
      <c r="X35" s="62">
        <v>0</v>
      </c>
      <c r="Y35" s="62">
        <v>0</v>
      </c>
      <c r="Z35" s="62">
        <v>0</v>
      </c>
      <c r="AA35" s="62">
        <v>0</v>
      </c>
    </row>
    <row r="36" spans="1:27" ht="15.6">
      <c r="A36" s="63" t="s">
        <v>37</v>
      </c>
      <c r="B36" s="62">
        <v>40</v>
      </c>
      <c r="C36" s="62">
        <v>40</v>
      </c>
      <c r="D36" s="62">
        <v>40</v>
      </c>
      <c r="E36" s="62">
        <v>40</v>
      </c>
      <c r="F36" s="62">
        <v>40</v>
      </c>
      <c r="G36" s="62">
        <v>40</v>
      </c>
      <c r="H36" s="62">
        <v>40</v>
      </c>
      <c r="I36" s="62">
        <v>40</v>
      </c>
      <c r="J36" s="62">
        <v>40</v>
      </c>
      <c r="K36" s="62">
        <v>40</v>
      </c>
      <c r="L36" s="62">
        <v>40</v>
      </c>
      <c r="M36" s="62">
        <v>40</v>
      </c>
      <c r="N36" s="62">
        <v>40</v>
      </c>
      <c r="O36" s="62">
        <v>40</v>
      </c>
      <c r="P36" s="62">
        <v>40</v>
      </c>
      <c r="Q36" s="62">
        <v>40</v>
      </c>
      <c r="R36" s="62">
        <v>40</v>
      </c>
      <c r="S36" s="62">
        <v>40</v>
      </c>
      <c r="T36" s="62">
        <v>40</v>
      </c>
      <c r="U36" s="62">
        <v>40</v>
      </c>
      <c r="V36" s="62">
        <v>40</v>
      </c>
      <c r="W36" s="62">
        <v>40</v>
      </c>
      <c r="X36" s="62">
        <v>40</v>
      </c>
      <c r="Y36" s="62">
        <v>40</v>
      </c>
      <c r="Z36" s="62">
        <v>40</v>
      </c>
      <c r="AA36" s="62">
        <v>40</v>
      </c>
    </row>
    <row r="37" spans="1:27" ht="15.6">
      <c r="A37" s="63" t="s">
        <v>254</v>
      </c>
      <c r="B37" s="62">
        <v>625</v>
      </c>
      <c r="C37" s="62">
        <v>625</v>
      </c>
      <c r="D37" s="62">
        <v>625</v>
      </c>
      <c r="E37" s="62">
        <v>625</v>
      </c>
      <c r="F37" s="62">
        <v>625</v>
      </c>
      <c r="G37" s="62">
        <v>625</v>
      </c>
      <c r="H37" s="62">
        <v>625</v>
      </c>
      <c r="I37" s="62">
        <v>625</v>
      </c>
      <c r="J37" s="62">
        <v>625</v>
      </c>
      <c r="K37" s="62">
        <v>625</v>
      </c>
      <c r="L37" s="62">
        <v>625</v>
      </c>
      <c r="M37" s="62">
        <v>625</v>
      </c>
      <c r="N37" s="62">
        <v>625</v>
      </c>
      <c r="O37" s="62">
        <v>625</v>
      </c>
      <c r="P37" s="62">
        <v>625</v>
      </c>
      <c r="Q37" s="62">
        <v>625</v>
      </c>
      <c r="R37" s="62">
        <v>625</v>
      </c>
      <c r="S37" s="62">
        <v>625</v>
      </c>
      <c r="T37" s="62">
        <v>625</v>
      </c>
      <c r="U37" s="62">
        <v>625</v>
      </c>
      <c r="V37" s="62">
        <v>625</v>
      </c>
      <c r="W37" s="62">
        <v>625</v>
      </c>
      <c r="X37" s="62">
        <v>625</v>
      </c>
      <c r="Y37" s="62">
        <v>625</v>
      </c>
      <c r="Z37" s="62">
        <v>625</v>
      </c>
      <c r="AA37" s="62">
        <v>625</v>
      </c>
    </row>
    <row r="38" spans="1:27" ht="15.6">
      <c r="A38" s="63" t="s">
        <v>38</v>
      </c>
      <c r="B38" s="62">
        <v>0</v>
      </c>
      <c r="C38" s="62">
        <v>0</v>
      </c>
      <c r="D38" s="62">
        <v>0</v>
      </c>
      <c r="E38" s="62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</v>
      </c>
      <c r="Q38" s="62">
        <v>0</v>
      </c>
      <c r="R38" s="62">
        <v>0</v>
      </c>
      <c r="S38" s="62">
        <v>0</v>
      </c>
      <c r="T38" s="62">
        <v>0</v>
      </c>
      <c r="U38" s="62">
        <v>0</v>
      </c>
      <c r="V38" s="62">
        <v>0</v>
      </c>
      <c r="W38" s="62">
        <v>0</v>
      </c>
      <c r="X38" s="62">
        <v>0</v>
      </c>
      <c r="Y38" s="62">
        <v>0</v>
      </c>
      <c r="Z38" s="62">
        <v>0</v>
      </c>
      <c r="AA38" s="62">
        <v>0</v>
      </c>
    </row>
    <row r="39" spans="1:27" ht="15.6">
      <c r="A39" s="63" t="s">
        <v>39</v>
      </c>
      <c r="B39" s="62">
        <v>766</v>
      </c>
      <c r="C39" s="62">
        <v>735</v>
      </c>
      <c r="D39" s="62">
        <v>704</v>
      </c>
      <c r="E39" s="62">
        <v>673</v>
      </c>
      <c r="F39" s="62">
        <v>642</v>
      </c>
      <c r="G39" s="62">
        <v>611</v>
      </c>
      <c r="H39" s="62">
        <v>580</v>
      </c>
      <c r="I39" s="62">
        <v>549</v>
      </c>
      <c r="J39" s="62">
        <v>518</v>
      </c>
      <c r="K39" s="62">
        <v>487</v>
      </c>
      <c r="L39" s="62">
        <v>456</v>
      </c>
      <c r="M39" s="62">
        <v>429.2</v>
      </c>
      <c r="N39" s="62">
        <v>402.4</v>
      </c>
      <c r="O39" s="62">
        <v>375.6</v>
      </c>
      <c r="P39" s="62">
        <v>348.8</v>
      </c>
      <c r="Q39" s="62">
        <v>322</v>
      </c>
      <c r="R39" s="62">
        <v>322</v>
      </c>
      <c r="S39" s="62">
        <v>322</v>
      </c>
      <c r="T39" s="62">
        <v>322</v>
      </c>
      <c r="U39" s="62">
        <v>322</v>
      </c>
      <c r="V39" s="62">
        <v>322</v>
      </c>
      <c r="W39" s="62">
        <v>322</v>
      </c>
      <c r="X39" s="62">
        <v>322</v>
      </c>
      <c r="Y39" s="62">
        <v>322</v>
      </c>
      <c r="Z39" s="62">
        <v>322</v>
      </c>
      <c r="AA39" s="62">
        <v>322</v>
      </c>
    </row>
    <row r="40" spans="1:27" ht="15.6">
      <c r="A40" s="63" t="s">
        <v>40</v>
      </c>
      <c r="B40" s="62">
        <v>0</v>
      </c>
      <c r="C40" s="62">
        <v>0</v>
      </c>
      <c r="D40" s="62">
        <v>0</v>
      </c>
      <c r="E40" s="62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0</v>
      </c>
      <c r="R40" s="62">
        <v>0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</v>
      </c>
      <c r="Y40" s="62">
        <v>0</v>
      </c>
      <c r="Z40" s="62">
        <v>0</v>
      </c>
      <c r="AA40" s="62">
        <v>0</v>
      </c>
    </row>
    <row r="41" spans="1:27" ht="15.6">
      <c r="A41" s="63" t="s">
        <v>41</v>
      </c>
      <c r="B41" s="62">
        <v>206638</v>
      </c>
      <c r="C41" s="62">
        <v>206610.1</v>
      </c>
      <c r="D41" s="62">
        <v>206582.2</v>
      </c>
      <c r="E41" s="62">
        <v>206554.3</v>
      </c>
      <c r="F41" s="62">
        <v>206526.4</v>
      </c>
      <c r="G41" s="62">
        <v>206498.5</v>
      </c>
      <c r="H41" s="62">
        <v>206470.6</v>
      </c>
      <c r="I41" s="62">
        <v>206442.7</v>
      </c>
      <c r="J41" s="62">
        <v>206414.8</v>
      </c>
      <c r="K41" s="62">
        <v>206386.9</v>
      </c>
      <c r="L41" s="62">
        <v>206359</v>
      </c>
      <c r="M41" s="62">
        <v>206332.2</v>
      </c>
      <c r="N41" s="62">
        <v>206305.4</v>
      </c>
      <c r="O41" s="62">
        <v>206278.6</v>
      </c>
      <c r="P41" s="62">
        <v>206251.8</v>
      </c>
      <c r="Q41" s="62">
        <v>206225</v>
      </c>
      <c r="R41" s="62">
        <v>206192.4</v>
      </c>
      <c r="S41" s="62">
        <v>206159.8</v>
      </c>
      <c r="T41" s="62">
        <v>206127.2</v>
      </c>
      <c r="U41" s="62">
        <v>206094.6</v>
      </c>
      <c r="V41" s="62">
        <v>206062</v>
      </c>
      <c r="W41" s="62">
        <v>206034.4</v>
      </c>
      <c r="X41" s="62">
        <v>206006.8</v>
      </c>
      <c r="Y41" s="62">
        <v>205979.2</v>
      </c>
      <c r="Z41" s="62">
        <v>205951.6</v>
      </c>
      <c r="AA41" s="62">
        <v>205924</v>
      </c>
    </row>
    <row r="42" spans="1:27" ht="15.6">
      <c r="A42" s="63" t="s">
        <v>42</v>
      </c>
      <c r="B42" s="62">
        <v>0</v>
      </c>
      <c r="C42" s="62">
        <v>0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</row>
    <row r="43" spans="1:27" ht="15.6">
      <c r="A43" s="63" t="s">
        <v>43</v>
      </c>
      <c r="B43" s="62">
        <v>3900</v>
      </c>
      <c r="C43" s="62">
        <v>3823.5</v>
      </c>
      <c r="D43" s="62">
        <v>3747</v>
      </c>
      <c r="E43" s="62">
        <v>3670.5</v>
      </c>
      <c r="F43" s="62">
        <v>3594</v>
      </c>
      <c r="G43" s="62">
        <v>3517.5</v>
      </c>
      <c r="H43" s="62">
        <v>3441</v>
      </c>
      <c r="I43" s="62">
        <v>3364.5</v>
      </c>
      <c r="J43" s="62">
        <v>3288</v>
      </c>
      <c r="K43" s="62">
        <v>3211.5</v>
      </c>
      <c r="L43" s="62">
        <v>3135</v>
      </c>
      <c r="M43" s="62">
        <v>3058.4</v>
      </c>
      <c r="N43" s="62">
        <v>2981.8</v>
      </c>
      <c r="O43" s="62">
        <v>2905.2</v>
      </c>
      <c r="P43" s="62">
        <v>2828.6</v>
      </c>
      <c r="Q43" s="62">
        <v>2752</v>
      </c>
      <c r="R43" s="62">
        <v>2675.6</v>
      </c>
      <c r="S43" s="62">
        <v>2599.1999999999998</v>
      </c>
      <c r="T43" s="62">
        <v>2522.8000000000002</v>
      </c>
      <c r="U43" s="62">
        <v>2446.4</v>
      </c>
      <c r="V43" s="62">
        <v>2370</v>
      </c>
      <c r="W43" s="62">
        <v>2293.6</v>
      </c>
      <c r="X43" s="62">
        <v>2217.1999999999998</v>
      </c>
      <c r="Y43" s="62">
        <v>2140.8000000000002</v>
      </c>
      <c r="Z43" s="62">
        <v>2064.4</v>
      </c>
      <c r="AA43" s="62">
        <v>1988</v>
      </c>
    </row>
    <row r="44" spans="1:27" ht="15.6">
      <c r="A44" s="63" t="s">
        <v>44</v>
      </c>
      <c r="B44" s="62">
        <v>0</v>
      </c>
      <c r="C44" s="62">
        <v>0</v>
      </c>
      <c r="D44" s="62">
        <v>0</v>
      </c>
      <c r="E44" s="62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</v>
      </c>
      <c r="P44" s="62">
        <v>0</v>
      </c>
      <c r="Q44" s="62">
        <v>0</v>
      </c>
      <c r="R44" s="62">
        <v>0</v>
      </c>
      <c r="S44" s="62">
        <v>0</v>
      </c>
      <c r="T44" s="62">
        <v>0</v>
      </c>
      <c r="U44" s="62">
        <v>0</v>
      </c>
      <c r="V44" s="62">
        <v>0</v>
      </c>
      <c r="W44" s="62">
        <v>0</v>
      </c>
      <c r="X44" s="62">
        <v>0</v>
      </c>
      <c r="Y44" s="62">
        <v>0</v>
      </c>
      <c r="Z44" s="62">
        <v>0</v>
      </c>
      <c r="AA44" s="62">
        <v>0</v>
      </c>
    </row>
    <row r="45" spans="1:27" ht="15.6">
      <c r="A45" s="63" t="s">
        <v>312</v>
      </c>
      <c r="B45" s="62">
        <v>0</v>
      </c>
      <c r="C45" s="62">
        <v>0</v>
      </c>
      <c r="D45" s="62">
        <v>0</v>
      </c>
      <c r="E45" s="62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</v>
      </c>
    </row>
    <row r="46" spans="1:27" ht="15.6">
      <c r="A46" s="63" t="s">
        <v>45</v>
      </c>
      <c r="B46" s="62">
        <v>4631</v>
      </c>
      <c r="C46" s="62">
        <v>4621.5</v>
      </c>
      <c r="D46" s="62">
        <v>4612</v>
      </c>
      <c r="E46" s="62">
        <v>4602.5</v>
      </c>
      <c r="F46" s="62">
        <v>4593</v>
      </c>
      <c r="G46" s="62">
        <v>4583.5</v>
      </c>
      <c r="H46" s="62">
        <v>4574</v>
      </c>
      <c r="I46" s="62">
        <v>4564.5</v>
      </c>
      <c r="J46" s="62">
        <v>4555</v>
      </c>
      <c r="K46" s="62">
        <v>4545.5</v>
      </c>
      <c r="L46" s="62">
        <v>4536</v>
      </c>
      <c r="M46" s="62">
        <v>4526.3999999999996</v>
      </c>
      <c r="N46" s="62">
        <v>4516.8</v>
      </c>
      <c r="O46" s="62">
        <v>4507.2</v>
      </c>
      <c r="P46" s="62">
        <v>4497.6000000000004</v>
      </c>
      <c r="Q46" s="62">
        <v>4488</v>
      </c>
      <c r="R46" s="62">
        <v>4478.2</v>
      </c>
      <c r="S46" s="62">
        <v>4468.3999999999996</v>
      </c>
      <c r="T46" s="62">
        <v>4458.6000000000004</v>
      </c>
      <c r="U46" s="62">
        <v>4448.8</v>
      </c>
      <c r="V46" s="62">
        <v>4439</v>
      </c>
      <c r="W46" s="62">
        <v>4622.2</v>
      </c>
      <c r="X46" s="62">
        <v>4805.3999999999996</v>
      </c>
      <c r="Y46" s="62">
        <v>4988.6000000000004</v>
      </c>
      <c r="Z46" s="62">
        <v>5171.8</v>
      </c>
      <c r="AA46" s="62">
        <v>5355</v>
      </c>
    </row>
    <row r="47" spans="1:27" ht="15.6">
      <c r="A47" s="63" t="s">
        <v>46</v>
      </c>
      <c r="B47" s="62">
        <v>11646.2</v>
      </c>
      <c r="C47" s="62">
        <v>11644.82</v>
      </c>
      <c r="D47" s="62">
        <v>11643.44</v>
      </c>
      <c r="E47" s="62">
        <v>11642.06</v>
      </c>
      <c r="F47" s="62">
        <v>11640.68</v>
      </c>
      <c r="G47" s="62">
        <v>11639.3</v>
      </c>
      <c r="H47" s="62">
        <v>11637.92</v>
      </c>
      <c r="I47" s="62">
        <v>11636.54</v>
      </c>
      <c r="J47" s="62">
        <v>11635.16</v>
      </c>
      <c r="K47" s="62">
        <v>11633.78</v>
      </c>
      <c r="L47" s="62">
        <v>11632.4</v>
      </c>
      <c r="M47" s="62">
        <v>11632.4</v>
      </c>
      <c r="N47" s="62">
        <v>11632.4</v>
      </c>
      <c r="O47" s="62">
        <v>11632.4</v>
      </c>
      <c r="P47" s="62">
        <v>11632.4</v>
      </c>
      <c r="Q47" s="62">
        <v>11632.4</v>
      </c>
      <c r="R47" s="62">
        <v>11632.4</v>
      </c>
      <c r="S47" s="62">
        <v>11632.4</v>
      </c>
      <c r="T47" s="62">
        <v>11632.4</v>
      </c>
      <c r="U47" s="62">
        <v>11632.4</v>
      </c>
      <c r="V47" s="62">
        <v>11632.4</v>
      </c>
      <c r="W47" s="62">
        <v>11632.4</v>
      </c>
      <c r="X47" s="62">
        <v>11632.4</v>
      </c>
      <c r="Y47" s="62">
        <v>11632.4</v>
      </c>
      <c r="Z47" s="62">
        <v>11632.4</v>
      </c>
      <c r="AA47" s="62">
        <v>11632.4</v>
      </c>
    </row>
    <row r="48" spans="1:27" ht="15.6">
      <c r="A48" s="63" t="s">
        <v>49</v>
      </c>
      <c r="B48" s="62">
        <v>0</v>
      </c>
      <c r="C48" s="62">
        <v>0</v>
      </c>
      <c r="D48" s="62">
        <v>0</v>
      </c>
      <c r="E48" s="62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</v>
      </c>
      <c r="Q48" s="62">
        <v>0</v>
      </c>
      <c r="R48" s="62">
        <v>0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</v>
      </c>
      <c r="AA48" s="62">
        <v>0</v>
      </c>
    </row>
    <row r="49" spans="1:27" ht="15.6">
      <c r="A49" s="63" t="s">
        <v>50</v>
      </c>
      <c r="B49" s="62">
        <v>8</v>
      </c>
      <c r="C49" s="62">
        <v>8</v>
      </c>
      <c r="D49" s="62">
        <v>8</v>
      </c>
      <c r="E49" s="62">
        <v>8</v>
      </c>
      <c r="F49" s="62">
        <v>8</v>
      </c>
      <c r="G49" s="62">
        <v>8</v>
      </c>
      <c r="H49" s="62">
        <v>8</v>
      </c>
      <c r="I49" s="62">
        <v>8</v>
      </c>
      <c r="J49" s="62">
        <v>8</v>
      </c>
      <c r="K49" s="62">
        <v>8</v>
      </c>
      <c r="L49" s="62">
        <v>8</v>
      </c>
      <c r="M49" s="62">
        <v>8</v>
      </c>
      <c r="N49" s="62">
        <v>8</v>
      </c>
      <c r="O49" s="62">
        <v>8</v>
      </c>
      <c r="P49" s="62">
        <v>8</v>
      </c>
      <c r="Q49" s="62">
        <v>8</v>
      </c>
      <c r="R49" s="62">
        <v>8</v>
      </c>
      <c r="S49" s="62">
        <v>8</v>
      </c>
      <c r="T49" s="62">
        <v>8</v>
      </c>
      <c r="U49" s="62">
        <v>8</v>
      </c>
      <c r="V49" s="62">
        <v>8</v>
      </c>
      <c r="W49" s="62">
        <v>8</v>
      </c>
      <c r="X49" s="62">
        <v>8</v>
      </c>
      <c r="Y49" s="62">
        <v>8</v>
      </c>
      <c r="Z49" s="62">
        <v>8</v>
      </c>
      <c r="AA49" s="62">
        <v>8</v>
      </c>
    </row>
    <row r="50" spans="1:27" ht="15.6">
      <c r="A50" s="63" t="s">
        <v>51</v>
      </c>
      <c r="B50" s="62">
        <v>7548</v>
      </c>
      <c r="C50" s="62">
        <v>7542.4</v>
      </c>
      <c r="D50" s="62">
        <v>7536.8</v>
      </c>
      <c r="E50" s="62">
        <v>7531.2</v>
      </c>
      <c r="F50" s="62">
        <v>7525.6</v>
      </c>
      <c r="G50" s="62">
        <v>7520</v>
      </c>
      <c r="H50" s="62">
        <v>7514.4</v>
      </c>
      <c r="I50" s="62">
        <v>7508.8</v>
      </c>
      <c r="J50" s="62">
        <v>7503.2</v>
      </c>
      <c r="K50" s="62">
        <v>7497.6</v>
      </c>
      <c r="L50" s="62">
        <v>7492</v>
      </c>
      <c r="M50" s="62">
        <v>7486.4</v>
      </c>
      <c r="N50" s="62">
        <v>7480.8</v>
      </c>
      <c r="O50" s="62">
        <v>7475.2</v>
      </c>
      <c r="P50" s="62">
        <v>7469.6</v>
      </c>
      <c r="Q50" s="62">
        <v>7464</v>
      </c>
      <c r="R50" s="62">
        <v>7458.4</v>
      </c>
      <c r="S50" s="62">
        <v>7452.8</v>
      </c>
      <c r="T50" s="62">
        <v>7447.2</v>
      </c>
      <c r="U50" s="62">
        <v>7441.6</v>
      </c>
      <c r="V50" s="62">
        <v>7436</v>
      </c>
      <c r="W50" s="62">
        <v>7430.2</v>
      </c>
      <c r="X50" s="62">
        <v>7424.4</v>
      </c>
      <c r="Y50" s="62">
        <v>7418.6</v>
      </c>
      <c r="Z50" s="62">
        <v>7412.8</v>
      </c>
      <c r="AA50" s="62">
        <v>7407</v>
      </c>
    </row>
    <row r="51" spans="1:27" ht="15.6">
      <c r="A51" s="63" t="s">
        <v>52</v>
      </c>
      <c r="B51" s="62">
        <v>0</v>
      </c>
      <c r="C51" s="62">
        <v>0</v>
      </c>
      <c r="D51" s="62">
        <v>0</v>
      </c>
      <c r="E51" s="62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0</v>
      </c>
      <c r="AA51" s="62">
        <v>0</v>
      </c>
    </row>
    <row r="52" spans="1:27" ht="15.6">
      <c r="A52" s="63" t="s">
        <v>53</v>
      </c>
      <c r="B52" s="62">
        <v>1313.03</v>
      </c>
      <c r="C52" s="62">
        <v>1243.95</v>
      </c>
      <c r="D52" s="62">
        <v>1174.8699999999999</v>
      </c>
      <c r="E52" s="62">
        <v>1105.8</v>
      </c>
      <c r="F52" s="62">
        <v>1036.72</v>
      </c>
      <c r="G52" s="62">
        <v>967.64</v>
      </c>
      <c r="H52" s="62">
        <v>898.56</v>
      </c>
      <c r="I52" s="62">
        <v>829.48</v>
      </c>
      <c r="J52" s="62">
        <v>760.41</v>
      </c>
      <c r="K52" s="62">
        <v>691.33</v>
      </c>
      <c r="L52" s="62">
        <v>622.25</v>
      </c>
      <c r="M52" s="62">
        <v>748.8</v>
      </c>
      <c r="N52" s="62">
        <v>875.35</v>
      </c>
      <c r="O52" s="62">
        <v>1001.89</v>
      </c>
      <c r="P52" s="62">
        <v>1128.44</v>
      </c>
      <c r="Q52" s="62">
        <v>1254.99</v>
      </c>
      <c r="R52" s="62">
        <v>1267.26</v>
      </c>
      <c r="S52" s="62">
        <v>1279.53</v>
      </c>
      <c r="T52" s="62">
        <v>1291.79</v>
      </c>
      <c r="U52" s="62">
        <v>1304.06</v>
      </c>
      <c r="V52" s="62">
        <v>1316.33</v>
      </c>
      <c r="W52" s="62">
        <v>1415.94</v>
      </c>
      <c r="X52" s="62">
        <v>1515.56</v>
      </c>
      <c r="Y52" s="62">
        <v>1615.17</v>
      </c>
      <c r="Z52" s="62">
        <v>1714.79</v>
      </c>
      <c r="AA52" s="62">
        <v>1814.4</v>
      </c>
    </row>
    <row r="53" spans="1:27" ht="15.6">
      <c r="A53" s="63" t="s">
        <v>55</v>
      </c>
      <c r="B53" s="62"/>
      <c r="C53" s="62"/>
      <c r="D53" s="62">
        <v>7</v>
      </c>
      <c r="E53" s="62">
        <v>7</v>
      </c>
      <c r="F53" s="62">
        <v>7</v>
      </c>
      <c r="G53" s="62">
        <v>7</v>
      </c>
      <c r="H53" s="62">
        <v>7</v>
      </c>
      <c r="I53" s="62">
        <v>7</v>
      </c>
      <c r="J53" s="62">
        <v>7</v>
      </c>
      <c r="K53" s="62">
        <v>7</v>
      </c>
      <c r="L53" s="62">
        <v>7</v>
      </c>
      <c r="M53" s="62">
        <v>7</v>
      </c>
      <c r="N53" s="62">
        <v>7</v>
      </c>
      <c r="O53" s="62">
        <v>7</v>
      </c>
      <c r="P53" s="62">
        <v>7</v>
      </c>
      <c r="Q53" s="62">
        <v>7</v>
      </c>
      <c r="R53" s="62">
        <v>7</v>
      </c>
      <c r="S53" s="62">
        <v>7</v>
      </c>
      <c r="T53" s="62">
        <v>7</v>
      </c>
      <c r="U53" s="62">
        <v>7</v>
      </c>
      <c r="V53" s="62">
        <v>7</v>
      </c>
      <c r="W53" s="62">
        <v>7</v>
      </c>
      <c r="X53" s="62">
        <v>7</v>
      </c>
      <c r="Y53" s="62">
        <v>7</v>
      </c>
      <c r="Z53" s="62">
        <v>7</v>
      </c>
      <c r="AA53" s="62">
        <v>7</v>
      </c>
    </row>
    <row r="54" spans="1:27" ht="15.6">
      <c r="A54" s="63" t="s">
        <v>56</v>
      </c>
      <c r="B54" s="62">
        <v>0</v>
      </c>
      <c r="C54" s="62">
        <v>0</v>
      </c>
      <c r="D54" s="62">
        <v>0</v>
      </c>
      <c r="E54" s="62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</v>
      </c>
      <c r="R54" s="62">
        <v>0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</v>
      </c>
    </row>
    <row r="55" spans="1:27" ht="15.6">
      <c r="A55" s="63" t="s">
        <v>58</v>
      </c>
      <c r="B55" s="62">
        <v>13.24</v>
      </c>
      <c r="C55" s="62">
        <v>13.24</v>
      </c>
      <c r="D55" s="62">
        <v>13.24</v>
      </c>
      <c r="E55" s="62">
        <v>13.24</v>
      </c>
      <c r="F55" s="62">
        <v>13.24</v>
      </c>
      <c r="G55" s="62">
        <v>13.24</v>
      </c>
      <c r="H55" s="62">
        <v>13.24</v>
      </c>
      <c r="I55" s="62">
        <v>13.24</v>
      </c>
      <c r="J55" s="62">
        <v>13.24</v>
      </c>
      <c r="K55" s="62">
        <v>13.24</v>
      </c>
      <c r="L55" s="62">
        <v>13.24</v>
      </c>
      <c r="M55" s="62">
        <v>13.24</v>
      </c>
      <c r="N55" s="62">
        <v>13.24</v>
      </c>
      <c r="O55" s="62">
        <v>13.24</v>
      </c>
      <c r="P55" s="62">
        <v>13.24</v>
      </c>
      <c r="Q55" s="62">
        <v>13.24</v>
      </c>
      <c r="R55" s="62">
        <v>13.24</v>
      </c>
      <c r="S55" s="62">
        <v>13.24</v>
      </c>
      <c r="T55" s="62">
        <v>13.24</v>
      </c>
      <c r="U55" s="62">
        <v>13.24</v>
      </c>
      <c r="V55" s="62">
        <v>13.24</v>
      </c>
      <c r="W55" s="62">
        <v>13.24</v>
      </c>
      <c r="X55" s="62">
        <v>13.24</v>
      </c>
      <c r="Y55" s="62">
        <v>13.24</v>
      </c>
      <c r="Z55" s="62">
        <v>13.24</v>
      </c>
      <c r="AA55" s="62">
        <v>13.24</v>
      </c>
    </row>
    <row r="56" spans="1:27" ht="15.6">
      <c r="A56" s="63" t="s">
        <v>313</v>
      </c>
      <c r="B56" s="62"/>
      <c r="C56" s="62"/>
      <c r="D56" s="62"/>
      <c r="E56" s="62">
        <v>9</v>
      </c>
      <c r="F56" s="62">
        <v>9</v>
      </c>
      <c r="G56" s="62">
        <v>9</v>
      </c>
      <c r="H56" s="62">
        <v>9</v>
      </c>
      <c r="I56" s="62">
        <v>9</v>
      </c>
      <c r="J56" s="62">
        <v>9</v>
      </c>
      <c r="K56" s="62">
        <v>9</v>
      </c>
      <c r="L56" s="62">
        <v>9</v>
      </c>
      <c r="M56" s="62">
        <v>9</v>
      </c>
      <c r="N56" s="62">
        <v>9</v>
      </c>
      <c r="O56" s="62">
        <v>9</v>
      </c>
      <c r="P56" s="62">
        <v>9</v>
      </c>
      <c r="Q56" s="62">
        <v>9</v>
      </c>
      <c r="R56" s="62">
        <v>9.1999999999999993</v>
      </c>
      <c r="S56" s="62">
        <v>9.4</v>
      </c>
      <c r="T56" s="62">
        <v>9.6</v>
      </c>
      <c r="U56" s="62">
        <v>9.8000000000000007</v>
      </c>
      <c r="V56" s="62">
        <v>10</v>
      </c>
      <c r="W56" s="62">
        <v>10</v>
      </c>
      <c r="X56" s="62">
        <v>10</v>
      </c>
      <c r="Y56" s="62">
        <v>10</v>
      </c>
      <c r="Z56" s="62">
        <v>10</v>
      </c>
      <c r="AA56" s="62">
        <v>10</v>
      </c>
    </row>
    <row r="57" spans="1:27" ht="15.6">
      <c r="A57" s="47" t="s">
        <v>59</v>
      </c>
      <c r="B57" s="62">
        <v>33</v>
      </c>
      <c r="C57" s="62">
        <v>33</v>
      </c>
      <c r="D57" s="62">
        <v>33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spans="1:27" ht="15.6">
      <c r="A58" s="63" t="s">
        <v>60</v>
      </c>
      <c r="B58" s="62">
        <v>1129</v>
      </c>
      <c r="C58" s="62">
        <v>1111.5</v>
      </c>
      <c r="D58" s="62">
        <v>1094</v>
      </c>
      <c r="E58" s="62">
        <v>1076.5</v>
      </c>
      <c r="F58" s="62">
        <v>1059</v>
      </c>
      <c r="G58" s="62">
        <v>1041.5</v>
      </c>
      <c r="H58" s="62">
        <v>1024</v>
      </c>
      <c r="I58" s="62">
        <v>1006.5</v>
      </c>
      <c r="J58" s="62">
        <v>989</v>
      </c>
      <c r="K58" s="62">
        <v>971.5</v>
      </c>
      <c r="L58" s="62">
        <v>954</v>
      </c>
      <c r="M58" s="62">
        <v>936.6</v>
      </c>
      <c r="N58" s="62">
        <v>919.2</v>
      </c>
      <c r="O58" s="62">
        <v>901.8</v>
      </c>
      <c r="P58" s="62">
        <v>884.4</v>
      </c>
      <c r="Q58" s="62">
        <v>867</v>
      </c>
      <c r="R58" s="62">
        <v>849.6</v>
      </c>
      <c r="S58" s="62">
        <v>832.2</v>
      </c>
      <c r="T58" s="62">
        <v>814.8</v>
      </c>
      <c r="U58" s="62">
        <v>797.4</v>
      </c>
      <c r="V58" s="62">
        <v>780</v>
      </c>
      <c r="W58" s="62">
        <v>764.2</v>
      </c>
      <c r="X58" s="62">
        <v>748.4</v>
      </c>
      <c r="Y58" s="62">
        <v>732.6</v>
      </c>
      <c r="Z58" s="62">
        <v>716.8</v>
      </c>
      <c r="AA58" s="62">
        <v>701</v>
      </c>
    </row>
    <row r="59" spans="1:27" ht="15.6">
      <c r="A59" s="63" t="s">
        <v>61</v>
      </c>
      <c r="B59" s="62">
        <v>105189</v>
      </c>
      <c r="C59" s="62">
        <v>105115.6</v>
      </c>
      <c r="D59" s="62">
        <v>105042.2</v>
      </c>
      <c r="E59" s="62">
        <v>104968.8</v>
      </c>
      <c r="F59" s="62">
        <v>104895.4</v>
      </c>
      <c r="G59" s="62">
        <v>104822</v>
      </c>
      <c r="H59" s="62">
        <v>104748.6</v>
      </c>
      <c r="I59" s="62">
        <v>104675.2</v>
      </c>
      <c r="J59" s="62">
        <v>104601.8</v>
      </c>
      <c r="K59" s="62">
        <v>104528.4</v>
      </c>
      <c r="L59" s="62">
        <v>104455</v>
      </c>
      <c r="M59" s="62">
        <v>104381.6</v>
      </c>
      <c r="N59" s="62">
        <v>104308.2</v>
      </c>
      <c r="O59" s="62">
        <v>104234.8</v>
      </c>
      <c r="P59" s="62">
        <v>104161.4</v>
      </c>
      <c r="Q59" s="62">
        <v>104088</v>
      </c>
      <c r="R59" s="62">
        <v>103947.8</v>
      </c>
      <c r="S59" s="62">
        <v>103807.6</v>
      </c>
      <c r="T59" s="62">
        <v>103667.4</v>
      </c>
      <c r="U59" s="62">
        <v>103527.2</v>
      </c>
      <c r="V59" s="62">
        <v>103387</v>
      </c>
      <c r="W59" s="62">
        <v>103246.8</v>
      </c>
      <c r="X59" s="62">
        <v>103106.6</v>
      </c>
      <c r="Y59" s="62">
        <v>102966.39999999999</v>
      </c>
      <c r="Z59" s="62">
        <v>102826.2</v>
      </c>
      <c r="AA59" s="62">
        <v>102686</v>
      </c>
    </row>
    <row r="60" spans="1:27" ht="15.6">
      <c r="A60" s="63" t="s">
        <v>62</v>
      </c>
      <c r="B60" s="62">
        <v>30</v>
      </c>
      <c r="C60" s="62">
        <v>30.2</v>
      </c>
      <c r="D60" s="62">
        <v>30.4</v>
      </c>
      <c r="E60" s="62">
        <v>30.6</v>
      </c>
      <c r="F60" s="62">
        <v>30.8</v>
      </c>
      <c r="G60" s="62">
        <v>31</v>
      </c>
      <c r="H60" s="62">
        <v>31.2</v>
      </c>
      <c r="I60" s="62">
        <v>31.4</v>
      </c>
      <c r="J60" s="62">
        <v>31.6</v>
      </c>
      <c r="K60" s="62">
        <v>31.8</v>
      </c>
      <c r="L60" s="62">
        <v>32</v>
      </c>
      <c r="M60" s="62">
        <v>31.8</v>
      </c>
      <c r="N60" s="62">
        <v>31.6</v>
      </c>
      <c r="O60" s="62">
        <v>31.4</v>
      </c>
      <c r="P60" s="62">
        <v>31.2</v>
      </c>
      <c r="Q60" s="62">
        <v>31</v>
      </c>
      <c r="R60" s="62">
        <v>31.2</v>
      </c>
      <c r="S60" s="62">
        <v>31.4</v>
      </c>
      <c r="T60" s="62">
        <v>31.6</v>
      </c>
      <c r="U60" s="62">
        <v>31.8</v>
      </c>
      <c r="V60" s="62">
        <v>32</v>
      </c>
      <c r="W60" s="62">
        <v>32.4</v>
      </c>
      <c r="X60" s="62">
        <v>32.799999999999997</v>
      </c>
      <c r="Y60" s="62">
        <v>33.200000000000003</v>
      </c>
      <c r="Z60" s="62">
        <v>33.6</v>
      </c>
      <c r="AA60" s="62">
        <v>34</v>
      </c>
    </row>
    <row r="61" spans="1:27" ht="15.6">
      <c r="A61" s="63" t="s">
        <v>63</v>
      </c>
      <c r="B61" s="62">
        <v>0</v>
      </c>
      <c r="C61" s="62">
        <v>0</v>
      </c>
      <c r="D61" s="62">
        <v>0</v>
      </c>
      <c r="E61" s="62">
        <v>0</v>
      </c>
      <c r="F61" s="62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2">
        <v>0</v>
      </c>
    </row>
    <row r="62" spans="1:27" ht="15.6">
      <c r="A62" s="63" t="s">
        <v>64</v>
      </c>
      <c r="B62" s="62">
        <v>28.42</v>
      </c>
      <c r="C62" s="62">
        <v>28.34</v>
      </c>
      <c r="D62" s="62">
        <v>28.25</v>
      </c>
      <c r="E62" s="62">
        <v>28.16</v>
      </c>
      <c r="F62" s="62">
        <v>28.08</v>
      </c>
      <c r="G62" s="62">
        <v>28</v>
      </c>
      <c r="H62" s="62">
        <v>27.91</v>
      </c>
      <c r="I62" s="62">
        <v>27.82</v>
      </c>
      <c r="J62" s="62">
        <v>27.74</v>
      </c>
      <c r="K62" s="62">
        <v>27.66</v>
      </c>
      <c r="L62" s="62">
        <v>27.57</v>
      </c>
      <c r="M62" s="62">
        <v>27.48</v>
      </c>
      <c r="N62" s="62">
        <v>27.4</v>
      </c>
      <c r="O62" s="62">
        <v>27.31</v>
      </c>
      <c r="P62" s="62">
        <v>27.23</v>
      </c>
      <c r="Q62" s="62">
        <v>27.14</v>
      </c>
      <c r="R62" s="62">
        <v>27.06</v>
      </c>
      <c r="S62" s="62">
        <v>26.97</v>
      </c>
      <c r="T62" s="62">
        <v>26.89</v>
      </c>
      <c r="U62" s="62">
        <v>26.8</v>
      </c>
      <c r="V62" s="62">
        <v>26.72</v>
      </c>
      <c r="W62" s="62">
        <v>26.64</v>
      </c>
      <c r="X62" s="62">
        <v>26.55</v>
      </c>
      <c r="Y62" s="62">
        <v>26.47</v>
      </c>
      <c r="Z62" s="62">
        <v>26.38</v>
      </c>
      <c r="AA62" s="62">
        <v>26.3</v>
      </c>
    </row>
    <row r="63" spans="1:27" ht="15.6">
      <c r="A63" s="63" t="s">
        <v>65</v>
      </c>
      <c r="B63" s="62">
        <v>0</v>
      </c>
      <c r="C63" s="62">
        <v>0</v>
      </c>
      <c r="D63" s="62">
        <v>0</v>
      </c>
      <c r="E63" s="62">
        <v>0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0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</row>
    <row r="64" spans="1:27" ht="15.6">
      <c r="A64" s="63" t="s">
        <v>66</v>
      </c>
      <c r="B64" s="62">
        <v>14586.4</v>
      </c>
      <c r="C64" s="62">
        <v>14489.93</v>
      </c>
      <c r="D64" s="62">
        <v>14393.45</v>
      </c>
      <c r="E64" s="62">
        <v>14296.97</v>
      </c>
      <c r="F64" s="62">
        <v>14200.5</v>
      </c>
      <c r="G64" s="62">
        <v>14104.02</v>
      </c>
      <c r="H64" s="62">
        <v>14007.54</v>
      </c>
      <c r="I64" s="62">
        <v>13911.07</v>
      </c>
      <c r="J64" s="62">
        <v>13814.59</v>
      </c>
      <c r="K64" s="62">
        <v>13718.11</v>
      </c>
      <c r="L64" s="62">
        <v>13621.64</v>
      </c>
      <c r="M64" s="62">
        <v>13544.68</v>
      </c>
      <c r="N64" s="62">
        <v>13467.73</v>
      </c>
      <c r="O64" s="62">
        <v>13390.77</v>
      </c>
      <c r="P64" s="62">
        <v>13313.81</v>
      </c>
      <c r="Q64" s="62">
        <v>13236.86</v>
      </c>
      <c r="R64" s="62">
        <v>13159.9</v>
      </c>
      <c r="S64" s="62">
        <v>13082.95</v>
      </c>
      <c r="T64" s="62">
        <v>13005.99</v>
      </c>
      <c r="U64" s="62">
        <v>12929.04</v>
      </c>
      <c r="V64" s="62">
        <v>12852.08</v>
      </c>
      <c r="W64" s="62">
        <v>12775.12</v>
      </c>
      <c r="X64" s="62">
        <v>12698.17</v>
      </c>
      <c r="Y64" s="62">
        <v>12621.21</v>
      </c>
      <c r="Z64" s="62">
        <v>12544.26</v>
      </c>
      <c r="AA64" s="62">
        <v>12467.3</v>
      </c>
    </row>
    <row r="65" spans="1:27" ht="15.6">
      <c r="A65" s="63" t="s">
        <v>67</v>
      </c>
      <c r="B65" s="62">
        <v>0</v>
      </c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</row>
    <row r="66" spans="1:27" ht="15.6">
      <c r="A66" s="63" t="s">
        <v>68</v>
      </c>
      <c r="B66" s="62">
        <v>4.8</v>
      </c>
      <c r="C66" s="62">
        <v>4.8</v>
      </c>
      <c r="D66" s="62">
        <v>4.8</v>
      </c>
      <c r="E66" s="62">
        <v>4.8</v>
      </c>
      <c r="F66" s="62">
        <v>4.8</v>
      </c>
      <c r="G66" s="62">
        <v>4.8</v>
      </c>
      <c r="H66" s="62">
        <v>4.8</v>
      </c>
      <c r="I66" s="62">
        <v>4.8</v>
      </c>
      <c r="J66" s="62">
        <v>4.8</v>
      </c>
      <c r="K66" s="62">
        <v>4.8</v>
      </c>
      <c r="L66" s="62">
        <v>4.8</v>
      </c>
      <c r="M66" s="62">
        <v>4.8</v>
      </c>
      <c r="N66" s="62">
        <v>4.8</v>
      </c>
      <c r="O66" s="62">
        <v>4.8</v>
      </c>
      <c r="P66" s="62">
        <v>4.8</v>
      </c>
      <c r="Q66" s="62">
        <v>4.8</v>
      </c>
      <c r="R66" s="62">
        <v>4.8</v>
      </c>
      <c r="S66" s="62">
        <v>4.8</v>
      </c>
      <c r="T66" s="62">
        <v>4.8</v>
      </c>
      <c r="U66" s="62">
        <v>4.8</v>
      </c>
      <c r="V66" s="62">
        <v>4.8</v>
      </c>
      <c r="W66" s="62">
        <v>4.8</v>
      </c>
      <c r="X66" s="62">
        <v>4.8</v>
      </c>
      <c r="Y66" s="62">
        <v>4.8</v>
      </c>
      <c r="Z66" s="62">
        <v>4.8</v>
      </c>
      <c r="AA66" s="62">
        <v>4.8</v>
      </c>
    </row>
    <row r="67" spans="1:27" ht="15.6">
      <c r="A67" s="63" t="s">
        <v>69</v>
      </c>
      <c r="B67" s="62">
        <v>0</v>
      </c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0</v>
      </c>
      <c r="AA67" s="62">
        <v>0</v>
      </c>
    </row>
    <row r="68" spans="1:27" ht="15.6">
      <c r="A68" s="63" t="s">
        <v>70</v>
      </c>
      <c r="B68" s="62"/>
      <c r="C68" s="62"/>
      <c r="D68" s="62"/>
      <c r="E68" s="62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</row>
    <row r="69" spans="1:27" ht="15.6">
      <c r="A69" s="63" t="s">
        <v>71</v>
      </c>
      <c r="B69" s="62"/>
      <c r="C69" s="62"/>
      <c r="D69" s="62">
        <v>41.6</v>
      </c>
      <c r="E69" s="62">
        <v>42.4</v>
      </c>
      <c r="F69" s="62">
        <v>43.2</v>
      </c>
      <c r="G69" s="62">
        <v>44</v>
      </c>
      <c r="H69" s="62">
        <v>44.8</v>
      </c>
      <c r="I69" s="62">
        <v>45.6</v>
      </c>
      <c r="J69" s="62">
        <v>46.4</v>
      </c>
      <c r="K69" s="62">
        <v>47.2</v>
      </c>
      <c r="L69" s="62">
        <v>48</v>
      </c>
      <c r="M69" s="62">
        <v>48.8</v>
      </c>
      <c r="N69" s="62">
        <v>49.6</v>
      </c>
      <c r="O69" s="62">
        <v>50.4</v>
      </c>
      <c r="P69" s="62">
        <v>51.2</v>
      </c>
      <c r="Q69" s="62">
        <v>52</v>
      </c>
      <c r="R69" s="62">
        <v>52.6</v>
      </c>
      <c r="S69" s="62">
        <v>53.2</v>
      </c>
      <c r="T69" s="62">
        <v>53.8</v>
      </c>
      <c r="U69" s="62">
        <v>54.4</v>
      </c>
      <c r="V69" s="62">
        <v>55</v>
      </c>
      <c r="W69" s="62">
        <v>55.6</v>
      </c>
      <c r="X69" s="62">
        <v>56.2</v>
      </c>
      <c r="Y69" s="62">
        <v>56.8</v>
      </c>
      <c r="Z69" s="62">
        <v>57.4</v>
      </c>
      <c r="AA69" s="62">
        <v>58</v>
      </c>
    </row>
    <row r="70" spans="1:27" ht="15.6">
      <c r="A70" s="63" t="s">
        <v>314</v>
      </c>
      <c r="B70" s="62">
        <v>0</v>
      </c>
      <c r="C70" s="62">
        <v>0</v>
      </c>
      <c r="D70" s="62">
        <v>0</v>
      </c>
      <c r="E70" s="62">
        <v>0</v>
      </c>
      <c r="F70" s="62">
        <v>0</v>
      </c>
      <c r="G70" s="62">
        <v>0</v>
      </c>
      <c r="H70" s="62">
        <v>0</v>
      </c>
      <c r="I70" s="62">
        <v>0</v>
      </c>
      <c r="J70" s="62">
        <v>0</v>
      </c>
      <c r="K70" s="62">
        <v>0</v>
      </c>
      <c r="L70" s="62">
        <v>0</v>
      </c>
      <c r="M70" s="62">
        <v>0</v>
      </c>
      <c r="N70" s="62">
        <v>0</v>
      </c>
      <c r="O70" s="62">
        <v>0</v>
      </c>
      <c r="P70" s="62">
        <v>0</v>
      </c>
      <c r="Q70" s="62">
        <v>0</v>
      </c>
      <c r="R70" s="62">
        <v>0</v>
      </c>
      <c r="S70" s="62">
        <v>0</v>
      </c>
      <c r="T70" s="62">
        <v>0</v>
      </c>
      <c r="U70" s="62">
        <v>0</v>
      </c>
      <c r="V70" s="62">
        <v>0</v>
      </c>
      <c r="W70" s="62">
        <v>0</v>
      </c>
      <c r="X70" s="62">
        <v>0</v>
      </c>
      <c r="Y70" s="62">
        <v>0</v>
      </c>
      <c r="Z70" s="62">
        <v>0</v>
      </c>
      <c r="AA70" s="62">
        <v>0</v>
      </c>
    </row>
    <row r="71" spans="1:27" ht="15.6">
      <c r="A71" s="63" t="s">
        <v>72</v>
      </c>
      <c r="B71" s="62"/>
      <c r="C71" s="62"/>
      <c r="D71" s="62"/>
      <c r="E71" s="62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</v>
      </c>
      <c r="R71" s="62">
        <v>0</v>
      </c>
      <c r="S71" s="62">
        <v>0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</row>
    <row r="72" spans="1:27" ht="15.6">
      <c r="A72" s="63" t="s">
        <v>315</v>
      </c>
      <c r="B72" s="62">
        <v>0</v>
      </c>
      <c r="C72" s="62">
        <v>0</v>
      </c>
      <c r="D72" s="62">
        <v>0</v>
      </c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spans="1:27" ht="15.6">
      <c r="A73" s="63" t="s">
        <v>73</v>
      </c>
      <c r="B73" s="62">
        <v>0</v>
      </c>
      <c r="C73" s="62">
        <v>0</v>
      </c>
      <c r="D73" s="62">
        <v>0</v>
      </c>
      <c r="E73" s="62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</row>
    <row r="74" spans="1:27" ht="15.6">
      <c r="A74" s="63" t="s">
        <v>74</v>
      </c>
      <c r="B74" s="62">
        <v>0</v>
      </c>
      <c r="C74" s="62">
        <v>0</v>
      </c>
      <c r="D74" s="62">
        <v>0</v>
      </c>
      <c r="E74" s="62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0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0</v>
      </c>
      <c r="AA74" s="62">
        <v>0</v>
      </c>
    </row>
    <row r="75" spans="1:27" ht="15.6">
      <c r="A75" s="63" t="s">
        <v>75</v>
      </c>
      <c r="B75" s="62">
        <v>489.51</v>
      </c>
      <c r="C75" s="62">
        <v>485.1</v>
      </c>
      <c r="D75" s="62">
        <v>480.68</v>
      </c>
      <c r="E75" s="62">
        <v>476.27</v>
      </c>
      <c r="F75" s="62">
        <v>471.85</v>
      </c>
      <c r="G75" s="62">
        <v>467.44</v>
      </c>
      <c r="H75" s="62">
        <v>463.02</v>
      </c>
      <c r="I75" s="62">
        <v>458.61</v>
      </c>
      <c r="J75" s="62">
        <v>454.19</v>
      </c>
      <c r="K75" s="62">
        <v>449.78</v>
      </c>
      <c r="L75" s="62">
        <v>445.36</v>
      </c>
      <c r="M75" s="62">
        <v>445.97</v>
      </c>
      <c r="N75" s="62">
        <v>446.58</v>
      </c>
      <c r="O75" s="62">
        <v>447.19</v>
      </c>
      <c r="P75" s="62">
        <v>447.79</v>
      </c>
      <c r="Q75" s="62">
        <v>448.4</v>
      </c>
      <c r="R75" s="62">
        <v>442.76</v>
      </c>
      <c r="S75" s="62">
        <v>437.11</v>
      </c>
      <c r="T75" s="62">
        <v>431.46</v>
      </c>
      <c r="U75" s="62">
        <v>425.82</v>
      </c>
      <c r="V75" s="62">
        <v>420.17</v>
      </c>
      <c r="W75" s="62">
        <v>418.42</v>
      </c>
      <c r="X75" s="62">
        <v>416.67</v>
      </c>
      <c r="Y75" s="62">
        <v>414.91</v>
      </c>
      <c r="Z75" s="62">
        <v>413.16</v>
      </c>
      <c r="AA75" s="62">
        <v>411.41</v>
      </c>
    </row>
    <row r="76" spans="1:27" ht="15.6">
      <c r="A76" s="63" t="s">
        <v>76</v>
      </c>
      <c r="B76" s="62">
        <v>230.21</v>
      </c>
      <c r="C76" s="62">
        <v>230.21</v>
      </c>
      <c r="D76" s="62">
        <v>230.21</v>
      </c>
      <c r="E76" s="62">
        <v>230.21</v>
      </c>
      <c r="F76" s="62">
        <v>230.21</v>
      </c>
      <c r="G76" s="62">
        <v>230.21</v>
      </c>
      <c r="H76" s="62">
        <v>230.21</v>
      </c>
      <c r="I76" s="62">
        <v>230.21</v>
      </c>
      <c r="J76" s="62">
        <v>230.21</v>
      </c>
      <c r="K76" s="62">
        <v>230.21</v>
      </c>
      <c r="L76" s="62">
        <v>230.21</v>
      </c>
      <c r="M76" s="62">
        <v>230.21</v>
      </c>
      <c r="N76" s="62">
        <v>230.21</v>
      </c>
      <c r="O76" s="62">
        <v>230.21</v>
      </c>
      <c r="P76" s="62">
        <v>230.21</v>
      </c>
      <c r="Q76" s="62">
        <v>230.21</v>
      </c>
      <c r="R76" s="62">
        <v>230.21</v>
      </c>
      <c r="S76" s="62">
        <v>230.21</v>
      </c>
      <c r="T76" s="62">
        <v>230.21</v>
      </c>
      <c r="U76" s="62">
        <v>230.21</v>
      </c>
      <c r="V76" s="62">
        <v>230.21</v>
      </c>
      <c r="W76" s="62">
        <v>230.21</v>
      </c>
      <c r="X76" s="62">
        <v>230.21</v>
      </c>
      <c r="Y76" s="62">
        <v>230.21</v>
      </c>
      <c r="Z76" s="62">
        <v>230.21</v>
      </c>
      <c r="AA76" s="62">
        <v>230.21</v>
      </c>
    </row>
    <row r="77" spans="1:27" ht="15.6">
      <c r="A77" s="63" t="s">
        <v>77</v>
      </c>
      <c r="B77" s="62">
        <v>0</v>
      </c>
      <c r="C77" s="62">
        <v>0</v>
      </c>
      <c r="D77" s="62">
        <v>0</v>
      </c>
      <c r="E77" s="62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</row>
    <row r="78" spans="1:27" ht="15.6">
      <c r="A78" s="63" t="s">
        <v>78</v>
      </c>
      <c r="B78" s="62">
        <v>8147.3</v>
      </c>
      <c r="C78" s="62">
        <v>8135.1</v>
      </c>
      <c r="D78" s="62">
        <v>8122.9</v>
      </c>
      <c r="E78" s="62">
        <v>8110.7</v>
      </c>
      <c r="F78" s="62">
        <v>8098.5</v>
      </c>
      <c r="G78" s="62">
        <v>8086.3</v>
      </c>
      <c r="H78" s="62">
        <v>8074.1</v>
      </c>
      <c r="I78" s="62">
        <v>8061.9</v>
      </c>
      <c r="J78" s="62">
        <v>8049.7</v>
      </c>
      <c r="K78" s="62">
        <v>8037.5</v>
      </c>
      <c r="L78" s="62">
        <v>8025.3</v>
      </c>
      <c r="M78" s="62">
        <v>8013.1</v>
      </c>
      <c r="N78" s="62">
        <v>8000.9</v>
      </c>
      <c r="O78" s="62">
        <v>7988.7</v>
      </c>
      <c r="P78" s="62">
        <v>7976.5</v>
      </c>
      <c r="Q78" s="62">
        <v>7964.3</v>
      </c>
      <c r="R78" s="62">
        <v>7937.7</v>
      </c>
      <c r="S78" s="62">
        <v>7911.1</v>
      </c>
      <c r="T78" s="62">
        <v>7884.5</v>
      </c>
      <c r="U78" s="62">
        <v>7857.9</v>
      </c>
      <c r="V78" s="62">
        <v>7831.3</v>
      </c>
      <c r="W78" s="62">
        <v>7827.6</v>
      </c>
      <c r="X78" s="62">
        <v>7823.9</v>
      </c>
      <c r="Y78" s="62">
        <v>7820.2</v>
      </c>
      <c r="Z78" s="62">
        <v>7816.5</v>
      </c>
      <c r="AA78" s="62">
        <v>7812.8</v>
      </c>
    </row>
    <row r="79" spans="1:27" ht="15.6">
      <c r="A79" s="63" t="s">
        <v>79</v>
      </c>
      <c r="B79" s="62">
        <v>40</v>
      </c>
      <c r="C79" s="62">
        <v>40</v>
      </c>
      <c r="D79" s="62">
        <v>40</v>
      </c>
      <c r="E79" s="62">
        <v>40</v>
      </c>
      <c r="F79" s="62">
        <v>40</v>
      </c>
      <c r="G79" s="62">
        <v>40</v>
      </c>
      <c r="H79" s="62">
        <v>40</v>
      </c>
      <c r="I79" s="62">
        <v>40</v>
      </c>
      <c r="J79" s="62">
        <v>40</v>
      </c>
      <c r="K79" s="62">
        <v>40</v>
      </c>
      <c r="L79" s="62">
        <v>40</v>
      </c>
      <c r="M79" s="62">
        <v>40</v>
      </c>
      <c r="N79" s="62">
        <v>40</v>
      </c>
      <c r="O79" s="62">
        <v>40</v>
      </c>
      <c r="P79" s="62">
        <v>40</v>
      </c>
      <c r="Q79" s="62">
        <v>40</v>
      </c>
      <c r="R79" s="62">
        <v>40</v>
      </c>
      <c r="S79" s="62">
        <v>40</v>
      </c>
      <c r="T79" s="62">
        <v>40</v>
      </c>
      <c r="U79" s="62">
        <v>40</v>
      </c>
      <c r="V79" s="62">
        <v>40</v>
      </c>
      <c r="W79" s="62">
        <v>40</v>
      </c>
      <c r="X79" s="62">
        <v>40</v>
      </c>
      <c r="Y79" s="62">
        <v>40</v>
      </c>
      <c r="Z79" s="62">
        <v>40</v>
      </c>
      <c r="AA79" s="62">
        <v>40</v>
      </c>
    </row>
    <row r="80" spans="1:27" ht="15.6">
      <c r="A80" s="63" t="s">
        <v>80</v>
      </c>
      <c r="B80" s="62">
        <v>20934</v>
      </c>
      <c r="C80" s="62">
        <v>20604</v>
      </c>
      <c r="D80" s="62">
        <v>20274</v>
      </c>
      <c r="E80" s="62">
        <v>19944</v>
      </c>
      <c r="F80" s="62">
        <v>19614</v>
      </c>
      <c r="G80" s="62">
        <v>19284</v>
      </c>
      <c r="H80" s="62">
        <v>18954</v>
      </c>
      <c r="I80" s="62">
        <v>18624</v>
      </c>
      <c r="J80" s="62">
        <v>18294</v>
      </c>
      <c r="K80" s="62">
        <v>17964</v>
      </c>
      <c r="L80" s="62">
        <v>17634</v>
      </c>
      <c r="M80" s="62">
        <v>17304</v>
      </c>
      <c r="N80" s="62">
        <v>16974</v>
      </c>
      <c r="O80" s="62">
        <v>16644</v>
      </c>
      <c r="P80" s="62">
        <v>16314</v>
      </c>
      <c r="Q80" s="62">
        <v>15984</v>
      </c>
      <c r="R80" s="62">
        <v>15654</v>
      </c>
      <c r="S80" s="62">
        <v>15324</v>
      </c>
      <c r="T80" s="62">
        <v>14994</v>
      </c>
      <c r="U80" s="62">
        <v>14664</v>
      </c>
      <c r="V80" s="62">
        <v>14334</v>
      </c>
      <c r="W80" s="62">
        <v>14028</v>
      </c>
      <c r="X80" s="62">
        <v>13722</v>
      </c>
      <c r="Y80" s="62">
        <v>13416</v>
      </c>
      <c r="Z80" s="62">
        <v>13110</v>
      </c>
      <c r="AA80" s="62">
        <v>12804</v>
      </c>
    </row>
    <row r="81" spans="1:27" ht="15.6">
      <c r="A81" s="63" t="s">
        <v>81</v>
      </c>
      <c r="B81" s="62">
        <v>1.2</v>
      </c>
      <c r="C81" s="62">
        <v>1.2</v>
      </c>
      <c r="D81" s="62">
        <v>1.2</v>
      </c>
      <c r="E81" s="62">
        <v>1.2</v>
      </c>
      <c r="F81" s="62">
        <v>1.2</v>
      </c>
      <c r="G81" s="62">
        <v>1.2</v>
      </c>
      <c r="H81" s="62">
        <v>1.2</v>
      </c>
      <c r="I81" s="62">
        <v>1.2</v>
      </c>
      <c r="J81" s="62">
        <v>1.2</v>
      </c>
      <c r="K81" s="62">
        <v>1.2</v>
      </c>
      <c r="L81" s="62">
        <v>1.2</v>
      </c>
      <c r="M81" s="62">
        <v>1.1599999999999999</v>
      </c>
      <c r="N81" s="62">
        <v>1.1200000000000001</v>
      </c>
      <c r="O81" s="62">
        <v>1.08</v>
      </c>
      <c r="P81" s="62">
        <v>1.04</v>
      </c>
      <c r="Q81" s="62">
        <v>1</v>
      </c>
      <c r="R81" s="62">
        <v>0.96</v>
      </c>
      <c r="S81" s="62">
        <v>0.92</v>
      </c>
      <c r="T81" s="62">
        <v>0.88</v>
      </c>
      <c r="U81" s="62">
        <v>0.84</v>
      </c>
      <c r="V81" s="62">
        <v>0.8</v>
      </c>
      <c r="W81" s="62">
        <v>0.8</v>
      </c>
      <c r="X81" s="62">
        <v>0.8</v>
      </c>
      <c r="Y81" s="62">
        <v>0.8</v>
      </c>
      <c r="Z81" s="62">
        <v>0.8</v>
      </c>
      <c r="AA81" s="62">
        <v>0.8</v>
      </c>
    </row>
    <row r="82" spans="1:27" ht="15.6">
      <c r="A82" s="63" t="s">
        <v>82</v>
      </c>
      <c r="B82" s="62"/>
      <c r="C82" s="62"/>
      <c r="D82" s="62">
        <v>500</v>
      </c>
      <c r="E82" s="62">
        <v>500</v>
      </c>
      <c r="F82" s="62">
        <v>500</v>
      </c>
      <c r="G82" s="62">
        <v>500</v>
      </c>
      <c r="H82" s="62">
        <v>500</v>
      </c>
      <c r="I82" s="62">
        <v>500</v>
      </c>
      <c r="J82" s="62">
        <v>500</v>
      </c>
      <c r="K82" s="62">
        <v>500</v>
      </c>
      <c r="L82" s="62">
        <v>500</v>
      </c>
      <c r="M82" s="62">
        <v>500</v>
      </c>
      <c r="N82" s="62">
        <v>500</v>
      </c>
      <c r="O82" s="62">
        <v>500</v>
      </c>
      <c r="P82" s="62">
        <v>500</v>
      </c>
      <c r="Q82" s="62">
        <v>500</v>
      </c>
      <c r="R82" s="62">
        <v>500</v>
      </c>
      <c r="S82" s="62">
        <v>500</v>
      </c>
      <c r="T82" s="62">
        <v>500</v>
      </c>
      <c r="U82" s="62">
        <v>500</v>
      </c>
      <c r="V82" s="62">
        <v>500</v>
      </c>
      <c r="W82" s="62">
        <v>500</v>
      </c>
      <c r="X82" s="62">
        <v>500</v>
      </c>
      <c r="Y82" s="62">
        <v>500</v>
      </c>
      <c r="Z82" s="62">
        <v>500</v>
      </c>
      <c r="AA82" s="62">
        <v>500</v>
      </c>
    </row>
    <row r="83" spans="1:27" ht="15.6">
      <c r="A83" s="63" t="s">
        <v>83</v>
      </c>
      <c r="B83" s="62">
        <v>0</v>
      </c>
      <c r="C83" s="62">
        <v>0</v>
      </c>
      <c r="D83" s="62">
        <v>0</v>
      </c>
      <c r="E83" s="62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</row>
    <row r="84" spans="1:27" ht="15.6">
      <c r="A84" s="63" t="s">
        <v>84</v>
      </c>
      <c r="B84" s="62">
        <v>395</v>
      </c>
      <c r="C84" s="62">
        <v>395</v>
      </c>
      <c r="D84" s="62">
        <v>395</v>
      </c>
      <c r="E84" s="62">
        <v>395</v>
      </c>
      <c r="F84" s="62">
        <v>395</v>
      </c>
      <c r="G84" s="62">
        <v>395</v>
      </c>
      <c r="H84" s="62">
        <v>395</v>
      </c>
      <c r="I84" s="62">
        <v>395</v>
      </c>
      <c r="J84" s="62">
        <v>395</v>
      </c>
      <c r="K84" s="62">
        <v>395</v>
      </c>
      <c r="L84" s="62">
        <v>395</v>
      </c>
      <c r="M84" s="62">
        <v>395</v>
      </c>
      <c r="N84" s="62">
        <v>395</v>
      </c>
      <c r="O84" s="62">
        <v>395</v>
      </c>
      <c r="P84" s="62">
        <v>395</v>
      </c>
      <c r="Q84" s="62">
        <v>395</v>
      </c>
      <c r="R84" s="62">
        <v>395</v>
      </c>
      <c r="S84" s="62">
        <v>395</v>
      </c>
      <c r="T84" s="62">
        <v>395</v>
      </c>
      <c r="U84" s="62">
        <v>395</v>
      </c>
      <c r="V84" s="62">
        <v>395</v>
      </c>
      <c r="W84" s="62">
        <v>395</v>
      </c>
      <c r="X84" s="62">
        <v>395</v>
      </c>
      <c r="Y84" s="62">
        <v>395</v>
      </c>
      <c r="Z84" s="62">
        <v>395</v>
      </c>
      <c r="AA84" s="62">
        <v>395</v>
      </c>
    </row>
    <row r="85" spans="1:27" ht="15.6">
      <c r="A85" s="63" t="s">
        <v>85</v>
      </c>
      <c r="B85" s="62">
        <v>0</v>
      </c>
      <c r="C85" s="62">
        <v>0</v>
      </c>
      <c r="D85" s="62">
        <v>0</v>
      </c>
      <c r="E85" s="62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</row>
    <row r="86" spans="1:27" ht="15.6">
      <c r="A86" s="63" t="s">
        <v>86</v>
      </c>
      <c r="B86" s="62">
        <v>0</v>
      </c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</row>
    <row r="87" spans="1:27" ht="15.6">
      <c r="A87" s="63" t="s">
        <v>87</v>
      </c>
      <c r="B87" s="62">
        <v>0</v>
      </c>
      <c r="C87" s="62">
        <v>0</v>
      </c>
      <c r="D87" s="62">
        <v>0</v>
      </c>
      <c r="E87" s="62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</row>
    <row r="88" spans="1:27" ht="15.6">
      <c r="A88" s="63" t="s">
        <v>88</v>
      </c>
      <c r="B88" s="62">
        <v>2.3199999999999998</v>
      </c>
      <c r="C88" s="62">
        <v>2.3199999999999998</v>
      </c>
      <c r="D88" s="62">
        <v>2.3199999999999998</v>
      </c>
      <c r="E88" s="62">
        <v>2.3199999999999998</v>
      </c>
      <c r="F88" s="62">
        <v>2.3199999999999998</v>
      </c>
      <c r="G88" s="62">
        <v>2.3199999999999998</v>
      </c>
      <c r="H88" s="62">
        <v>2.3199999999999998</v>
      </c>
      <c r="I88" s="62">
        <v>2.3199999999999998</v>
      </c>
      <c r="J88" s="62">
        <v>2.3199999999999998</v>
      </c>
      <c r="K88" s="62">
        <v>2.3199999999999998</v>
      </c>
      <c r="L88" s="62">
        <v>2.3199999999999998</v>
      </c>
      <c r="M88" s="62">
        <v>2.3199999999999998</v>
      </c>
      <c r="N88" s="62">
        <v>2.3199999999999998</v>
      </c>
      <c r="O88" s="62">
        <v>2.3199999999999998</v>
      </c>
      <c r="P88" s="62">
        <v>2.3199999999999998</v>
      </c>
      <c r="Q88" s="62">
        <v>2.3199999999999998</v>
      </c>
      <c r="R88" s="62">
        <v>2.3199999999999998</v>
      </c>
      <c r="S88" s="62">
        <v>2.3199999999999998</v>
      </c>
      <c r="T88" s="62">
        <v>2.3199999999999998</v>
      </c>
      <c r="U88" s="62">
        <v>2.3199999999999998</v>
      </c>
      <c r="V88" s="62">
        <v>2.3199999999999998</v>
      </c>
      <c r="W88" s="62">
        <v>2.3199999999999998</v>
      </c>
      <c r="X88" s="62">
        <v>2.3199999999999998</v>
      </c>
      <c r="Y88" s="62">
        <v>2.3199999999999998</v>
      </c>
      <c r="Z88" s="62">
        <v>2.3199999999999998</v>
      </c>
      <c r="AA88" s="62">
        <v>2.3199999999999998</v>
      </c>
    </row>
    <row r="89" spans="1:27" ht="15.6">
      <c r="A89" s="63" t="s">
        <v>89</v>
      </c>
      <c r="B89" s="62">
        <v>35.99</v>
      </c>
      <c r="C89" s="62">
        <v>35.99</v>
      </c>
      <c r="D89" s="62">
        <v>35.99</v>
      </c>
      <c r="E89" s="62">
        <v>35.99</v>
      </c>
      <c r="F89" s="62">
        <v>35.99</v>
      </c>
      <c r="G89" s="62">
        <v>35.99</v>
      </c>
      <c r="H89" s="62">
        <v>35.99</v>
      </c>
      <c r="I89" s="62">
        <v>35.99</v>
      </c>
      <c r="J89" s="62">
        <v>35.99</v>
      </c>
      <c r="K89" s="62">
        <v>35.99</v>
      </c>
      <c r="L89" s="62">
        <v>35.99</v>
      </c>
      <c r="M89" s="62">
        <v>35.99</v>
      </c>
      <c r="N89" s="62">
        <v>35.99</v>
      </c>
      <c r="O89" s="62">
        <v>35.99</v>
      </c>
      <c r="P89" s="62">
        <v>35.99</v>
      </c>
      <c r="Q89" s="62">
        <v>35.99</v>
      </c>
      <c r="R89" s="62">
        <v>35.99</v>
      </c>
      <c r="S89" s="62">
        <v>35.99</v>
      </c>
      <c r="T89" s="62">
        <v>35.99</v>
      </c>
      <c r="U89" s="62">
        <v>35.99</v>
      </c>
      <c r="V89" s="62">
        <v>35.99</v>
      </c>
      <c r="W89" s="62">
        <v>35.99</v>
      </c>
      <c r="X89" s="62">
        <v>35.99</v>
      </c>
      <c r="Y89" s="62">
        <v>35.99</v>
      </c>
      <c r="Z89" s="62">
        <v>35.99</v>
      </c>
      <c r="AA89" s="62">
        <v>35.99</v>
      </c>
    </row>
    <row r="90" spans="1:27" ht="15.6">
      <c r="A90" s="63" t="s">
        <v>296</v>
      </c>
      <c r="B90" s="62">
        <v>0</v>
      </c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</row>
    <row r="91" spans="1:27" ht="15.6">
      <c r="A91" s="63" t="s">
        <v>90</v>
      </c>
      <c r="B91" s="62">
        <v>2951</v>
      </c>
      <c r="C91" s="62">
        <v>2885.1</v>
      </c>
      <c r="D91" s="62">
        <v>2819.2</v>
      </c>
      <c r="E91" s="62">
        <v>2753.3</v>
      </c>
      <c r="F91" s="62">
        <v>2687.4</v>
      </c>
      <c r="G91" s="62">
        <v>2621.5</v>
      </c>
      <c r="H91" s="62">
        <v>2555.6</v>
      </c>
      <c r="I91" s="62">
        <v>2489.6999999999998</v>
      </c>
      <c r="J91" s="62">
        <v>2423.8000000000002</v>
      </c>
      <c r="K91" s="62">
        <v>2357.9</v>
      </c>
      <c r="L91" s="62">
        <v>2292</v>
      </c>
      <c r="M91" s="62">
        <v>2224.1999999999998</v>
      </c>
      <c r="N91" s="62">
        <v>2156.4</v>
      </c>
      <c r="O91" s="62">
        <v>2088.6</v>
      </c>
      <c r="P91" s="62">
        <v>2020.8</v>
      </c>
      <c r="Q91" s="62">
        <v>1953</v>
      </c>
      <c r="R91" s="62">
        <v>1887.8</v>
      </c>
      <c r="S91" s="62">
        <v>1822.6</v>
      </c>
      <c r="T91" s="62">
        <v>1757.4</v>
      </c>
      <c r="U91" s="62">
        <v>1692.2</v>
      </c>
      <c r="V91" s="62">
        <v>1627</v>
      </c>
      <c r="W91" s="62">
        <v>1568.4</v>
      </c>
      <c r="X91" s="62">
        <v>1509.8</v>
      </c>
      <c r="Y91" s="62">
        <v>1451.2</v>
      </c>
      <c r="Z91" s="62">
        <v>1392.6</v>
      </c>
      <c r="AA91" s="62">
        <v>1334</v>
      </c>
    </row>
    <row r="92" spans="1:27" ht="15.6">
      <c r="A92" s="63" t="s">
        <v>91</v>
      </c>
      <c r="B92" s="62">
        <v>63</v>
      </c>
      <c r="C92" s="62">
        <v>63</v>
      </c>
      <c r="D92" s="62">
        <v>63</v>
      </c>
      <c r="E92" s="62">
        <v>63</v>
      </c>
      <c r="F92" s="62">
        <v>63</v>
      </c>
      <c r="G92" s="62">
        <v>63</v>
      </c>
      <c r="H92" s="62">
        <v>63</v>
      </c>
      <c r="I92" s="62">
        <v>63</v>
      </c>
      <c r="J92" s="62">
        <v>63</v>
      </c>
      <c r="K92" s="62">
        <v>63</v>
      </c>
      <c r="L92" s="62">
        <v>63</v>
      </c>
      <c r="M92" s="62">
        <v>63</v>
      </c>
      <c r="N92" s="62">
        <v>63</v>
      </c>
      <c r="O92" s="62">
        <v>63</v>
      </c>
      <c r="P92" s="62">
        <v>63</v>
      </c>
      <c r="Q92" s="62">
        <v>63</v>
      </c>
      <c r="R92" s="62">
        <v>63</v>
      </c>
      <c r="S92" s="62">
        <v>63</v>
      </c>
      <c r="T92" s="62">
        <v>63</v>
      </c>
      <c r="U92" s="62">
        <v>63</v>
      </c>
      <c r="V92" s="62">
        <v>63</v>
      </c>
      <c r="W92" s="62">
        <v>63</v>
      </c>
      <c r="X92" s="62">
        <v>63</v>
      </c>
      <c r="Y92" s="62">
        <v>63</v>
      </c>
      <c r="Z92" s="62">
        <v>63</v>
      </c>
      <c r="AA92" s="62">
        <v>63</v>
      </c>
    </row>
    <row r="93" spans="1:27" ht="15.6">
      <c r="A93" s="63" t="s">
        <v>92</v>
      </c>
      <c r="B93" s="62">
        <v>0</v>
      </c>
      <c r="C93" s="62">
        <v>0</v>
      </c>
      <c r="D93" s="62">
        <v>0</v>
      </c>
      <c r="E93" s="62">
        <v>0</v>
      </c>
      <c r="F93" s="62">
        <v>0</v>
      </c>
      <c r="G93" s="62">
        <v>0</v>
      </c>
      <c r="H93" s="62">
        <v>0</v>
      </c>
      <c r="I93" s="62">
        <v>0</v>
      </c>
      <c r="J93" s="62">
        <v>0</v>
      </c>
      <c r="K93" s="62">
        <v>0</v>
      </c>
      <c r="L93" s="62">
        <v>0</v>
      </c>
      <c r="M93" s="62">
        <v>0</v>
      </c>
      <c r="N93" s="62">
        <v>0</v>
      </c>
      <c r="O93" s="62">
        <v>0</v>
      </c>
      <c r="P93" s="62">
        <v>0</v>
      </c>
      <c r="Q93" s="62">
        <v>0</v>
      </c>
      <c r="R93" s="62">
        <v>0</v>
      </c>
      <c r="S93" s="62">
        <v>0</v>
      </c>
      <c r="T93" s="62">
        <v>0</v>
      </c>
      <c r="U93" s="62">
        <v>0</v>
      </c>
      <c r="V93" s="62">
        <v>0</v>
      </c>
      <c r="W93" s="62">
        <v>0</v>
      </c>
      <c r="X93" s="62">
        <v>0</v>
      </c>
      <c r="Y93" s="62">
        <v>0</v>
      </c>
      <c r="Z93" s="62">
        <v>0</v>
      </c>
      <c r="AA93" s="62">
        <v>0</v>
      </c>
    </row>
    <row r="94" spans="1:27" ht="15.6">
      <c r="A94" s="63" t="s">
        <v>93</v>
      </c>
      <c r="B94" s="62">
        <v>9477</v>
      </c>
      <c r="C94" s="62">
        <v>9357</v>
      </c>
      <c r="D94" s="62">
        <v>9237</v>
      </c>
      <c r="E94" s="62">
        <v>9117</v>
      </c>
      <c r="F94" s="62">
        <v>8997</v>
      </c>
      <c r="G94" s="62">
        <v>8877</v>
      </c>
      <c r="H94" s="62">
        <v>8757</v>
      </c>
      <c r="I94" s="62">
        <v>8637</v>
      </c>
      <c r="J94" s="62">
        <v>8517</v>
      </c>
      <c r="K94" s="62">
        <v>8397</v>
      </c>
      <c r="L94" s="62">
        <v>8277</v>
      </c>
      <c r="M94" s="62">
        <v>8157</v>
      </c>
      <c r="N94" s="62">
        <v>8037</v>
      </c>
      <c r="O94" s="62">
        <v>7917</v>
      </c>
      <c r="P94" s="62">
        <v>7797</v>
      </c>
      <c r="Q94" s="62">
        <v>7677</v>
      </c>
      <c r="R94" s="62">
        <v>7557</v>
      </c>
      <c r="S94" s="62">
        <v>7437</v>
      </c>
      <c r="T94" s="62">
        <v>7317</v>
      </c>
      <c r="U94" s="62">
        <v>7197</v>
      </c>
      <c r="V94" s="62">
        <v>7077</v>
      </c>
      <c r="W94" s="62">
        <v>6957</v>
      </c>
      <c r="X94" s="62">
        <v>6837</v>
      </c>
      <c r="Y94" s="62">
        <v>6717</v>
      </c>
      <c r="Z94" s="62">
        <v>6597</v>
      </c>
      <c r="AA94" s="62">
        <v>6477</v>
      </c>
    </row>
    <row r="95" spans="1:27" ht="15.6">
      <c r="A95" s="63" t="s">
        <v>94</v>
      </c>
      <c r="B95" s="62">
        <v>0</v>
      </c>
      <c r="C95" s="62">
        <v>0</v>
      </c>
      <c r="D95" s="62">
        <v>0</v>
      </c>
      <c r="E95" s="62">
        <v>0</v>
      </c>
      <c r="F95" s="62">
        <v>0</v>
      </c>
      <c r="G95" s="62">
        <v>0</v>
      </c>
      <c r="H95" s="62">
        <v>0</v>
      </c>
      <c r="I95" s="62">
        <v>0</v>
      </c>
      <c r="J95" s="62">
        <v>0</v>
      </c>
      <c r="K95" s="62">
        <v>0</v>
      </c>
      <c r="L95" s="62">
        <v>0</v>
      </c>
      <c r="M95" s="62">
        <v>0</v>
      </c>
      <c r="N95" s="62">
        <v>0</v>
      </c>
      <c r="O95" s="62">
        <v>0</v>
      </c>
      <c r="P95" s="62">
        <v>0</v>
      </c>
      <c r="Q95" s="62">
        <v>0</v>
      </c>
      <c r="R95" s="62">
        <v>0</v>
      </c>
      <c r="S95" s="62">
        <v>0</v>
      </c>
      <c r="T95" s="62">
        <v>0</v>
      </c>
      <c r="U95" s="62">
        <v>0</v>
      </c>
      <c r="V95" s="62">
        <v>0</v>
      </c>
      <c r="W95" s="62">
        <v>0</v>
      </c>
      <c r="X95" s="62">
        <v>0</v>
      </c>
      <c r="Y95" s="62">
        <v>0</v>
      </c>
      <c r="Z95" s="62">
        <v>0</v>
      </c>
      <c r="AA95" s="62">
        <v>0</v>
      </c>
    </row>
    <row r="96" spans="1:27" ht="15.6">
      <c r="A96" s="63" t="s">
        <v>95</v>
      </c>
      <c r="B96" s="62">
        <v>457</v>
      </c>
      <c r="C96" s="62">
        <v>457</v>
      </c>
      <c r="D96" s="62">
        <v>457</v>
      </c>
      <c r="E96" s="62">
        <v>457</v>
      </c>
      <c r="F96" s="62">
        <v>457</v>
      </c>
      <c r="G96" s="62">
        <v>457</v>
      </c>
      <c r="H96" s="62">
        <v>457</v>
      </c>
      <c r="I96" s="62">
        <v>457</v>
      </c>
      <c r="J96" s="62">
        <v>457</v>
      </c>
      <c r="K96" s="62">
        <v>457</v>
      </c>
      <c r="L96" s="62">
        <v>457</v>
      </c>
      <c r="M96" s="62">
        <v>457</v>
      </c>
      <c r="N96" s="62">
        <v>457</v>
      </c>
      <c r="O96" s="62">
        <v>457</v>
      </c>
      <c r="P96" s="62">
        <v>457</v>
      </c>
      <c r="Q96" s="62">
        <v>457</v>
      </c>
      <c r="R96" s="62">
        <v>457</v>
      </c>
      <c r="S96" s="62">
        <v>457</v>
      </c>
      <c r="T96" s="62">
        <v>457</v>
      </c>
      <c r="U96" s="62">
        <v>457</v>
      </c>
      <c r="V96" s="62">
        <v>457</v>
      </c>
      <c r="W96" s="62">
        <v>457</v>
      </c>
      <c r="X96" s="62">
        <v>457</v>
      </c>
      <c r="Y96" s="62">
        <v>457</v>
      </c>
      <c r="Z96" s="62">
        <v>457</v>
      </c>
      <c r="AA96" s="62">
        <v>457</v>
      </c>
    </row>
    <row r="97" spans="1:27" ht="15.6">
      <c r="A97" s="63" t="s">
        <v>96</v>
      </c>
      <c r="B97" s="62">
        <v>0</v>
      </c>
      <c r="C97" s="62">
        <v>0</v>
      </c>
      <c r="D97" s="62">
        <v>0</v>
      </c>
      <c r="E97" s="62">
        <v>0</v>
      </c>
      <c r="F97" s="62">
        <v>0</v>
      </c>
      <c r="G97" s="62">
        <v>0</v>
      </c>
      <c r="H97" s="62">
        <v>0</v>
      </c>
      <c r="I97" s="62">
        <v>0</v>
      </c>
      <c r="J97" s="62">
        <v>0</v>
      </c>
      <c r="K97" s="62">
        <v>0</v>
      </c>
      <c r="L97" s="62">
        <v>0</v>
      </c>
      <c r="M97" s="62">
        <v>0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  <c r="X97" s="62">
        <v>0</v>
      </c>
      <c r="Y97" s="62">
        <v>0</v>
      </c>
      <c r="Z97" s="62">
        <v>0</v>
      </c>
      <c r="AA97" s="62">
        <v>0</v>
      </c>
    </row>
    <row r="98" spans="1:27" ht="15.6">
      <c r="A98" s="63" t="s">
        <v>97</v>
      </c>
      <c r="B98" s="62">
        <v>0</v>
      </c>
      <c r="C98" s="62">
        <v>0</v>
      </c>
      <c r="D98" s="62">
        <v>0</v>
      </c>
      <c r="E98" s="62">
        <v>0</v>
      </c>
      <c r="F98" s="62">
        <v>0</v>
      </c>
      <c r="G98" s="62">
        <v>0</v>
      </c>
      <c r="H98" s="62">
        <v>0</v>
      </c>
      <c r="I98" s="62">
        <v>0</v>
      </c>
      <c r="J98" s="62">
        <v>0</v>
      </c>
      <c r="K98" s="62">
        <v>0</v>
      </c>
      <c r="L98" s="62">
        <v>0</v>
      </c>
      <c r="M98" s="62">
        <v>0</v>
      </c>
      <c r="N98" s="62">
        <v>0</v>
      </c>
      <c r="O98" s="62">
        <v>0</v>
      </c>
      <c r="P98" s="62">
        <v>0</v>
      </c>
      <c r="Q98" s="62">
        <v>0</v>
      </c>
      <c r="R98" s="62">
        <v>0</v>
      </c>
      <c r="S98" s="62">
        <v>0</v>
      </c>
      <c r="T98" s="62">
        <v>0</v>
      </c>
      <c r="U98" s="62">
        <v>0</v>
      </c>
      <c r="V98" s="62">
        <v>0</v>
      </c>
      <c r="W98" s="62">
        <v>0</v>
      </c>
      <c r="X98" s="62">
        <v>0</v>
      </c>
      <c r="Y98" s="62">
        <v>0</v>
      </c>
      <c r="Z98" s="62">
        <v>0</v>
      </c>
      <c r="AA98" s="62">
        <v>0</v>
      </c>
    </row>
    <row r="99" spans="1:27" ht="15.6">
      <c r="A99" s="63" t="s">
        <v>98</v>
      </c>
      <c r="B99" s="62">
        <v>15701</v>
      </c>
      <c r="C99" s="62">
        <v>15701</v>
      </c>
      <c r="D99" s="62">
        <v>15701</v>
      </c>
      <c r="E99" s="62">
        <v>15701</v>
      </c>
      <c r="F99" s="62">
        <v>15701</v>
      </c>
      <c r="G99" s="62">
        <v>15701</v>
      </c>
      <c r="H99" s="62">
        <v>15701</v>
      </c>
      <c r="I99" s="62">
        <v>15701</v>
      </c>
      <c r="J99" s="62">
        <v>15701</v>
      </c>
      <c r="K99" s="62">
        <v>15701</v>
      </c>
      <c r="L99" s="62">
        <v>15701</v>
      </c>
      <c r="M99" s="62">
        <v>15701</v>
      </c>
      <c r="N99" s="62">
        <v>15701</v>
      </c>
      <c r="O99" s="62">
        <v>15701</v>
      </c>
      <c r="P99" s="62">
        <v>15701</v>
      </c>
      <c r="Q99" s="62">
        <v>15701</v>
      </c>
      <c r="R99" s="62">
        <v>15701</v>
      </c>
      <c r="S99" s="62">
        <v>15701</v>
      </c>
      <c r="T99" s="62">
        <v>15701</v>
      </c>
      <c r="U99" s="62">
        <v>15701</v>
      </c>
      <c r="V99" s="62">
        <v>15701</v>
      </c>
      <c r="W99" s="62">
        <v>15701</v>
      </c>
      <c r="X99" s="62">
        <v>15701</v>
      </c>
      <c r="Y99" s="62">
        <v>15701</v>
      </c>
      <c r="Z99" s="62">
        <v>15701</v>
      </c>
      <c r="AA99" s="62">
        <v>15701</v>
      </c>
    </row>
    <row r="100" spans="1:27" ht="15.6">
      <c r="A100" s="63" t="s">
        <v>99</v>
      </c>
      <c r="B100" s="62">
        <v>49453</v>
      </c>
      <c r="C100" s="62">
        <v>49453</v>
      </c>
      <c r="D100" s="62">
        <v>49453</v>
      </c>
      <c r="E100" s="62">
        <v>49453</v>
      </c>
      <c r="F100" s="62">
        <v>49453</v>
      </c>
      <c r="G100" s="62">
        <v>49453</v>
      </c>
      <c r="H100" s="62">
        <v>49453</v>
      </c>
      <c r="I100" s="62">
        <v>49453</v>
      </c>
      <c r="J100" s="62">
        <v>49453</v>
      </c>
      <c r="K100" s="62">
        <v>49453</v>
      </c>
      <c r="L100" s="62">
        <v>49453</v>
      </c>
      <c r="M100" s="62">
        <v>49224.4</v>
      </c>
      <c r="N100" s="62">
        <v>48995.8</v>
      </c>
      <c r="O100" s="62">
        <v>48767.199999999997</v>
      </c>
      <c r="P100" s="62">
        <v>48538.6</v>
      </c>
      <c r="Q100" s="62">
        <v>48310</v>
      </c>
      <c r="R100" s="62">
        <v>48081.4</v>
      </c>
      <c r="S100" s="62">
        <v>47852.800000000003</v>
      </c>
      <c r="T100" s="62">
        <v>47624.2</v>
      </c>
      <c r="U100" s="62">
        <v>47395.6</v>
      </c>
      <c r="V100" s="62">
        <v>47167</v>
      </c>
      <c r="W100" s="62">
        <v>46938.400000000001</v>
      </c>
      <c r="X100" s="62">
        <v>46709.8</v>
      </c>
      <c r="Y100" s="62">
        <v>46481.2</v>
      </c>
      <c r="Z100" s="62">
        <v>46252.6</v>
      </c>
      <c r="AA100" s="62">
        <v>46024</v>
      </c>
    </row>
    <row r="101" spans="1:27" ht="15.6">
      <c r="A101" s="63" t="s">
        <v>100</v>
      </c>
      <c r="B101" s="62">
        <v>200</v>
      </c>
      <c r="C101" s="62">
        <v>200</v>
      </c>
      <c r="D101" s="62">
        <v>200</v>
      </c>
      <c r="E101" s="62">
        <v>200</v>
      </c>
      <c r="F101" s="62">
        <v>200</v>
      </c>
      <c r="G101" s="62">
        <v>200</v>
      </c>
      <c r="H101" s="62">
        <v>200</v>
      </c>
      <c r="I101" s="62">
        <v>200</v>
      </c>
      <c r="J101" s="62">
        <v>200</v>
      </c>
      <c r="K101" s="62">
        <v>200</v>
      </c>
      <c r="L101" s="62">
        <v>200</v>
      </c>
      <c r="M101" s="62">
        <v>200</v>
      </c>
      <c r="N101" s="62">
        <v>200</v>
      </c>
      <c r="O101" s="62">
        <v>200</v>
      </c>
      <c r="P101" s="62">
        <v>200</v>
      </c>
      <c r="Q101" s="62">
        <v>200</v>
      </c>
      <c r="R101" s="62">
        <v>200</v>
      </c>
      <c r="S101" s="62">
        <v>200</v>
      </c>
      <c r="T101" s="62">
        <v>200</v>
      </c>
      <c r="U101" s="62">
        <v>200</v>
      </c>
      <c r="V101" s="62">
        <v>200</v>
      </c>
      <c r="W101" s="62">
        <v>200</v>
      </c>
      <c r="X101" s="62">
        <v>200</v>
      </c>
      <c r="Y101" s="62">
        <v>200</v>
      </c>
      <c r="Z101" s="62">
        <v>200</v>
      </c>
      <c r="AA101" s="62">
        <v>200</v>
      </c>
    </row>
    <row r="102" spans="1:27" ht="15.6">
      <c r="A102" s="63" t="s">
        <v>101</v>
      </c>
      <c r="B102" s="62">
        <v>0</v>
      </c>
      <c r="C102" s="62">
        <v>0</v>
      </c>
      <c r="D102" s="62">
        <v>0</v>
      </c>
      <c r="E102" s="62">
        <v>0</v>
      </c>
      <c r="F102" s="62">
        <v>0</v>
      </c>
      <c r="G102" s="62">
        <v>0</v>
      </c>
      <c r="H102" s="62">
        <v>0</v>
      </c>
      <c r="I102" s="62">
        <v>0</v>
      </c>
      <c r="J102" s="62">
        <v>0</v>
      </c>
      <c r="K102" s="62">
        <v>0</v>
      </c>
      <c r="L102" s="62">
        <v>0</v>
      </c>
      <c r="M102" s="62">
        <v>0</v>
      </c>
      <c r="N102" s="62">
        <v>0</v>
      </c>
      <c r="O102" s="62">
        <v>0</v>
      </c>
      <c r="P102" s="62">
        <v>0</v>
      </c>
      <c r="Q102" s="62">
        <v>0</v>
      </c>
      <c r="R102" s="62">
        <v>0</v>
      </c>
      <c r="S102" s="62">
        <v>0</v>
      </c>
      <c r="T102" s="62">
        <v>0</v>
      </c>
      <c r="U102" s="62">
        <v>0</v>
      </c>
      <c r="V102" s="62">
        <v>0</v>
      </c>
      <c r="W102" s="62">
        <v>0</v>
      </c>
      <c r="X102" s="62">
        <v>0</v>
      </c>
      <c r="Y102" s="62">
        <v>0</v>
      </c>
      <c r="Z102" s="62">
        <v>0</v>
      </c>
      <c r="AA102" s="62">
        <v>0</v>
      </c>
    </row>
    <row r="103" spans="1:27" ht="15.6">
      <c r="A103" s="63" t="s">
        <v>102</v>
      </c>
      <c r="B103" s="62">
        <v>0</v>
      </c>
      <c r="C103" s="62">
        <v>0</v>
      </c>
      <c r="D103" s="62">
        <v>0</v>
      </c>
      <c r="E103" s="62">
        <v>0</v>
      </c>
      <c r="F103" s="62">
        <v>0</v>
      </c>
      <c r="G103" s="62">
        <v>0</v>
      </c>
      <c r="H103" s="62">
        <v>0</v>
      </c>
      <c r="I103" s="62">
        <v>0</v>
      </c>
      <c r="J103" s="62">
        <v>0</v>
      </c>
      <c r="K103" s="62">
        <v>0</v>
      </c>
      <c r="L103" s="62">
        <v>0</v>
      </c>
      <c r="M103" s="62">
        <v>0</v>
      </c>
      <c r="N103" s="62">
        <v>0</v>
      </c>
      <c r="O103" s="62">
        <v>0</v>
      </c>
      <c r="P103" s="62">
        <v>0</v>
      </c>
      <c r="Q103" s="62">
        <v>0</v>
      </c>
      <c r="R103" s="62">
        <v>0</v>
      </c>
      <c r="S103" s="62">
        <v>0</v>
      </c>
      <c r="T103" s="62">
        <v>0</v>
      </c>
      <c r="U103" s="62">
        <v>0</v>
      </c>
      <c r="V103" s="62">
        <v>0</v>
      </c>
      <c r="W103" s="62">
        <v>0</v>
      </c>
      <c r="X103" s="62">
        <v>0</v>
      </c>
      <c r="Y103" s="62">
        <v>0</v>
      </c>
      <c r="Z103" s="62">
        <v>0</v>
      </c>
      <c r="AA103" s="62">
        <v>0</v>
      </c>
    </row>
    <row r="104" spans="1:27" ht="15.6">
      <c r="A104" s="63" t="s">
        <v>316</v>
      </c>
      <c r="B104" s="62">
        <v>0</v>
      </c>
      <c r="C104" s="62">
        <v>0</v>
      </c>
      <c r="D104" s="62">
        <v>0</v>
      </c>
      <c r="E104" s="62">
        <v>0</v>
      </c>
      <c r="F104" s="62">
        <v>0</v>
      </c>
      <c r="G104" s="62">
        <v>0</v>
      </c>
      <c r="H104" s="62">
        <v>0</v>
      </c>
      <c r="I104" s="62">
        <v>0</v>
      </c>
      <c r="J104" s="62">
        <v>0</v>
      </c>
      <c r="K104" s="62">
        <v>0</v>
      </c>
      <c r="L104" s="62">
        <v>0</v>
      </c>
      <c r="M104" s="62">
        <v>0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  <c r="X104" s="62">
        <v>0</v>
      </c>
      <c r="Y104" s="62">
        <v>0</v>
      </c>
      <c r="Z104" s="62">
        <v>0</v>
      </c>
      <c r="AA104" s="62">
        <v>0</v>
      </c>
    </row>
    <row r="105" spans="1:27" ht="15.6">
      <c r="A105" s="63" t="s">
        <v>103</v>
      </c>
      <c r="B105" s="62">
        <v>0</v>
      </c>
      <c r="C105" s="62">
        <v>0</v>
      </c>
      <c r="D105" s="62">
        <v>0</v>
      </c>
      <c r="E105" s="62">
        <v>0</v>
      </c>
      <c r="F105" s="62">
        <v>0</v>
      </c>
      <c r="G105" s="62">
        <v>0</v>
      </c>
      <c r="H105" s="62">
        <v>0</v>
      </c>
      <c r="I105" s="62">
        <v>0</v>
      </c>
      <c r="J105" s="62">
        <v>0</v>
      </c>
      <c r="K105" s="62">
        <v>0</v>
      </c>
      <c r="L105" s="62">
        <v>0</v>
      </c>
      <c r="M105" s="62">
        <v>0</v>
      </c>
      <c r="N105" s="62">
        <v>0</v>
      </c>
      <c r="O105" s="62">
        <v>0</v>
      </c>
      <c r="P105" s="62">
        <v>0</v>
      </c>
      <c r="Q105" s="62">
        <v>0</v>
      </c>
      <c r="R105" s="62">
        <v>0</v>
      </c>
      <c r="S105" s="62">
        <v>0</v>
      </c>
      <c r="T105" s="62">
        <v>0</v>
      </c>
      <c r="U105" s="62">
        <v>0</v>
      </c>
      <c r="V105" s="62">
        <v>0</v>
      </c>
      <c r="W105" s="62">
        <v>0</v>
      </c>
      <c r="X105" s="62">
        <v>0</v>
      </c>
      <c r="Y105" s="62">
        <v>0</v>
      </c>
      <c r="Z105" s="62">
        <v>0</v>
      </c>
      <c r="AA105" s="62">
        <v>0</v>
      </c>
    </row>
    <row r="106" spans="1:27" ht="15.6">
      <c r="A106" s="63" t="s">
        <v>104</v>
      </c>
      <c r="B106" s="62">
        <v>93</v>
      </c>
      <c r="C106" s="62">
        <v>93</v>
      </c>
      <c r="D106" s="62">
        <v>93</v>
      </c>
      <c r="E106" s="62">
        <v>93</v>
      </c>
      <c r="F106" s="62">
        <v>93</v>
      </c>
      <c r="G106" s="62">
        <v>93</v>
      </c>
      <c r="H106" s="62">
        <v>93</v>
      </c>
      <c r="I106" s="62">
        <v>93</v>
      </c>
      <c r="J106" s="62">
        <v>93</v>
      </c>
      <c r="K106" s="62">
        <v>93</v>
      </c>
      <c r="L106" s="62">
        <v>93</v>
      </c>
      <c r="M106" s="62">
        <v>93</v>
      </c>
      <c r="N106" s="62">
        <v>93</v>
      </c>
      <c r="O106" s="62">
        <v>93</v>
      </c>
      <c r="P106" s="62">
        <v>93</v>
      </c>
      <c r="Q106" s="62">
        <v>93</v>
      </c>
      <c r="R106" s="62">
        <v>93</v>
      </c>
      <c r="S106" s="62">
        <v>93</v>
      </c>
      <c r="T106" s="62">
        <v>93</v>
      </c>
      <c r="U106" s="62">
        <v>93</v>
      </c>
      <c r="V106" s="62">
        <v>93</v>
      </c>
      <c r="W106" s="62">
        <v>93</v>
      </c>
      <c r="X106" s="62">
        <v>93</v>
      </c>
      <c r="Y106" s="62">
        <v>93</v>
      </c>
      <c r="Z106" s="62">
        <v>93</v>
      </c>
      <c r="AA106" s="62">
        <v>93</v>
      </c>
    </row>
    <row r="107" spans="1:27" ht="15.6">
      <c r="A107" s="63" t="s">
        <v>105</v>
      </c>
      <c r="B107" s="62">
        <v>88.9</v>
      </c>
      <c r="C107" s="62">
        <v>88.84</v>
      </c>
      <c r="D107" s="62">
        <v>88.78</v>
      </c>
      <c r="E107" s="62">
        <v>88.72</v>
      </c>
      <c r="F107" s="62">
        <v>88.66</v>
      </c>
      <c r="G107" s="62">
        <v>88.6</v>
      </c>
      <c r="H107" s="62">
        <v>88.54</v>
      </c>
      <c r="I107" s="62">
        <v>88.48</v>
      </c>
      <c r="J107" s="62">
        <v>88.42</v>
      </c>
      <c r="K107" s="62">
        <v>88.36</v>
      </c>
      <c r="L107" s="62">
        <v>88.3</v>
      </c>
      <c r="M107" s="62">
        <v>88.24</v>
      </c>
      <c r="N107" s="62">
        <v>88.18</v>
      </c>
      <c r="O107" s="62">
        <v>88.12</v>
      </c>
      <c r="P107" s="62">
        <v>88.06</v>
      </c>
      <c r="Q107" s="62">
        <v>88</v>
      </c>
      <c r="R107" s="62">
        <v>87.94</v>
      </c>
      <c r="S107" s="62">
        <v>87.88</v>
      </c>
      <c r="T107" s="62">
        <v>87.82</v>
      </c>
      <c r="U107" s="62">
        <v>87.76</v>
      </c>
      <c r="V107" s="62">
        <v>87.7</v>
      </c>
      <c r="W107" s="62">
        <v>87.66</v>
      </c>
      <c r="X107" s="62">
        <v>87.62</v>
      </c>
      <c r="Y107" s="62">
        <v>87.58</v>
      </c>
      <c r="Z107" s="62">
        <v>87.54</v>
      </c>
      <c r="AA107" s="62">
        <v>87.5</v>
      </c>
    </row>
    <row r="108" spans="1:27" ht="15.6">
      <c r="A108" s="63" t="s">
        <v>106</v>
      </c>
      <c r="B108" s="62">
        <v>3764</v>
      </c>
      <c r="C108" s="62">
        <v>3793</v>
      </c>
      <c r="D108" s="62">
        <v>3822</v>
      </c>
      <c r="E108" s="62">
        <v>3851</v>
      </c>
      <c r="F108" s="62">
        <v>3880</v>
      </c>
      <c r="G108" s="62">
        <v>3909</v>
      </c>
      <c r="H108" s="62">
        <v>3938</v>
      </c>
      <c r="I108" s="62">
        <v>3967</v>
      </c>
      <c r="J108" s="62">
        <v>3996</v>
      </c>
      <c r="K108" s="62">
        <v>4025</v>
      </c>
      <c r="L108" s="62">
        <v>4054</v>
      </c>
      <c r="M108" s="62">
        <v>4133</v>
      </c>
      <c r="N108" s="62">
        <v>4212</v>
      </c>
      <c r="O108" s="62">
        <v>4291</v>
      </c>
      <c r="P108" s="62">
        <v>4370</v>
      </c>
      <c r="Q108" s="62">
        <v>4449</v>
      </c>
      <c r="R108" s="62">
        <v>4513.2</v>
      </c>
      <c r="S108" s="62">
        <v>4577.3999999999996</v>
      </c>
      <c r="T108" s="62">
        <v>4641.6000000000004</v>
      </c>
      <c r="U108" s="62">
        <v>4705.8</v>
      </c>
      <c r="V108" s="62">
        <v>4770</v>
      </c>
      <c r="W108" s="62">
        <v>4797</v>
      </c>
      <c r="X108" s="62">
        <v>4824</v>
      </c>
      <c r="Y108" s="62">
        <v>4851</v>
      </c>
      <c r="Z108" s="62">
        <v>4878</v>
      </c>
      <c r="AA108" s="62">
        <v>4905</v>
      </c>
    </row>
    <row r="109" spans="1:27" ht="15.6">
      <c r="A109" s="63" t="s">
        <v>107</v>
      </c>
      <c r="B109" s="62">
        <v>0</v>
      </c>
      <c r="C109" s="62">
        <v>0</v>
      </c>
      <c r="D109" s="62">
        <v>0</v>
      </c>
      <c r="E109" s="62">
        <v>0</v>
      </c>
      <c r="F109" s="62">
        <v>0</v>
      </c>
      <c r="G109" s="62">
        <v>0</v>
      </c>
      <c r="H109" s="62">
        <v>0</v>
      </c>
      <c r="I109" s="62">
        <v>0</v>
      </c>
      <c r="J109" s="62">
        <v>0</v>
      </c>
      <c r="K109" s="62">
        <v>0</v>
      </c>
      <c r="L109" s="62">
        <v>0</v>
      </c>
      <c r="M109" s="62">
        <v>0</v>
      </c>
      <c r="N109" s="62">
        <v>0</v>
      </c>
      <c r="O109" s="62">
        <v>0</v>
      </c>
      <c r="P109" s="62">
        <v>0</v>
      </c>
      <c r="Q109" s="62">
        <v>0</v>
      </c>
      <c r="R109" s="62">
        <v>0</v>
      </c>
      <c r="S109" s="62">
        <v>0</v>
      </c>
      <c r="T109" s="62">
        <v>0</v>
      </c>
      <c r="U109" s="62">
        <v>0</v>
      </c>
      <c r="V109" s="62">
        <v>0</v>
      </c>
      <c r="W109" s="62">
        <v>0</v>
      </c>
      <c r="X109" s="62">
        <v>0</v>
      </c>
      <c r="Y109" s="62">
        <v>0</v>
      </c>
      <c r="Z109" s="62">
        <v>0</v>
      </c>
      <c r="AA109" s="62">
        <v>0</v>
      </c>
    </row>
    <row r="110" spans="1:27" ht="15.6">
      <c r="A110" s="63" t="s">
        <v>108</v>
      </c>
      <c r="B110" s="62"/>
      <c r="C110" s="62"/>
      <c r="D110" s="62">
        <v>0</v>
      </c>
      <c r="E110" s="62">
        <v>0</v>
      </c>
      <c r="F110" s="62">
        <v>0</v>
      </c>
      <c r="G110" s="62">
        <v>0</v>
      </c>
      <c r="H110" s="62">
        <v>0</v>
      </c>
      <c r="I110" s="62">
        <v>0</v>
      </c>
      <c r="J110" s="62">
        <v>0</v>
      </c>
      <c r="K110" s="62">
        <v>0</v>
      </c>
      <c r="L110" s="62">
        <v>0</v>
      </c>
      <c r="M110" s="62">
        <v>0</v>
      </c>
      <c r="N110" s="62">
        <v>0</v>
      </c>
      <c r="O110" s="62">
        <v>0</v>
      </c>
      <c r="P110" s="62">
        <v>0</v>
      </c>
      <c r="Q110" s="62">
        <v>0</v>
      </c>
      <c r="R110" s="62">
        <v>0</v>
      </c>
      <c r="S110" s="62">
        <v>0</v>
      </c>
      <c r="T110" s="62">
        <v>0</v>
      </c>
      <c r="U110" s="62">
        <v>0</v>
      </c>
      <c r="V110" s="62">
        <v>0</v>
      </c>
      <c r="W110" s="62">
        <v>0</v>
      </c>
      <c r="X110" s="62">
        <v>0</v>
      </c>
      <c r="Y110" s="62">
        <v>0</v>
      </c>
      <c r="Z110" s="62">
        <v>0</v>
      </c>
      <c r="AA110" s="62">
        <v>0</v>
      </c>
    </row>
    <row r="111" spans="1:27" ht="15.6">
      <c r="A111" s="63" t="s">
        <v>109</v>
      </c>
      <c r="B111" s="62">
        <v>0</v>
      </c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2">
        <v>0</v>
      </c>
      <c r="J111" s="62">
        <v>0</v>
      </c>
      <c r="K111" s="62">
        <v>0</v>
      </c>
      <c r="L111" s="62">
        <v>0</v>
      </c>
      <c r="M111" s="62">
        <v>0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  <c r="X111" s="62">
        <v>0</v>
      </c>
      <c r="Y111" s="62">
        <v>0</v>
      </c>
      <c r="Z111" s="62">
        <v>0</v>
      </c>
      <c r="AA111" s="62">
        <v>0</v>
      </c>
    </row>
    <row r="112" spans="1:27" ht="15.6">
      <c r="A112" s="63" t="s">
        <v>110</v>
      </c>
      <c r="B112" s="62">
        <v>0</v>
      </c>
      <c r="C112" s="62">
        <v>0</v>
      </c>
      <c r="D112" s="62">
        <v>0</v>
      </c>
      <c r="E112" s="62">
        <v>0</v>
      </c>
      <c r="F112" s="62">
        <v>0</v>
      </c>
      <c r="G112" s="62">
        <v>0</v>
      </c>
      <c r="H112" s="62">
        <v>0</v>
      </c>
      <c r="I112" s="62">
        <v>0</v>
      </c>
      <c r="J112" s="62">
        <v>0</v>
      </c>
      <c r="K112" s="62">
        <v>0</v>
      </c>
      <c r="L112" s="62">
        <v>0</v>
      </c>
      <c r="M112" s="62">
        <v>0</v>
      </c>
      <c r="N112" s="62">
        <v>0</v>
      </c>
      <c r="O112" s="62">
        <v>0</v>
      </c>
      <c r="P112" s="62">
        <v>0</v>
      </c>
      <c r="Q112" s="62">
        <v>0</v>
      </c>
      <c r="R112" s="62">
        <v>0</v>
      </c>
      <c r="S112" s="62">
        <v>0</v>
      </c>
      <c r="T112" s="62">
        <v>0</v>
      </c>
      <c r="U112" s="62">
        <v>0</v>
      </c>
      <c r="V112" s="62">
        <v>0</v>
      </c>
      <c r="W112" s="62">
        <v>0</v>
      </c>
      <c r="X112" s="62">
        <v>0</v>
      </c>
      <c r="Y112" s="62">
        <v>0</v>
      </c>
      <c r="Z112" s="62">
        <v>0</v>
      </c>
      <c r="AA112" s="62">
        <v>0</v>
      </c>
    </row>
    <row r="113" spans="1:27" ht="15.6">
      <c r="A113" s="63" t="s">
        <v>111</v>
      </c>
      <c r="B113" s="62">
        <v>0</v>
      </c>
      <c r="C113" s="62">
        <v>0</v>
      </c>
      <c r="D113" s="62">
        <v>0</v>
      </c>
      <c r="E113" s="62">
        <v>0</v>
      </c>
      <c r="F113" s="62">
        <v>0</v>
      </c>
      <c r="G113" s="62">
        <v>0</v>
      </c>
      <c r="H113" s="62">
        <v>0</v>
      </c>
      <c r="I113" s="62">
        <v>0</v>
      </c>
      <c r="J113" s="62">
        <v>0</v>
      </c>
      <c r="K113" s="62">
        <v>0</v>
      </c>
      <c r="L113" s="62">
        <v>0</v>
      </c>
      <c r="M113" s="62">
        <v>0</v>
      </c>
      <c r="N113" s="62">
        <v>0</v>
      </c>
      <c r="O113" s="62">
        <v>0</v>
      </c>
      <c r="P113" s="62">
        <v>0</v>
      </c>
      <c r="Q113" s="62">
        <v>0</v>
      </c>
      <c r="R113" s="62">
        <v>0</v>
      </c>
      <c r="S113" s="62">
        <v>0</v>
      </c>
      <c r="T113" s="62">
        <v>0</v>
      </c>
      <c r="U113" s="62">
        <v>0</v>
      </c>
      <c r="V113" s="62">
        <v>0</v>
      </c>
      <c r="W113" s="62">
        <v>0</v>
      </c>
      <c r="X113" s="62">
        <v>0</v>
      </c>
      <c r="Y113" s="62">
        <v>0</v>
      </c>
      <c r="Z113" s="62">
        <v>0</v>
      </c>
      <c r="AA113" s="62">
        <v>0</v>
      </c>
    </row>
    <row r="114" spans="1:27" ht="15.6">
      <c r="A114" s="63" t="s">
        <v>112</v>
      </c>
      <c r="B114" s="62"/>
      <c r="C114" s="62"/>
      <c r="D114" s="62">
        <v>793.54</v>
      </c>
      <c r="E114" s="62">
        <v>793.61</v>
      </c>
      <c r="F114" s="62">
        <v>793.68</v>
      </c>
      <c r="G114" s="62">
        <v>793.75</v>
      </c>
      <c r="H114" s="62">
        <v>793.82</v>
      </c>
      <c r="I114" s="62">
        <v>793.89</v>
      </c>
      <c r="J114" s="62">
        <v>793.96</v>
      </c>
      <c r="K114" s="62">
        <v>794.03</v>
      </c>
      <c r="L114" s="62">
        <v>794.1</v>
      </c>
      <c r="M114" s="62">
        <v>795.58</v>
      </c>
      <c r="N114" s="62">
        <v>797.06</v>
      </c>
      <c r="O114" s="62">
        <v>798.54</v>
      </c>
      <c r="P114" s="62">
        <v>800.02</v>
      </c>
      <c r="Q114" s="62">
        <v>801.5</v>
      </c>
      <c r="R114" s="62">
        <v>767.2</v>
      </c>
      <c r="S114" s="62">
        <v>732.9</v>
      </c>
      <c r="T114" s="62">
        <v>698.6</v>
      </c>
      <c r="U114" s="62">
        <v>664.3</v>
      </c>
      <c r="V114" s="62">
        <v>630</v>
      </c>
      <c r="W114" s="62">
        <v>622</v>
      </c>
      <c r="X114" s="62">
        <v>614</v>
      </c>
      <c r="Y114" s="62">
        <v>606</v>
      </c>
      <c r="Z114" s="62">
        <v>598</v>
      </c>
      <c r="AA114" s="62">
        <v>590</v>
      </c>
    </row>
    <row r="115" spans="1:27" ht="15.6">
      <c r="A115" s="63" t="s">
        <v>113</v>
      </c>
      <c r="B115" s="62">
        <v>1592.9</v>
      </c>
      <c r="C115" s="62">
        <v>1577.49</v>
      </c>
      <c r="D115" s="62">
        <v>1562.08</v>
      </c>
      <c r="E115" s="62">
        <v>1546.66</v>
      </c>
      <c r="F115" s="62">
        <v>1531.25</v>
      </c>
      <c r="G115" s="62">
        <v>1515.84</v>
      </c>
      <c r="H115" s="62">
        <v>1500.43</v>
      </c>
      <c r="I115" s="62">
        <v>1485.02</v>
      </c>
      <c r="J115" s="62">
        <v>1469.6</v>
      </c>
      <c r="K115" s="62">
        <v>1454.19</v>
      </c>
      <c r="L115" s="62">
        <v>1438.78</v>
      </c>
      <c r="M115" s="62">
        <v>1422.73</v>
      </c>
      <c r="N115" s="62">
        <v>1406.68</v>
      </c>
      <c r="O115" s="62">
        <v>1390.62</v>
      </c>
      <c r="P115" s="62">
        <v>1374.57</v>
      </c>
      <c r="Q115" s="62">
        <v>1358.52</v>
      </c>
      <c r="R115" s="62">
        <v>1342.04</v>
      </c>
      <c r="S115" s="62">
        <v>1325.56</v>
      </c>
      <c r="T115" s="62">
        <v>1309.0899999999999</v>
      </c>
      <c r="U115" s="62">
        <v>1292.6099999999999</v>
      </c>
      <c r="V115" s="62">
        <v>1276.1300000000001</v>
      </c>
      <c r="W115" s="62">
        <v>1259.6500000000001</v>
      </c>
      <c r="X115" s="62">
        <v>1243.17</v>
      </c>
      <c r="Y115" s="62">
        <v>1226.69</v>
      </c>
      <c r="Z115" s="62">
        <v>1210.21</v>
      </c>
      <c r="AA115" s="62">
        <v>1193.73</v>
      </c>
    </row>
    <row r="116" spans="1:27" ht="15.6">
      <c r="A116" s="63" t="s">
        <v>114</v>
      </c>
      <c r="B116" s="62"/>
      <c r="C116" s="62"/>
      <c r="D116" s="62">
        <v>17</v>
      </c>
      <c r="E116" s="62">
        <v>17</v>
      </c>
      <c r="F116" s="62">
        <v>17</v>
      </c>
      <c r="G116" s="62">
        <v>17</v>
      </c>
      <c r="H116" s="62">
        <v>17</v>
      </c>
      <c r="I116" s="62">
        <v>17</v>
      </c>
      <c r="J116" s="62">
        <v>17</v>
      </c>
      <c r="K116" s="62">
        <v>17</v>
      </c>
      <c r="L116" s="62">
        <v>17</v>
      </c>
      <c r="M116" s="62">
        <v>16.8</v>
      </c>
      <c r="N116" s="62">
        <v>16.600000000000001</v>
      </c>
      <c r="O116" s="62">
        <v>16.399999999999999</v>
      </c>
      <c r="P116" s="62">
        <v>16.2</v>
      </c>
      <c r="Q116" s="62">
        <v>16</v>
      </c>
      <c r="R116" s="62">
        <v>15.8</v>
      </c>
      <c r="S116" s="62">
        <v>15.6</v>
      </c>
      <c r="T116" s="62">
        <v>15.4</v>
      </c>
      <c r="U116" s="62">
        <v>15.2</v>
      </c>
      <c r="V116" s="62">
        <v>15</v>
      </c>
      <c r="W116" s="62">
        <v>15.2</v>
      </c>
      <c r="X116" s="62">
        <v>15.4</v>
      </c>
      <c r="Y116" s="62">
        <v>15.6</v>
      </c>
      <c r="Z116" s="62">
        <v>15.8</v>
      </c>
      <c r="AA116" s="62">
        <v>16</v>
      </c>
    </row>
    <row r="117" spans="1:27" ht="15.6">
      <c r="A117" s="63" t="s">
        <v>115</v>
      </c>
      <c r="B117" s="62">
        <v>0</v>
      </c>
      <c r="C117" s="62">
        <v>0</v>
      </c>
      <c r="D117" s="62">
        <v>0</v>
      </c>
      <c r="E117" s="62">
        <v>0</v>
      </c>
      <c r="F117" s="62">
        <v>0</v>
      </c>
      <c r="G117" s="62">
        <v>0</v>
      </c>
      <c r="H117" s="62">
        <v>0</v>
      </c>
      <c r="I117" s="62">
        <v>0</v>
      </c>
      <c r="J117" s="62">
        <v>0</v>
      </c>
      <c r="K117" s="62">
        <v>0</v>
      </c>
      <c r="L117" s="62">
        <v>0</v>
      </c>
      <c r="M117" s="62">
        <v>0</v>
      </c>
      <c r="N117" s="62">
        <v>0</v>
      </c>
      <c r="O117" s="62">
        <v>0</v>
      </c>
      <c r="P117" s="62">
        <v>0</v>
      </c>
      <c r="Q117" s="62">
        <v>0</v>
      </c>
      <c r="R117" s="62">
        <v>0</v>
      </c>
      <c r="S117" s="62">
        <v>0</v>
      </c>
      <c r="T117" s="62">
        <v>0</v>
      </c>
      <c r="U117" s="62">
        <v>0</v>
      </c>
      <c r="V117" s="62">
        <v>0</v>
      </c>
      <c r="W117" s="62">
        <v>0</v>
      </c>
      <c r="X117" s="62">
        <v>0</v>
      </c>
      <c r="Y117" s="62">
        <v>0</v>
      </c>
      <c r="Z117" s="62">
        <v>0</v>
      </c>
      <c r="AA117" s="62">
        <v>0</v>
      </c>
    </row>
    <row r="118" spans="1:27" ht="15.6">
      <c r="A118" s="63" t="s">
        <v>116</v>
      </c>
      <c r="B118" s="62">
        <v>0</v>
      </c>
      <c r="C118" s="62">
        <v>0</v>
      </c>
      <c r="D118" s="62">
        <v>0</v>
      </c>
      <c r="E118" s="62">
        <v>0</v>
      </c>
      <c r="F118" s="62">
        <v>0</v>
      </c>
      <c r="G118" s="62">
        <v>0</v>
      </c>
      <c r="H118" s="62">
        <v>0</v>
      </c>
      <c r="I118" s="62">
        <v>0</v>
      </c>
      <c r="J118" s="62">
        <v>0</v>
      </c>
      <c r="K118" s="62">
        <v>0</v>
      </c>
      <c r="L118" s="62">
        <v>0</v>
      </c>
      <c r="M118" s="62">
        <v>0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  <c r="X118" s="62">
        <v>0</v>
      </c>
      <c r="Y118" s="62">
        <v>0</v>
      </c>
      <c r="Z118" s="62">
        <v>0</v>
      </c>
      <c r="AA118" s="62">
        <v>0</v>
      </c>
    </row>
    <row r="119" spans="1:27" ht="15.6">
      <c r="A119" s="63" t="s">
        <v>117</v>
      </c>
      <c r="B119" s="62">
        <v>175</v>
      </c>
      <c r="C119" s="62">
        <v>175</v>
      </c>
      <c r="D119" s="62">
        <v>175</v>
      </c>
      <c r="E119" s="62">
        <v>175</v>
      </c>
      <c r="F119" s="62">
        <v>175</v>
      </c>
      <c r="G119" s="62">
        <v>175</v>
      </c>
      <c r="H119" s="62">
        <v>175</v>
      </c>
      <c r="I119" s="62">
        <v>175</v>
      </c>
      <c r="J119" s="62">
        <v>175</v>
      </c>
      <c r="K119" s="62">
        <v>175</v>
      </c>
      <c r="L119" s="62">
        <v>175</v>
      </c>
      <c r="M119" s="62">
        <v>175</v>
      </c>
      <c r="N119" s="62">
        <v>175</v>
      </c>
      <c r="O119" s="62">
        <v>175</v>
      </c>
      <c r="P119" s="62">
        <v>175</v>
      </c>
      <c r="Q119" s="62">
        <v>175</v>
      </c>
      <c r="R119" s="62">
        <v>175</v>
      </c>
      <c r="S119" s="62">
        <v>175</v>
      </c>
      <c r="T119" s="62">
        <v>175</v>
      </c>
      <c r="U119" s="62">
        <v>175</v>
      </c>
      <c r="V119" s="62">
        <v>175</v>
      </c>
      <c r="W119" s="62">
        <v>175</v>
      </c>
      <c r="X119" s="62">
        <v>175</v>
      </c>
      <c r="Y119" s="62">
        <v>175</v>
      </c>
      <c r="Z119" s="62">
        <v>175</v>
      </c>
      <c r="AA119" s="62">
        <v>175</v>
      </c>
    </row>
    <row r="120" spans="1:27" ht="15.6">
      <c r="A120" s="63" t="s">
        <v>118</v>
      </c>
      <c r="B120" s="62">
        <v>0</v>
      </c>
      <c r="C120" s="62">
        <v>0</v>
      </c>
      <c r="D120" s="62">
        <v>0</v>
      </c>
      <c r="E120" s="62">
        <v>0</v>
      </c>
      <c r="F120" s="62">
        <v>0</v>
      </c>
      <c r="G120" s="62">
        <v>0</v>
      </c>
      <c r="H120" s="62">
        <v>0</v>
      </c>
      <c r="I120" s="62">
        <v>0</v>
      </c>
      <c r="J120" s="62">
        <v>0</v>
      </c>
      <c r="K120" s="62">
        <v>0</v>
      </c>
      <c r="L120" s="62">
        <v>0</v>
      </c>
      <c r="M120" s="62">
        <v>0</v>
      </c>
      <c r="N120" s="62">
        <v>0</v>
      </c>
      <c r="O120" s="62">
        <v>0</v>
      </c>
      <c r="P120" s="62">
        <v>0</v>
      </c>
      <c r="Q120" s="62">
        <v>0</v>
      </c>
      <c r="R120" s="62">
        <v>0</v>
      </c>
      <c r="S120" s="62">
        <v>0</v>
      </c>
      <c r="T120" s="62">
        <v>0</v>
      </c>
      <c r="U120" s="62">
        <v>0</v>
      </c>
      <c r="V120" s="62">
        <v>0</v>
      </c>
      <c r="W120" s="62">
        <v>0</v>
      </c>
      <c r="X120" s="62">
        <v>0</v>
      </c>
      <c r="Y120" s="62">
        <v>0</v>
      </c>
      <c r="Z120" s="62">
        <v>0</v>
      </c>
      <c r="AA120" s="62">
        <v>0</v>
      </c>
    </row>
    <row r="121" spans="1:27" ht="15.6">
      <c r="A121" s="63" t="s">
        <v>119</v>
      </c>
      <c r="B121" s="62">
        <v>1.5</v>
      </c>
      <c r="C121" s="62">
        <v>1.5</v>
      </c>
      <c r="D121" s="62">
        <v>1.5</v>
      </c>
      <c r="E121" s="62">
        <v>1.5</v>
      </c>
      <c r="F121" s="62">
        <v>1.5</v>
      </c>
      <c r="G121" s="62">
        <v>1.5</v>
      </c>
      <c r="H121" s="62">
        <v>1.5</v>
      </c>
      <c r="I121" s="62">
        <v>1.5</v>
      </c>
      <c r="J121" s="62">
        <v>1.5</v>
      </c>
      <c r="K121" s="62">
        <v>1.5</v>
      </c>
      <c r="L121" s="62">
        <v>1.5</v>
      </c>
      <c r="M121" s="62">
        <v>1.5</v>
      </c>
      <c r="N121" s="62">
        <v>1.5</v>
      </c>
      <c r="O121" s="62">
        <v>1.5</v>
      </c>
      <c r="P121" s="62">
        <v>1.5</v>
      </c>
      <c r="Q121" s="62">
        <v>1.5</v>
      </c>
      <c r="R121" s="62">
        <v>1.5</v>
      </c>
      <c r="S121" s="62">
        <v>1.5</v>
      </c>
      <c r="T121" s="62">
        <v>1.5</v>
      </c>
      <c r="U121" s="62">
        <v>1.5</v>
      </c>
      <c r="V121" s="62">
        <v>1.5</v>
      </c>
      <c r="W121" s="62">
        <v>1.5</v>
      </c>
      <c r="X121" s="62">
        <v>1.5</v>
      </c>
      <c r="Y121" s="62">
        <v>1.5</v>
      </c>
      <c r="Z121" s="62">
        <v>1.5</v>
      </c>
      <c r="AA121" s="62">
        <v>1.5</v>
      </c>
    </row>
    <row r="122" spans="1:27" ht="15.6">
      <c r="A122" s="63" t="s">
        <v>120</v>
      </c>
      <c r="B122" s="62"/>
      <c r="C122" s="62"/>
      <c r="D122" s="62">
        <v>20.2</v>
      </c>
      <c r="E122" s="62">
        <v>20.3</v>
      </c>
      <c r="F122" s="62">
        <v>20.399999999999999</v>
      </c>
      <c r="G122" s="62">
        <v>20.5</v>
      </c>
      <c r="H122" s="62">
        <v>20.6</v>
      </c>
      <c r="I122" s="62">
        <v>20.7</v>
      </c>
      <c r="J122" s="62">
        <v>20.8</v>
      </c>
      <c r="K122" s="62">
        <v>20.9</v>
      </c>
      <c r="L122" s="62">
        <v>21</v>
      </c>
      <c r="M122" s="62">
        <v>22</v>
      </c>
      <c r="N122" s="62">
        <v>23</v>
      </c>
      <c r="O122" s="62">
        <v>24</v>
      </c>
      <c r="P122" s="62">
        <v>25</v>
      </c>
      <c r="Q122" s="62">
        <v>26</v>
      </c>
      <c r="R122" s="62">
        <v>26</v>
      </c>
      <c r="S122" s="62">
        <v>26</v>
      </c>
      <c r="T122" s="62">
        <v>26</v>
      </c>
      <c r="U122" s="62">
        <v>26</v>
      </c>
      <c r="V122" s="62">
        <v>26</v>
      </c>
      <c r="W122" s="62">
        <v>26</v>
      </c>
      <c r="X122" s="62">
        <v>26</v>
      </c>
      <c r="Y122" s="62">
        <v>26</v>
      </c>
      <c r="Z122" s="62">
        <v>26</v>
      </c>
      <c r="AA122" s="62">
        <v>26</v>
      </c>
    </row>
    <row r="123" spans="1:27" ht="15.6">
      <c r="A123" s="63" t="s">
        <v>121</v>
      </c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>
        <v>0</v>
      </c>
      <c r="M123" s="62">
        <v>0</v>
      </c>
      <c r="N123" s="62">
        <v>0</v>
      </c>
      <c r="O123" s="62">
        <v>0</v>
      </c>
      <c r="P123" s="62">
        <v>0</v>
      </c>
      <c r="Q123" s="62">
        <v>0</v>
      </c>
      <c r="R123" s="62">
        <v>0</v>
      </c>
      <c r="S123" s="62">
        <v>0</v>
      </c>
      <c r="T123" s="62">
        <v>0</v>
      </c>
      <c r="U123" s="62">
        <v>0</v>
      </c>
      <c r="V123" s="62">
        <v>0</v>
      </c>
      <c r="W123" s="62">
        <v>0</v>
      </c>
      <c r="X123" s="62">
        <v>0</v>
      </c>
      <c r="Y123" s="62">
        <v>0</v>
      </c>
      <c r="Z123" s="62">
        <v>0</v>
      </c>
      <c r="AA123" s="62">
        <v>0</v>
      </c>
    </row>
    <row r="124" spans="1:27" ht="15.6">
      <c r="A124" s="63" t="s">
        <v>122</v>
      </c>
      <c r="B124" s="62">
        <v>3367</v>
      </c>
      <c r="C124" s="62">
        <v>3348.2</v>
      </c>
      <c r="D124" s="62">
        <v>3329.4</v>
      </c>
      <c r="E124" s="62">
        <v>3310.6</v>
      </c>
      <c r="F124" s="62">
        <v>3291.8</v>
      </c>
      <c r="G124" s="62">
        <v>3273</v>
      </c>
      <c r="H124" s="62">
        <v>3254.2</v>
      </c>
      <c r="I124" s="62">
        <v>3235.4</v>
      </c>
      <c r="J124" s="62">
        <v>3216.6</v>
      </c>
      <c r="K124" s="62">
        <v>3197.8</v>
      </c>
      <c r="L124" s="62">
        <v>3179</v>
      </c>
      <c r="M124" s="62">
        <v>3170.6</v>
      </c>
      <c r="N124" s="62">
        <v>3162.2</v>
      </c>
      <c r="O124" s="62">
        <v>3153.8</v>
      </c>
      <c r="P124" s="62">
        <v>3145.4</v>
      </c>
      <c r="Q124" s="62">
        <v>3137</v>
      </c>
      <c r="R124" s="62">
        <v>3116.8</v>
      </c>
      <c r="S124" s="62">
        <v>3096.6</v>
      </c>
      <c r="T124" s="62">
        <v>3076.4</v>
      </c>
      <c r="U124" s="62">
        <v>3056.2</v>
      </c>
      <c r="V124" s="62">
        <v>3036</v>
      </c>
      <c r="W124" s="62">
        <v>3027.4</v>
      </c>
      <c r="X124" s="62">
        <v>3018.8</v>
      </c>
      <c r="Y124" s="62">
        <v>3010.2</v>
      </c>
      <c r="Z124" s="62">
        <v>3001.6</v>
      </c>
      <c r="AA124" s="62">
        <v>2993</v>
      </c>
    </row>
    <row r="125" spans="1:27" ht="15.6">
      <c r="A125" s="63" t="s">
        <v>123</v>
      </c>
      <c r="B125" s="62">
        <v>1727</v>
      </c>
      <c r="C125" s="62">
        <v>1687.3</v>
      </c>
      <c r="D125" s="62">
        <v>1647.6</v>
      </c>
      <c r="E125" s="62">
        <v>1607.9</v>
      </c>
      <c r="F125" s="62">
        <v>1568.2</v>
      </c>
      <c r="G125" s="62">
        <v>1528.5</v>
      </c>
      <c r="H125" s="62">
        <v>1488.8</v>
      </c>
      <c r="I125" s="62">
        <v>1449.1</v>
      </c>
      <c r="J125" s="62">
        <v>1409.4</v>
      </c>
      <c r="K125" s="62">
        <v>1369.7</v>
      </c>
      <c r="L125" s="62">
        <v>1330</v>
      </c>
      <c r="M125" s="62">
        <v>1290.4000000000001</v>
      </c>
      <c r="N125" s="62">
        <v>1250.8</v>
      </c>
      <c r="O125" s="62">
        <v>1211.2</v>
      </c>
      <c r="P125" s="62">
        <v>1171.5999999999999</v>
      </c>
      <c r="Q125" s="62">
        <v>1132</v>
      </c>
      <c r="R125" s="62">
        <v>1092.4000000000001</v>
      </c>
      <c r="S125" s="62">
        <v>1052.8</v>
      </c>
      <c r="T125" s="62">
        <v>1013.2</v>
      </c>
      <c r="U125" s="62">
        <v>973.6</v>
      </c>
      <c r="V125" s="62">
        <v>934</v>
      </c>
      <c r="W125" s="62">
        <v>916.2</v>
      </c>
      <c r="X125" s="62">
        <v>898.4</v>
      </c>
      <c r="Y125" s="62">
        <v>880.6</v>
      </c>
      <c r="Z125" s="62">
        <v>862.8</v>
      </c>
      <c r="AA125" s="62">
        <v>845</v>
      </c>
    </row>
    <row r="126" spans="1:27" ht="15.6">
      <c r="A126" s="63" t="s">
        <v>124</v>
      </c>
      <c r="B126" s="62">
        <v>3820</v>
      </c>
      <c r="C126" s="62">
        <v>3841</v>
      </c>
      <c r="D126" s="62">
        <v>3862</v>
      </c>
      <c r="E126" s="62">
        <v>3883</v>
      </c>
      <c r="F126" s="62">
        <v>3904</v>
      </c>
      <c r="G126" s="62">
        <v>3925</v>
      </c>
      <c r="H126" s="62">
        <v>3946</v>
      </c>
      <c r="I126" s="62">
        <v>3967</v>
      </c>
      <c r="J126" s="62">
        <v>3988</v>
      </c>
      <c r="K126" s="62">
        <v>4009</v>
      </c>
      <c r="L126" s="62">
        <v>4030</v>
      </c>
      <c r="M126" s="62">
        <v>4210</v>
      </c>
      <c r="N126" s="62">
        <v>4390</v>
      </c>
      <c r="O126" s="62">
        <v>4570</v>
      </c>
      <c r="P126" s="62">
        <v>4750</v>
      </c>
      <c r="Q126" s="62">
        <v>4930</v>
      </c>
      <c r="R126" s="62">
        <v>4917.3999999999996</v>
      </c>
      <c r="S126" s="62">
        <v>4904.8</v>
      </c>
      <c r="T126" s="62">
        <v>4892.2</v>
      </c>
      <c r="U126" s="62">
        <v>4879.6000000000004</v>
      </c>
      <c r="V126" s="62">
        <v>4867</v>
      </c>
      <c r="W126" s="62">
        <v>4901.8</v>
      </c>
      <c r="X126" s="62">
        <v>4936.6000000000004</v>
      </c>
      <c r="Y126" s="62">
        <v>4971.3999999999996</v>
      </c>
      <c r="Z126" s="62">
        <v>5006.2</v>
      </c>
      <c r="AA126" s="62">
        <v>5041</v>
      </c>
    </row>
    <row r="127" spans="1:27" ht="15.6">
      <c r="A127" s="63" t="s">
        <v>125</v>
      </c>
      <c r="B127" s="62">
        <v>0</v>
      </c>
      <c r="C127" s="62">
        <v>0</v>
      </c>
      <c r="D127" s="62">
        <v>0</v>
      </c>
      <c r="E127" s="62">
        <v>0</v>
      </c>
      <c r="F127" s="62">
        <v>0</v>
      </c>
      <c r="G127" s="62">
        <v>0</v>
      </c>
      <c r="H127" s="62">
        <v>0</v>
      </c>
      <c r="I127" s="62">
        <v>0</v>
      </c>
      <c r="J127" s="62">
        <v>0</v>
      </c>
      <c r="K127" s="62">
        <v>0</v>
      </c>
      <c r="L127" s="62">
        <v>0</v>
      </c>
      <c r="M127" s="62">
        <v>0</v>
      </c>
      <c r="N127" s="62">
        <v>0</v>
      </c>
      <c r="O127" s="62">
        <v>0</v>
      </c>
      <c r="P127" s="62">
        <v>0</v>
      </c>
      <c r="Q127" s="62">
        <v>0</v>
      </c>
      <c r="R127" s="62">
        <v>0</v>
      </c>
      <c r="S127" s="62">
        <v>0</v>
      </c>
      <c r="T127" s="62">
        <v>0</v>
      </c>
      <c r="U127" s="62">
        <v>0</v>
      </c>
      <c r="V127" s="62">
        <v>0</v>
      </c>
      <c r="W127" s="62">
        <v>0</v>
      </c>
      <c r="X127" s="62">
        <v>0</v>
      </c>
      <c r="Y127" s="62">
        <v>0</v>
      </c>
      <c r="Z127" s="62">
        <v>0</v>
      </c>
      <c r="AA127" s="62">
        <v>0</v>
      </c>
    </row>
    <row r="128" spans="1:27" ht="15.6">
      <c r="A128" s="63" t="s">
        <v>126</v>
      </c>
      <c r="B128" s="62">
        <v>0</v>
      </c>
      <c r="C128" s="62">
        <v>0</v>
      </c>
      <c r="D128" s="62">
        <v>0</v>
      </c>
      <c r="E128" s="62">
        <v>0</v>
      </c>
      <c r="F128" s="62">
        <v>0</v>
      </c>
      <c r="G128" s="62">
        <v>0</v>
      </c>
      <c r="H128" s="62">
        <v>0</v>
      </c>
      <c r="I128" s="62">
        <v>0</v>
      </c>
      <c r="J128" s="62">
        <v>0</v>
      </c>
      <c r="K128" s="62">
        <v>0</v>
      </c>
      <c r="L128" s="62">
        <v>0</v>
      </c>
      <c r="M128" s="62">
        <v>0</v>
      </c>
      <c r="N128" s="62">
        <v>0</v>
      </c>
      <c r="O128" s="62">
        <v>0</v>
      </c>
      <c r="P128" s="62">
        <v>0</v>
      </c>
      <c r="Q128" s="62">
        <v>0</v>
      </c>
      <c r="R128" s="62">
        <v>0</v>
      </c>
      <c r="S128" s="62">
        <v>0</v>
      </c>
      <c r="T128" s="62">
        <v>0</v>
      </c>
      <c r="U128" s="62">
        <v>0</v>
      </c>
      <c r="V128" s="62">
        <v>0</v>
      </c>
      <c r="W128" s="62">
        <v>0</v>
      </c>
      <c r="X128" s="62">
        <v>0</v>
      </c>
      <c r="Y128" s="62">
        <v>0</v>
      </c>
      <c r="Z128" s="62">
        <v>0</v>
      </c>
      <c r="AA128" s="62">
        <v>0</v>
      </c>
    </row>
    <row r="129" spans="1:27" ht="15.6">
      <c r="A129" s="63" t="s">
        <v>127</v>
      </c>
      <c r="B129" s="62">
        <v>0</v>
      </c>
      <c r="C129" s="62">
        <v>0</v>
      </c>
      <c r="D129" s="62">
        <v>0</v>
      </c>
      <c r="E129" s="62">
        <v>0</v>
      </c>
      <c r="F129" s="62">
        <v>0</v>
      </c>
      <c r="G129" s="62">
        <v>0</v>
      </c>
      <c r="H129" s="62">
        <v>0</v>
      </c>
      <c r="I129" s="62">
        <v>0</v>
      </c>
      <c r="J129" s="62">
        <v>0</v>
      </c>
      <c r="K129" s="62">
        <v>0</v>
      </c>
      <c r="L129" s="62">
        <v>0</v>
      </c>
      <c r="M129" s="62">
        <v>0</v>
      </c>
      <c r="N129" s="62">
        <v>0</v>
      </c>
      <c r="O129" s="62">
        <v>0</v>
      </c>
      <c r="P129" s="62">
        <v>0</v>
      </c>
      <c r="Q129" s="62">
        <v>0</v>
      </c>
      <c r="R129" s="62">
        <v>0</v>
      </c>
      <c r="S129" s="62">
        <v>0</v>
      </c>
      <c r="T129" s="62">
        <v>0</v>
      </c>
      <c r="U129" s="62">
        <v>0</v>
      </c>
      <c r="V129" s="62">
        <v>0</v>
      </c>
      <c r="W129" s="62">
        <v>0</v>
      </c>
      <c r="X129" s="62">
        <v>0</v>
      </c>
      <c r="Y129" s="62">
        <v>0</v>
      </c>
      <c r="Z129" s="62">
        <v>0</v>
      </c>
      <c r="AA129" s="62">
        <v>0</v>
      </c>
    </row>
    <row r="130" spans="1:27" ht="15.6">
      <c r="A130" s="63" t="s">
        <v>128</v>
      </c>
      <c r="B130" s="62"/>
      <c r="C130" s="62">
        <v>8.19</v>
      </c>
      <c r="D130" s="62">
        <v>8.19</v>
      </c>
      <c r="E130" s="62">
        <v>8.19</v>
      </c>
      <c r="F130" s="62">
        <v>8.19</v>
      </c>
      <c r="G130" s="62">
        <v>8.19</v>
      </c>
      <c r="H130" s="62">
        <v>8.19</v>
      </c>
      <c r="I130" s="62">
        <v>8.19</v>
      </c>
      <c r="J130" s="62">
        <v>8.19</v>
      </c>
      <c r="K130" s="62">
        <v>8.19</v>
      </c>
      <c r="L130" s="62">
        <v>8.19</v>
      </c>
      <c r="M130" s="62">
        <v>8.19</v>
      </c>
      <c r="N130" s="62">
        <v>8.19</v>
      </c>
      <c r="O130" s="62">
        <v>8.19</v>
      </c>
      <c r="P130" s="62">
        <v>8.19</v>
      </c>
      <c r="Q130" s="62">
        <v>8.19</v>
      </c>
      <c r="R130" s="62">
        <v>8.19</v>
      </c>
      <c r="S130" s="62">
        <v>8.19</v>
      </c>
      <c r="T130" s="62">
        <v>8.19</v>
      </c>
      <c r="U130" s="62">
        <v>8.19</v>
      </c>
      <c r="V130" s="62">
        <v>8.19</v>
      </c>
      <c r="W130" s="62">
        <v>8.19</v>
      </c>
      <c r="X130" s="62">
        <v>8.19</v>
      </c>
      <c r="Y130" s="62">
        <v>8.19</v>
      </c>
      <c r="Z130" s="62">
        <v>8.19</v>
      </c>
      <c r="AA130" s="62">
        <v>8.19</v>
      </c>
    </row>
    <row r="131" spans="1:27" ht="15.6">
      <c r="A131" s="63" t="s">
        <v>129</v>
      </c>
      <c r="B131" s="62">
        <v>0</v>
      </c>
      <c r="C131" s="62">
        <v>0</v>
      </c>
      <c r="D131" s="62">
        <v>0</v>
      </c>
      <c r="E131" s="62">
        <v>0</v>
      </c>
      <c r="F131" s="62">
        <v>0</v>
      </c>
      <c r="G131" s="62">
        <v>0</v>
      </c>
      <c r="H131" s="62">
        <v>0</v>
      </c>
      <c r="I131" s="62">
        <v>0</v>
      </c>
      <c r="J131" s="62">
        <v>0</v>
      </c>
      <c r="K131" s="62">
        <v>0</v>
      </c>
      <c r="L131" s="62">
        <v>0</v>
      </c>
      <c r="M131" s="62">
        <v>0</v>
      </c>
      <c r="N131" s="62">
        <v>0</v>
      </c>
      <c r="O131" s="62">
        <v>0</v>
      </c>
      <c r="P131" s="62">
        <v>0</v>
      </c>
      <c r="Q131" s="62">
        <v>0</v>
      </c>
      <c r="R131" s="62">
        <v>0</v>
      </c>
      <c r="S131" s="62">
        <v>0</v>
      </c>
      <c r="T131" s="62">
        <v>0</v>
      </c>
      <c r="U131" s="62">
        <v>0</v>
      </c>
      <c r="V131" s="62">
        <v>0</v>
      </c>
      <c r="W131" s="62">
        <v>0</v>
      </c>
      <c r="X131" s="62">
        <v>0</v>
      </c>
      <c r="Y131" s="62">
        <v>0</v>
      </c>
      <c r="Z131" s="62">
        <v>0</v>
      </c>
      <c r="AA131" s="62">
        <v>0</v>
      </c>
    </row>
    <row r="132" spans="1:27" ht="15.6">
      <c r="A132" s="63" t="s">
        <v>130</v>
      </c>
      <c r="B132" s="62">
        <v>0</v>
      </c>
      <c r="C132" s="62">
        <v>0</v>
      </c>
      <c r="D132" s="62">
        <v>0</v>
      </c>
      <c r="E132" s="62">
        <v>0</v>
      </c>
      <c r="F132" s="62">
        <v>0</v>
      </c>
      <c r="G132" s="62">
        <v>0</v>
      </c>
      <c r="H132" s="62">
        <v>0</v>
      </c>
      <c r="I132" s="62">
        <v>0</v>
      </c>
      <c r="J132" s="62">
        <v>0</v>
      </c>
      <c r="K132" s="62">
        <v>0</v>
      </c>
      <c r="L132" s="62">
        <v>0</v>
      </c>
      <c r="M132" s="62">
        <v>0</v>
      </c>
      <c r="N132" s="62">
        <v>0</v>
      </c>
      <c r="O132" s="62">
        <v>0</v>
      </c>
      <c r="P132" s="62">
        <v>0</v>
      </c>
      <c r="Q132" s="62">
        <v>0</v>
      </c>
      <c r="R132" s="62">
        <v>0</v>
      </c>
      <c r="S132" s="62">
        <v>0</v>
      </c>
      <c r="T132" s="62">
        <v>0</v>
      </c>
      <c r="U132" s="62">
        <v>0</v>
      </c>
      <c r="V132" s="62">
        <v>0</v>
      </c>
      <c r="W132" s="62">
        <v>0</v>
      </c>
      <c r="X132" s="62">
        <v>0</v>
      </c>
      <c r="Y132" s="62">
        <v>0</v>
      </c>
      <c r="Z132" s="62">
        <v>0</v>
      </c>
      <c r="AA132" s="62">
        <v>0</v>
      </c>
    </row>
    <row r="133" spans="1:27" ht="15.6">
      <c r="A133" s="63" t="s">
        <v>131</v>
      </c>
      <c r="B133" s="62">
        <v>0</v>
      </c>
      <c r="C133" s="62">
        <v>0</v>
      </c>
      <c r="D133" s="62">
        <v>0</v>
      </c>
      <c r="E133" s="62">
        <v>0</v>
      </c>
      <c r="F133" s="62">
        <v>0</v>
      </c>
      <c r="G133" s="62">
        <v>0</v>
      </c>
      <c r="H133" s="62">
        <v>0</v>
      </c>
      <c r="I133" s="62">
        <v>0</v>
      </c>
      <c r="J133" s="62">
        <v>0</v>
      </c>
      <c r="K133" s="62">
        <v>0</v>
      </c>
      <c r="L133" s="62">
        <v>0</v>
      </c>
      <c r="M133" s="62">
        <v>0</v>
      </c>
      <c r="N133" s="62">
        <v>0</v>
      </c>
      <c r="O133" s="62">
        <v>0</v>
      </c>
      <c r="P133" s="62">
        <v>0</v>
      </c>
      <c r="Q133" s="62">
        <v>0</v>
      </c>
      <c r="R133" s="62">
        <v>0</v>
      </c>
      <c r="S133" s="62">
        <v>0</v>
      </c>
      <c r="T133" s="62">
        <v>0</v>
      </c>
      <c r="U133" s="62">
        <v>0</v>
      </c>
      <c r="V133" s="62">
        <v>0</v>
      </c>
      <c r="W133" s="62">
        <v>0</v>
      </c>
      <c r="X133" s="62">
        <v>0</v>
      </c>
      <c r="Y133" s="62">
        <v>0</v>
      </c>
      <c r="Z133" s="62">
        <v>0</v>
      </c>
      <c r="AA133" s="62">
        <v>0</v>
      </c>
    </row>
    <row r="134" spans="1:27" ht="15.6">
      <c r="A134" s="63" t="s">
        <v>132</v>
      </c>
      <c r="B134" s="62">
        <v>1.45</v>
      </c>
      <c r="C134" s="62">
        <v>1.45</v>
      </c>
      <c r="D134" s="62">
        <v>1.45</v>
      </c>
      <c r="E134" s="62">
        <v>1.45</v>
      </c>
      <c r="F134" s="62">
        <v>1.45</v>
      </c>
      <c r="G134" s="62">
        <v>1.45</v>
      </c>
      <c r="H134" s="62">
        <v>1.45</v>
      </c>
      <c r="I134" s="62">
        <v>1.45</v>
      </c>
      <c r="J134" s="62">
        <v>1.45</v>
      </c>
      <c r="K134" s="62">
        <v>1.45</v>
      </c>
      <c r="L134" s="62">
        <v>1.45</v>
      </c>
      <c r="M134" s="62">
        <v>1.45</v>
      </c>
      <c r="N134" s="62">
        <v>1.45</v>
      </c>
      <c r="O134" s="62">
        <v>1.45</v>
      </c>
      <c r="P134" s="62">
        <v>1.45</v>
      </c>
      <c r="Q134" s="62">
        <v>1.45</v>
      </c>
      <c r="R134" s="62">
        <v>1.45</v>
      </c>
      <c r="S134" s="62">
        <v>1.45</v>
      </c>
      <c r="T134" s="62">
        <v>1.45</v>
      </c>
      <c r="U134" s="62">
        <v>1.45</v>
      </c>
      <c r="V134" s="62">
        <v>1.45</v>
      </c>
      <c r="W134" s="62">
        <v>1.45</v>
      </c>
      <c r="X134" s="62">
        <v>1.45</v>
      </c>
      <c r="Y134" s="62">
        <v>1.45</v>
      </c>
      <c r="Z134" s="62">
        <v>1.45</v>
      </c>
      <c r="AA134" s="62">
        <v>1.45</v>
      </c>
    </row>
    <row r="135" spans="1:27" ht="15.6">
      <c r="A135" s="63" t="s">
        <v>133</v>
      </c>
      <c r="B135" s="62">
        <v>39443</v>
      </c>
      <c r="C135" s="62">
        <v>39029</v>
      </c>
      <c r="D135" s="62">
        <v>38615</v>
      </c>
      <c r="E135" s="62">
        <v>38201</v>
      </c>
      <c r="F135" s="62">
        <v>37787</v>
      </c>
      <c r="G135" s="62">
        <v>37373</v>
      </c>
      <c r="H135" s="62">
        <v>36959</v>
      </c>
      <c r="I135" s="62">
        <v>36545</v>
      </c>
      <c r="J135" s="62">
        <v>36131</v>
      </c>
      <c r="K135" s="62">
        <v>35717</v>
      </c>
      <c r="L135" s="62">
        <v>35303</v>
      </c>
      <c r="M135" s="62">
        <v>35007.599999999999</v>
      </c>
      <c r="N135" s="62">
        <v>34712.199999999997</v>
      </c>
      <c r="O135" s="62">
        <v>34416.800000000003</v>
      </c>
      <c r="P135" s="62">
        <v>34121.4</v>
      </c>
      <c r="Q135" s="62">
        <v>33826</v>
      </c>
      <c r="R135" s="62">
        <v>33694.400000000001</v>
      </c>
      <c r="S135" s="62">
        <v>33562.800000000003</v>
      </c>
      <c r="T135" s="62">
        <v>33431.199999999997</v>
      </c>
      <c r="U135" s="62">
        <v>33299.599999999999</v>
      </c>
      <c r="V135" s="62">
        <v>33168</v>
      </c>
      <c r="W135" s="62">
        <v>33145.599999999999</v>
      </c>
      <c r="X135" s="62">
        <v>33123.199999999997</v>
      </c>
      <c r="Y135" s="62">
        <v>33100.800000000003</v>
      </c>
      <c r="Z135" s="62">
        <v>33078.400000000001</v>
      </c>
      <c r="AA135" s="62">
        <v>33056</v>
      </c>
    </row>
    <row r="136" spans="1:27" ht="15.6">
      <c r="A136" s="63" t="s">
        <v>134</v>
      </c>
      <c r="B136" s="62"/>
      <c r="C136" s="62">
        <v>40.01</v>
      </c>
      <c r="D136" s="62">
        <v>40.450000000000003</v>
      </c>
      <c r="E136" s="62">
        <v>40.89</v>
      </c>
      <c r="F136" s="62">
        <v>41.33</v>
      </c>
      <c r="G136" s="62">
        <v>41.77</v>
      </c>
      <c r="H136" s="62">
        <v>42.21</v>
      </c>
      <c r="I136" s="62">
        <v>42.65</v>
      </c>
      <c r="J136" s="62">
        <v>43.09</v>
      </c>
      <c r="K136" s="62">
        <v>43.53</v>
      </c>
      <c r="L136" s="62">
        <v>43.97</v>
      </c>
      <c r="M136" s="62">
        <v>44.41</v>
      </c>
      <c r="N136" s="62">
        <v>44.85</v>
      </c>
      <c r="O136" s="62">
        <v>45.29</v>
      </c>
      <c r="P136" s="62">
        <v>45.73</v>
      </c>
      <c r="Q136" s="62">
        <v>46.17</v>
      </c>
      <c r="R136" s="62">
        <v>46.61</v>
      </c>
      <c r="S136" s="62">
        <v>47.05</v>
      </c>
      <c r="T136" s="62">
        <v>47.49</v>
      </c>
      <c r="U136" s="62">
        <v>47.93</v>
      </c>
      <c r="V136" s="62">
        <v>48.37</v>
      </c>
      <c r="W136" s="62">
        <v>48.37</v>
      </c>
      <c r="X136" s="62">
        <v>48.37</v>
      </c>
      <c r="Y136" s="62">
        <v>48.37</v>
      </c>
      <c r="Z136" s="62">
        <v>48.37</v>
      </c>
      <c r="AA136" s="62">
        <v>48.37</v>
      </c>
    </row>
    <row r="137" spans="1:27" ht="15.6">
      <c r="A137" s="63" t="s">
        <v>135</v>
      </c>
      <c r="B137" s="62">
        <v>12534</v>
      </c>
      <c r="C137" s="62">
        <v>12452.01</v>
      </c>
      <c r="D137" s="62">
        <v>12370.02</v>
      </c>
      <c r="E137" s="62">
        <v>12288.03</v>
      </c>
      <c r="F137" s="62">
        <v>12206.04</v>
      </c>
      <c r="G137" s="62">
        <v>12124.05</v>
      </c>
      <c r="H137" s="62">
        <v>12042.06</v>
      </c>
      <c r="I137" s="62">
        <v>11960.07</v>
      </c>
      <c r="J137" s="62">
        <v>11878.08</v>
      </c>
      <c r="K137" s="62">
        <v>11796.09</v>
      </c>
      <c r="L137" s="62">
        <v>11714.1</v>
      </c>
      <c r="M137" s="62">
        <v>11632.34</v>
      </c>
      <c r="N137" s="62">
        <v>11550.58</v>
      </c>
      <c r="O137" s="62">
        <v>11468.82</v>
      </c>
      <c r="P137" s="62">
        <v>11387.06</v>
      </c>
      <c r="Q137" s="62">
        <v>11305.3</v>
      </c>
      <c r="R137" s="62">
        <v>11651.92</v>
      </c>
      <c r="S137" s="62">
        <v>11998.54</v>
      </c>
      <c r="T137" s="62">
        <v>12345.16</v>
      </c>
      <c r="U137" s="62">
        <v>12691.78</v>
      </c>
      <c r="V137" s="62">
        <v>13038.4</v>
      </c>
      <c r="W137" s="62">
        <v>12941.04</v>
      </c>
      <c r="X137" s="62">
        <v>12843.68</v>
      </c>
      <c r="Y137" s="62">
        <v>12746.32</v>
      </c>
      <c r="Z137" s="62">
        <v>12648.96</v>
      </c>
      <c r="AA137" s="62">
        <v>12551.6</v>
      </c>
    </row>
    <row r="138" spans="1:27" ht="15.6">
      <c r="A138" s="63" t="s">
        <v>136</v>
      </c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>
        <v>109</v>
      </c>
      <c r="S138" s="62">
        <v>109</v>
      </c>
      <c r="T138" s="62">
        <v>109</v>
      </c>
      <c r="U138" s="62">
        <v>109</v>
      </c>
      <c r="V138" s="62">
        <v>109</v>
      </c>
      <c r="W138" s="62">
        <v>109</v>
      </c>
      <c r="X138" s="62">
        <v>109</v>
      </c>
      <c r="Y138" s="62">
        <v>109</v>
      </c>
      <c r="Z138" s="62">
        <v>109</v>
      </c>
      <c r="AA138" s="62">
        <v>109</v>
      </c>
    </row>
    <row r="139" spans="1:27" ht="15.6">
      <c r="A139" s="63" t="s">
        <v>137</v>
      </c>
      <c r="B139" s="62">
        <v>0</v>
      </c>
      <c r="C139" s="62">
        <v>0</v>
      </c>
      <c r="D139" s="62">
        <v>0</v>
      </c>
      <c r="E139" s="62">
        <v>0</v>
      </c>
      <c r="F139" s="62">
        <v>0</v>
      </c>
      <c r="G139" s="62">
        <v>0</v>
      </c>
      <c r="H139" s="62">
        <v>0</v>
      </c>
      <c r="I139" s="62">
        <v>0</v>
      </c>
      <c r="J139" s="62">
        <v>0</v>
      </c>
      <c r="K139" s="62">
        <v>0</v>
      </c>
      <c r="L139" s="62">
        <v>0</v>
      </c>
      <c r="M139" s="62">
        <v>0</v>
      </c>
      <c r="N139" s="62">
        <v>0</v>
      </c>
      <c r="O139" s="62">
        <v>0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  <c r="X139" s="62">
        <v>0</v>
      </c>
      <c r="Y139" s="62">
        <v>0</v>
      </c>
      <c r="Z139" s="62">
        <v>0</v>
      </c>
      <c r="AA139" s="62">
        <v>0</v>
      </c>
    </row>
    <row r="140" spans="1:27" ht="15.6">
      <c r="A140" s="63" t="s">
        <v>138</v>
      </c>
      <c r="B140" s="62">
        <v>0</v>
      </c>
      <c r="C140" s="62">
        <v>0</v>
      </c>
      <c r="D140" s="62">
        <v>0</v>
      </c>
      <c r="E140" s="62">
        <v>0</v>
      </c>
      <c r="F140" s="62">
        <v>0</v>
      </c>
      <c r="G140" s="62">
        <v>0</v>
      </c>
      <c r="H140" s="62">
        <v>0</v>
      </c>
      <c r="I140" s="62">
        <v>0</v>
      </c>
      <c r="J140" s="62">
        <v>0</v>
      </c>
      <c r="K140" s="62">
        <v>0</v>
      </c>
      <c r="L140" s="62">
        <v>0</v>
      </c>
      <c r="M140" s="62">
        <v>0</v>
      </c>
      <c r="N140" s="62">
        <v>0</v>
      </c>
      <c r="O140" s="62">
        <v>0</v>
      </c>
      <c r="P140" s="62">
        <v>0</v>
      </c>
      <c r="Q140" s="62">
        <v>0</v>
      </c>
      <c r="R140" s="62">
        <v>0</v>
      </c>
      <c r="S140" s="62">
        <v>0</v>
      </c>
      <c r="T140" s="62">
        <v>0</v>
      </c>
      <c r="U140" s="62">
        <v>0</v>
      </c>
      <c r="V140" s="62">
        <v>0</v>
      </c>
      <c r="W140" s="62">
        <v>0</v>
      </c>
      <c r="X140" s="62">
        <v>0</v>
      </c>
      <c r="Y140" s="62">
        <v>0</v>
      </c>
      <c r="Z140" s="62">
        <v>0</v>
      </c>
      <c r="AA140" s="62">
        <v>0</v>
      </c>
    </row>
    <row r="141" spans="1:27" ht="15.6">
      <c r="A141" s="63" t="s">
        <v>139</v>
      </c>
      <c r="B141" s="62">
        <v>0</v>
      </c>
      <c r="C141" s="62">
        <v>0</v>
      </c>
      <c r="D141" s="62">
        <v>0</v>
      </c>
      <c r="E141" s="62">
        <v>0</v>
      </c>
      <c r="F141" s="62">
        <v>0</v>
      </c>
      <c r="G141" s="62">
        <v>0</v>
      </c>
      <c r="H141" s="62">
        <v>0</v>
      </c>
      <c r="I141" s="62">
        <v>0</v>
      </c>
      <c r="J141" s="62">
        <v>0</v>
      </c>
      <c r="K141" s="62">
        <v>0</v>
      </c>
      <c r="L141" s="62">
        <v>0</v>
      </c>
      <c r="M141" s="62">
        <v>0</v>
      </c>
      <c r="N141" s="62">
        <v>0</v>
      </c>
      <c r="O141" s="62">
        <v>0</v>
      </c>
      <c r="P141" s="62">
        <v>0</v>
      </c>
      <c r="Q141" s="62">
        <v>0</v>
      </c>
      <c r="R141" s="62">
        <v>0</v>
      </c>
      <c r="S141" s="62">
        <v>0</v>
      </c>
      <c r="T141" s="62">
        <v>0</v>
      </c>
      <c r="U141" s="62">
        <v>0</v>
      </c>
      <c r="V141" s="62">
        <v>0</v>
      </c>
      <c r="W141" s="62">
        <v>0</v>
      </c>
      <c r="X141" s="62">
        <v>0</v>
      </c>
      <c r="Y141" s="62">
        <v>0</v>
      </c>
      <c r="Z141" s="62">
        <v>0</v>
      </c>
      <c r="AA141" s="62">
        <v>0</v>
      </c>
    </row>
    <row r="142" spans="1:27" ht="15.6">
      <c r="A142" s="63" t="s">
        <v>140</v>
      </c>
      <c r="B142" s="62">
        <v>3192</v>
      </c>
      <c r="C142" s="62">
        <v>3192</v>
      </c>
      <c r="D142" s="62">
        <v>3192</v>
      </c>
      <c r="E142" s="62">
        <v>3192</v>
      </c>
      <c r="F142" s="62">
        <v>3192</v>
      </c>
      <c r="G142" s="62">
        <v>3192</v>
      </c>
      <c r="H142" s="62">
        <v>3192</v>
      </c>
      <c r="I142" s="62">
        <v>3192</v>
      </c>
      <c r="J142" s="62">
        <v>3192</v>
      </c>
      <c r="K142" s="62">
        <v>3192</v>
      </c>
      <c r="L142" s="62">
        <v>3192</v>
      </c>
      <c r="M142" s="62">
        <v>3192</v>
      </c>
      <c r="N142" s="62">
        <v>3192</v>
      </c>
      <c r="O142" s="62">
        <v>3192</v>
      </c>
      <c r="P142" s="62">
        <v>3192</v>
      </c>
      <c r="Q142" s="62">
        <v>3192</v>
      </c>
      <c r="R142" s="62">
        <v>3192</v>
      </c>
      <c r="S142" s="62">
        <v>3192</v>
      </c>
      <c r="T142" s="62">
        <v>3192</v>
      </c>
      <c r="U142" s="62">
        <v>3192</v>
      </c>
      <c r="V142" s="62">
        <v>3192</v>
      </c>
      <c r="W142" s="62">
        <v>3192</v>
      </c>
      <c r="X142" s="62">
        <v>3192</v>
      </c>
      <c r="Y142" s="62">
        <v>3192</v>
      </c>
      <c r="Z142" s="62">
        <v>3192</v>
      </c>
      <c r="AA142" s="62">
        <v>3192</v>
      </c>
    </row>
    <row r="143" spans="1:27" ht="15.6">
      <c r="A143" s="63" t="s">
        <v>141</v>
      </c>
      <c r="B143" s="62">
        <v>0</v>
      </c>
      <c r="C143" s="62">
        <v>0</v>
      </c>
      <c r="D143" s="62">
        <v>0</v>
      </c>
      <c r="E143" s="62">
        <v>0</v>
      </c>
      <c r="F143" s="62">
        <v>0</v>
      </c>
      <c r="G143" s="62">
        <v>0</v>
      </c>
      <c r="H143" s="62">
        <v>0</v>
      </c>
      <c r="I143" s="62">
        <v>0</v>
      </c>
      <c r="J143" s="62">
        <v>0</v>
      </c>
      <c r="K143" s="62">
        <v>0</v>
      </c>
      <c r="L143" s="62">
        <v>0</v>
      </c>
      <c r="M143" s="62">
        <v>0</v>
      </c>
      <c r="N143" s="62">
        <v>0</v>
      </c>
      <c r="O143" s="62">
        <v>0</v>
      </c>
      <c r="P143" s="62">
        <v>0</v>
      </c>
      <c r="Q143" s="62">
        <v>0</v>
      </c>
      <c r="R143" s="62">
        <v>0</v>
      </c>
      <c r="S143" s="62">
        <v>0</v>
      </c>
      <c r="T143" s="62">
        <v>0</v>
      </c>
      <c r="U143" s="62">
        <v>0</v>
      </c>
      <c r="V143" s="62">
        <v>0</v>
      </c>
      <c r="W143" s="62">
        <v>0</v>
      </c>
      <c r="X143" s="62">
        <v>0</v>
      </c>
      <c r="Y143" s="62">
        <v>0</v>
      </c>
      <c r="Z143" s="62">
        <v>0</v>
      </c>
      <c r="AA143" s="62">
        <v>0</v>
      </c>
    </row>
    <row r="144" spans="1:27" ht="15.6">
      <c r="A144" s="63" t="s">
        <v>142</v>
      </c>
      <c r="B144" s="62">
        <v>0</v>
      </c>
      <c r="C144" s="62">
        <v>0</v>
      </c>
      <c r="D144" s="62">
        <v>0</v>
      </c>
      <c r="E144" s="62">
        <v>0</v>
      </c>
      <c r="F144" s="62">
        <v>0</v>
      </c>
      <c r="G144" s="62">
        <v>0</v>
      </c>
      <c r="H144" s="62">
        <v>0</v>
      </c>
      <c r="I144" s="62">
        <v>0</v>
      </c>
      <c r="J144" s="62">
        <v>0</v>
      </c>
      <c r="K144" s="62">
        <v>0</v>
      </c>
      <c r="L144" s="62">
        <v>0</v>
      </c>
      <c r="M144" s="62">
        <v>0</v>
      </c>
      <c r="N144" s="62">
        <v>0</v>
      </c>
      <c r="O144" s="62">
        <v>0</v>
      </c>
      <c r="P144" s="62">
        <v>0</v>
      </c>
      <c r="Q144" s="62">
        <v>0</v>
      </c>
      <c r="R144" s="62">
        <v>0</v>
      </c>
      <c r="S144" s="62">
        <v>0</v>
      </c>
      <c r="T144" s="62">
        <v>0</v>
      </c>
      <c r="U144" s="62">
        <v>0</v>
      </c>
      <c r="V144" s="62">
        <v>0</v>
      </c>
      <c r="W144" s="62">
        <v>0</v>
      </c>
      <c r="X144" s="62">
        <v>0</v>
      </c>
      <c r="Y144" s="62">
        <v>0</v>
      </c>
      <c r="Z144" s="62">
        <v>0</v>
      </c>
      <c r="AA144" s="62">
        <v>0</v>
      </c>
    </row>
    <row r="145" spans="1:27" ht="15.6">
      <c r="A145" s="63" t="s">
        <v>143</v>
      </c>
      <c r="B145" s="62">
        <v>548</v>
      </c>
      <c r="C145" s="62">
        <v>548</v>
      </c>
      <c r="D145" s="62">
        <v>548</v>
      </c>
      <c r="E145" s="62">
        <v>548</v>
      </c>
      <c r="F145" s="62">
        <v>548</v>
      </c>
      <c r="G145" s="62">
        <v>548</v>
      </c>
      <c r="H145" s="62">
        <v>548</v>
      </c>
      <c r="I145" s="62">
        <v>548</v>
      </c>
      <c r="J145" s="62">
        <v>548</v>
      </c>
      <c r="K145" s="62">
        <v>548</v>
      </c>
      <c r="L145" s="62">
        <v>548</v>
      </c>
      <c r="M145" s="62">
        <v>543.6</v>
      </c>
      <c r="N145" s="62">
        <v>539.20000000000005</v>
      </c>
      <c r="O145" s="62">
        <v>534.79999999999995</v>
      </c>
      <c r="P145" s="62">
        <v>530.4</v>
      </c>
      <c r="Q145" s="62">
        <v>526</v>
      </c>
      <c r="R145" s="62">
        <v>526</v>
      </c>
      <c r="S145" s="62">
        <v>526</v>
      </c>
      <c r="T145" s="62">
        <v>526</v>
      </c>
      <c r="U145" s="62">
        <v>526</v>
      </c>
      <c r="V145" s="62">
        <v>526</v>
      </c>
      <c r="W145" s="62">
        <v>526</v>
      </c>
      <c r="X145" s="62">
        <v>526</v>
      </c>
      <c r="Y145" s="62">
        <v>526</v>
      </c>
      <c r="Z145" s="62">
        <v>526</v>
      </c>
      <c r="AA145" s="62">
        <v>526</v>
      </c>
    </row>
    <row r="146" spans="1:27" ht="15.6">
      <c r="A146" s="63" t="s">
        <v>144</v>
      </c>
      <c r="B146" s="62">
        <v>0</v>
      </c>
      <c r="C146" s="62">
        <v>0</v>
      </c>
      <c r="D146" s="62">
        <v>0</v>
      </c>
      <c r="E146" s="62">
        <v>0</v>
      </c>
      <c r="F146" s="62">
        <v>0</v>
      </c>
      <c r="G146" s="62">
        <v>0</v>
      </c>
      <c r="H146" s="62">
        <v>0</v>
      </c>
      <c r="I146" s="62">
        <v>0</v>
      </c>
      <c r="J146" s="62">
        <v>0</v>
      </c>
      <c r="K146" s="62">
        <v>0</v>
      </c>
      <c r="L146" s="62">
        <v>0</v>
      </c>
      <c r="M146" s="62">
        <v>0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  <c r="X146" s="62">
        <v>0</v>
      </c>
      <c r="Y146" s="62">
        <v>0</v>
      </c>
      <c r="Z146" s="62">
        <v>0</v>
      </c>
      <c r="AA146" s="62">
        <v>0</v>
      </c>
    </row>
    <row r="147" spans="1:27" ht="15.6">
      <c r="A147" s="63" t="s">
        <v>317</v>
      </c>
      <c r="B147" s="62">
        <v>0</v>
      </c>
      <c r="C147" s="62">
        <v>0</v>
      </c>
      <c r="D147" s="62">
        <v>0</v>
      </c>
      <c r="E147" s="62">
        <v>0</v>
      </c>
      <c r="F147" s="62">
        <v>0</v>
      </c>
      <c r="G147" s="62">
        <v>0</v>
      </c>
      <c r="H147" s="62">
        <v>0</v>
      </c>
      <c r="I147" s="62">
        <v>0</v>
      </c>
      <c r="J147" s="62">
        <v>0</v>
      </c>
      <c r="K147" s="62">
        <v>0</v>
      </c>
      <c r="L147" s="62">
        <v>0</v>
      </c>
      <c r="M147" s="62">
        <v>0</v>
      </c>
      <c r="N147" s="62">
        <v>0</v>
      </c>
      <c r="O147" s="62">
        <v>0</v>
      </c>
      <c r="P147" s="62">
        <v>0</v>
      </c>
      <c r="Q147" s="62">
        <v>0</v>
      </c>
      <c r="R147" s="62">
        <v>0</v>
      </c>
      <c r="S147" s="62">
        <v>0</v>
      </c>
      <c r="T147" s="62">
        <v>0</v>
      </c>
      <c r="U147" s="62">
        <v>0</v>
      </c>
      <c r="V147" s="62">
        <v>0</v>
      </c>
      <c r="W147" s="62">
        <v>0</v>
      </c>
      <c r="X147" s="62">
        <v>0</v>
      </c>
      <c r="Y147" s="62">
        <v>0</v>
      </c>
      <c r="Z147" s="62">
        <v>0</v>
      </c>
      <c r="AA147" s="62">
        <v>0</v>
      </c>
    </row>
    <row r="148" spans="1:27" ht="15.6">
      <c r="A148" s="63" t="s">
        <v>145</v>
      </c>
      <c r="B148" s="62">
        <v>431</v>
      </c>
      <c r="C148" s="62">
        <v>431</v>
      </c>
      <c r="D148" s="62">
        <v>431</v>
      </c>
      <c r="E148" s="62">
        <v>431</v>
      </c>
      <c r="F148" s="62">
        <v>431</v>
      </c>
      <c r="G148" s="62">
        <v>431</v>
      </c>
      <c r="H148" s="62">
        <v>431</v>
      </c>
      <c r="I148" s="62">
        <v>431</v>
      </c>
      <c r="J148" s="62">
        <v>431</v>
      </c>
      <c r="K148" s="62">
        <v>431</v>
      </c>
      <c r="L148" s="62">
        <v>431</v>
      </c>
      <c r="M148" s="62">
        <v>431</v>
      </c>
      <c r="N148" s="62">
        <v>431</v>
      </c>
      <c r="O148" s="62">
        <v>431</v>
      </c>
      <c r="P148" s="62">
        <v>431</v>
      </c>
      <c r="Q148" s="62">
        <v>431</v>
      </c>
      <c r="R148" s="62">
        <v>431</v>
      </c>
      <c r="S148" s="62">
        <v>431</v>
      </c>
      <c r="T148" s="62">
        <v>431</v>
      </c>
      <c r="U148" s="62">
        <v>431</v>
      </c>
      <c r="V148" s="62">
        <v>431</v>
      </c>
      <c r="W148" s="62">
        <v>431</v>
      </c>
      <c r="X148" s="62">
        <v>431</v>
      </c>
      <c r="Y148" s="62">
        <v>431</v>
      </c>
      <c r="Z148" s="62">
        <v>431</v>
      </c>
      <c r="AA148" s="62">
        <v>431</v>
      </c>
    </row>
    <row r="149" spans="1:27" ht="15.6">
      <c r="A149" s="63" t="s">
        <v>146</v>
      </c>
      <c r="B149" s="62">
        <v>2144</v>
      </c>
      <c r="C149" s="62">
        <v>2144</v>
      </c>
      <c r="D149" s="62">
        <v>2144</v>
      </c>
      <c r="E149" s="62">
        <v>2144</v>
      </c>
      <c r="F149" s="62">
        <v>2144</v>
      </c>
      <c r="G149" s="62">
        <v>2144</v>
      </c>
      <c r="H149" s="62">
        <v>2144</v>
      </c>
      <c r="I149" s="62">
        <v>2144</v>
      </c>
      <c r="J149" s="62">
        <v>2144</v>
      </c>
      <c r="K149" s="62">
        <v>2144</v>
      </c>
      <c r="L149" s="62">
        <v>2144</v>
      </c>
      <c r="M149" s="62">
        <v>2144</v>
      </c>
      <c r="N149" s="62">
        <v>2144</v>
      </c>
      <c r="O149" s="62">
        <v>2144</v>
      </c>
      <c r="P149" s="62">
        <v>2144</v>
      </c>
      <c r="Q149" s="62">
        <v>2144</v>
      </c>
      <c r="R149" s="62">
        <v>2144</v>
      </c>
      <c r="S149" s="62">
        <v>2144</v>
      </c>
      <c r="T149" s="62">
        <v>2144</v>
      </c>
      <c r="U149" s="62">
        <v>2144</v>
      </c>
      <c r="V149" s="62">
        <v>2144</v>
      </c>
      <c r="W149" s="62">
        <v>2147.1999999999998</v>
      </c>
      <c r="X149" s="62">
        <v>2150.4</v>
      </c>
      <c r="Y149" s="62">
        <v>2153.6</v>
      </c>
      <c r="Z149" s="62">
        <v>2156.8000000000002</v>
      </c>
      <c r="AA149" s="62">
        <v>2160</v>
      </c>
    </row>
    <row r="150" spans="1:27" ht="15.6">
      <c r="A150" s="63" t="s">
        <v>147</v>
      </c>
      <c r="B150" s="62">
        <v>1233.99</v>
      </c>
      <c r="C150" s="62">
        <v>1233.99</v>
      </c>
      <c r="D150" s="62">
        <v>1233.99</v>
      </c>
      <c r="E150" s="62">
        <v>1233.99</v>
      </c>
      <c r="F150" s="62">
        <v>1233.99</v>
      </c>
      <c r="G150" s="62">
        <v>1233.99</v>
      </c>
      <c r="H150" s="62">
        <v>1233.99</v>
      </c>
      <c r="I150" s="62">
        <v>1233.99</v>
      </c>
      <c r="J150" s="62">
        <v>1233.99</v>
      </c>
      <c r="K150" s="62">
        <v>1233.99</v>
      </c>
      <c r="L150" s="62">
        <v>1233.99</v>
      </c>
      <c r="M150" s="62">
        <v>1233.99</v>
      </c>
      <c r="N150" s="62">
        <v>1233.99</v>
      </c>
      <c r="O150" s="62">
        <v>1233.99</v>
      </c>
      <c r="P150" s="62">
        <v>1233.99</v>
      </c>
      <c r="Q150" s="62">
        <v>1233.99</v>
      </c>
      <c r="R150" s="62">
        <v>1233.99</v>
      </c>
      <c r="S150" s="62">
        <v>1233.99</v>
      </c>
      <c r="T150" s="62">
        <v>1233.99</v>
      </c>
      <c r="U150" s="62">
        <v>1233.99</v>
      </c>
      <c r="V150" s="62">
        <v>1233.99</v>
      </c>
      <c r="W150" s="62">
        <v>1233.99</v>
      </c>
      <c r="X150" s="62">
        <v>1233.99</v>
      </c>
      <c r="Y150" s="62">
        <v>1234</v>
      </c>
      <c r="Z150" s="62">
        <v>1234</v>
      </c>
      <c r="AA150" s="62">
        <v>1234</v>
      </c>
    </row>
    <row r="151" spans="1:27" ht="15.6">
      <c r="A151" s="63" t="s">
        <v>148</v>
      </c>
      <c r="B151" s="62">
        <v>220</v>
      </c>
      <c r="C151" s="62">
        <v>220</v>
      </c>
      <c r="D151" s="62">
        <v>220</v>
      </c>
      <c r="E151" s="62">
        <v>220</v>
      </c>
      <c r="F151" s="62">
        <v>220</v>
      </c>
      <c r="G151" s="62">
        <v>220</v>
      </c>
      <c r="H151" s="62">
        <v>220</v>
      </c>
      <c r="I151" s="62">
        <v>220</v>
      </c>
      <c r="J151" s="62">
        <v>220</v>
      </c>
      <c r="K151" s="62">
        <v>220</v>
      </c>
      <c r="L151" s="62">
        <v>220</v>
      </c>
      <c r="M151" s="62">
        <v>220</v>
      </c>
      <c r="N151" s="62">
        <v>220</v>
      </c>
      <c r="O151" s="62">
        <v>220</v>
      </c>
      <c r="P151" s="62">
        <v>220</v>
      </c>
      <c r="Q151" s="62">
        <v>220</v>
      </c>
      <c r="R151" s="62">
        <v>220</v>
      </c>
      <c r="S151" s="62">
        <v>220</v>
      </c>
      <c r="T151" s="62">
        <v>220</v>
      </c>
      <c r="U151" s="62">
        <v>220</v>
      </c>
      <c r="V151" s="62">
        <v>220</v>
      </c>
      <c r="W151" s="62">
        <v>220</v>
      </c>
      <c r="X151" s="62">
        <v>220</v>
      </c>
      <c r="Y151" s="62">
        <v>220</v>
      </c>
      <c r="Z151" s="62">
        <v>220</v>
      </c>
      <c r="AA151" s="62">
        <v>220</v>
      </c>
    </row>
    <row r="152" spans="1:27" ht="15.6">
      <c r="A152" s="63" t="s">
        <v>149</v>
      </c>
      <c r="B152" s="62">
        <v>1556</v>
      </c>
      <c r="C152" s="62">
        <v>1474</v>
      </c>
      <c r="D152" s="62">
        <v>1392</v>
      </c>
      <c r="E152" s="62">
        <v>1310</v>
      </c>
      <c r="F152" s="62">
        <v>1228</v>
      </c>
      <c r="G152" s="62">
        <v>1146</v>
      </c>
      <c r="H152" s="62">
        <v>1064</v>
      </c>
      <c r="I152" s="62">
        <v>982</v>
      </c>
      <c r="J152" s="62">
        <v>900</v>
      </c>
      <c r="K152" s="62">
        <v>818</v>
      </c>
      <c r="L152" s="62">
        <v>736</v>
      </c>
      <c r="M152" s="62">
        <v>654</v>
      </c>
      <c r="N152" s="62">
        <v>572</v>
      </c>
      <c r="O152" s="62">
        <v>490</v>
      </c>
      <c r="P152" s="62">
        <v>408</v>
      </c>
      <c r="Q152" s="62">
        <v>326</v>
      </c>
      <c r="R152" s="62">
        <v>271.60000000000002</v>
      </c>
      <c r="S152" s="62">
        <v>217.2</v>
      </c>
      <c r="T152" s="62">
        <v>162.80000000000001</v>
      </c>
      <c r="U152" s="62">
        <v>108.4</v>
      </c>
      <c r="V152" s="62">
        <v>54</v>
      </c>
      <c r="W152" s="62">
        <v>47.2</v>
      </c>
      <c r="X152" s="62">
        <v>40.4</v>
      </c>
      <c r="Y152" s="62">
        <v>33.6</v>
      </c>
      <c r="Z152" s="62">
        <v>26.8</v>
      </c>
      <c r="AA152" s="62">
        <v>20</v>
      </c>
    </row>
    <row r="153" spans="1:27" ht="15.6">
      <c r="A153" s="63" t="s">
        <v>150</v>
      </c>
      <c r="B153" s="62">
        <v>5.6</v>
      </c>
      <c r="C153" s="62">
        <v>5.6</v>
      </c>
      <c r="D153" s="62">
        <v>5.6</v>
      </c>
      <c r="E153" s="62">
        <v>5.6</v>
      </c>
      <c r="F153" s="62">
        <v>5.6</v>
      </c>
      <c r="G153" s="62">
        <v>5.6</v>
      </c>
      <c r="H153" s="62">
        <v>5.6</v>
      </c>
      <c r="I153" s="62">
        <v>5.6</v>
      </c>
      <c r="J153" s="62">
        <v>5.6</v>
      </c>
      <c r="K153" s="62">
        <v>5.6</v>
      </c>
      <c r="L153" s="62">
        <v>5.6</v>
      </c>
      <c r="M153" s="62">
        <v>5.6</v>
      </c>
      <c r="N153" s="62">
        <v>5.6</v>
      </c>
      <c r="O153" s="62">
        <v>5.6</v>
      </c>
      <c r="P153" s="62">
        <v>5.6</v>
      </c>
      <c r="Q153" s="62">
        <v>5.6</v>
      </c>
      <c r="R153" s="62">
        <v>5.6</v>
      </c>
      <c r="S153" s="62">
        <v>5.6</v>
      </c>
      <c r="T153" s="62">
        <v>5.6</v>
      </c>
      <c r="U153" s="62">
        <v>5.6</v>
      </c>
      <c r="V153" s="62">
        <v>5.6</v>
      </c>
      <c r="W153" s="62">
        <v>5.6</v>
      </c>
      <c r="X153" s="62">
        <v>5.6</v>
      </c>
      <c r="Y153" s="62">
        <v>5.6</v>
      </c>
      <c r="Z153" s="62">
        <v>5.6</v>
      </c>
      <c r="AA153" s="62">
        <v>5.6</v>
      </c>
    </row>
    <row r="154" spans="1:27" ht="15.6">
      <c r="A154" s="63" t="s">
        <v>151</v>
      </c>
      <c r="B154" s="62">
        <v>0</v>
      </c>
      <c r="C154" s="62">
        <v>0</v>
      </c>
      <c r="D154" s="62">
        <v>0</v>
      </c>
      <c r="E154" s="62">
        <v>0</v>
      </c>
      <c r="F154" s="62">
        <v>0</v>
      </c>
      <c r="G154" s="62">
        <v>0</v>
      </c>
      <c r="H154" s="62">
        <v>0</v>
      </c>
      <c r="I154" s="62">
        <v>0</v>
      </c>
      <c r="J154" s="62">
        <v>0</v>
      </c>
      <c r="K154" s="62">
        <v>0</v>
      </c>
      <c r="L154" s="62">
        <v>0</v>
      </c>
      <c r="M154" s="62">
        <v>0</v>
      </c>
      <c r="N154" s="62">
        <v>0</v>
      </c>
      <c r="O154" s="62">
        <v>0</v>
      </c>
      <c r="P154" s="62">
        <v>0</v>
      </c>
      <c r="Q154" s="62">
        <v>0</v>
      </c>
      <c r="R154" s="62">
        <v>0</v>
      </c>
      <c r="S154" s="62">
        <v>0</v>
      </c>
      <c r="T154" s="62">
        <v>0</v>
      </c>
      <c r="U154" s="62">
        <v>0</v>
      </c>
      <c r="V154" s="62">
        <v>0</v>
      </c>
      <c r="W154" s="62">
        <v>0</v>
      </c>
      <c r="X154" s="62">
        <v>0</v>
      </c>
      <c r="Y154" s="62">
        <v>0</v>
      </c>
      <c r="Z154" s="62">
        <v>0</v>
      </c>
      <c r="AA154" s="62">
        <v>0</v>
      </c>
    </row>
    <row r="155" spans="1:27" ht="15.6">
      <c r="A155" s="63" t="s">
        <v>152</v>
      </c>
      <c r="B155" s="62"/>
      <c r="C155" s="62">
        <v>9.98</v>
      </c>
      <c r="D155" s="62">
        <v>9.89</v>
      </c>
      <c r="E155" s="62">
        <v>9.7899999999999991</v>
      </c>
      <c r="F155" s="62">
        <v>9.6999999999999993</v>
      </c>
      <c r="G155" s="62">
        <v>9.61</v>
      </c>
      <c r="H155" s="62">
        <v>9.51</v>
      </c>
      <c r="I155" s="62">
        <v>9.42</v>
      </c>
      <c r="J155" s="62">
        <v>9.33</v>
      </c>
      <c r="K155" s="62">
        <v>9.23</v>
      </c>
      <c r="L155" s="62">
        <v>9.14</v>
      </c>
      <c r="M155" s="62">
        <v>9.0500000000000007</v>
      </c>
      <c r="N155" s="62">
        <v>8.9499999999999993</v>
      </c>
      <c r="O155" s="62">
        <v>8.86</v>
      </c>
      <c r="P155" s="62">
        <v>8.77</v>
      </c>
      <c r="Q155" s="62">
        <v>8.67</v>
      </c>
      <c r="R155" s="62">
        <v>8.58</v>
      </c>
      <c r="S155" s="62">
        <v>8.49</v>
      </c>
      <c r="T155" s="62">
        <v>8.39</v>
      </c>
      <c r="U155" s="62">
        <v>8.3000000000000007</v>
      </c>
      <c r="V155" s="62">
        <v>8.2100000000000009</v>
      </c>
      <c r="W155" s="62">
        <v>8.11</v>
      </c>
      <c r="X155" s="62">
        <v>8.02</v>
      </c>
      <c r="Y155" s="62">
        <v>7.93</v>
      </c>
      <c r="Z155" s="62">
        <v>7.83</v>
      </c>
      <c r="AA155" s="62">
        <v>7.74</v>
      </c>
    </row>
    <row r="156" spans="1:27" ht="15.6">
      <c r="A156" s="63" t="s">
        <v>153</v>
      </c>
      <c r="B156" s="62">
        <v>160</v>
      </c>
      <c r="C156" s="62">
        <v>160</v>
      </c>
      <c r="D156" s="62">
        <v>160</v>
      </c>
      <c r="E156" s="62">
        <v>160</v>
      </c>
      <c r="F156" s="62">
        <v>160</v>
      </c>
      <c r="G156" s="62">
        <v>160</v>
      </c>
      <c r="H156" s="62">
        <v>160</v>
      </c>
      <c r="I156" s="62">
        <v>160</v>
      </c>
      <c r="J156" s="62">
        <v>160</v>
      </c>
      <c r="K156" s="62">
        <v>160</v>
      </c>
      <c r="L156" s="62">
        <v>160</v>
      </c>
      <c r="M156" s="62">
        <v>160</v>
      </c>
      <c r="N156" s="62">
        <v>160</v>
      </c>
      <c r="O156" s="62">
        <v>160</v>
      </c>
      <c r="P156" s="62">
        <v>160</v>
      </c>
      <c r="Q156" s="62">
        <v>160</v>
      </c>
      <c r="R156" s="62">
        <v>160</v>
      </c>
      <c r="S156" s="62">
        <v>160</v>
      </c>
      <c r="T156" s="62">
        <v>160</v>
      </c>
      <c r="U156" s="62">
        <v>160</v>
      </c>
      <c r="V156" s="62">
        <v>160</v>
      </c>
      <c r="W156" s="62">
        <v>160</v>
      </c>
      <c r="X156" s="62">
        <v>160</v>
      </c>
      <c r="Y156" s="62">
        <v>160</v>
      </c>
      <c r="Z156" s="62">
        <v>160</v>
      </c>
      <c r="AA156" s="62">
        <v>160</v>
      </c>
    </row>
    <row r="157" spans="1:27" ht="15.6">
      <c r="A157" s="63" t="s">
        <v>318</v>
      </c>
      <c r="B157" s="62">
        <v>0</v>
      </c>
      <c r="C157" s="62">
        <v>0</v>
      </c>
      <c r="D157" s="62">
        <v>0</v>
      </c>
      <c r="E157" s="62">
        <v>0</v>
      </c>
      <c r="F157" s="62">
        <v>0</v>
      </c>
      <c r="G157" s="62">
        <v>0</v>
      </c>
      <c r="H157" s="62">
        <v>0</v>
      </c>
      <c r="I157" s="62">
        <v>0</v>
      </c>
      <c r="J157" s="62">
        <v>0</v>
      </c>
      <c r="K157" s="62">
        <v>0</v>
      </c>
      <c r="L157" s="62">
        <v>0</v>
      </c>
      <c r="M157" s="62">
        <v>0</v>
      </c>
      <c r="N157" s="62">
        <v>0</v>
      </c>
      <c r="O157" s="62">
        <v>0</v>
      </c>
      <c r="P157" s="62">
        <v>0</v>
      </c>
      <c r="Q157" s="62">
        <v>0</v>
      </c>
      <c r="R157" s="62">
        <v>0</v>
      </c>
      <c r="S157" s="62">
        <v>0</v>
      </c>
      <c r="T157" s="62">
        <v>0</v>
      </c>
      <c r="U157" s="62">
        <v>0</v>
      </c>
      <c r="V157" s="62">
        <v>0</v>
      </c>
      <c r="W157" s="62">
        <v>0</v>
      </c>
      <c r="X157" s="62">
        <v>0</v>
      </c>
      <c r="Y157" s="62">
        <v>0</v>
      </c>
      <c r="Z157" s="62">
        <v>0</v>
      </c>
      <c r="AA157" s="62">
        <v>0</v>
      </c>
    </row>
    <row r="158" spans="1:27" ht="15.6">
      <c r="A158" s="63" t="s">
        <v>154</v>
      </c>
      <c r="B158" s="62">
        <v>0</v>
      </c>
      <c r="C158" s="62">
        <v>0</v>
      </c>
      <c r="D158" s="62">
        <v>0</v>
      </c>
      <c r="E158" s="62">
        <v>0</v>
      </c>
      <c r="F158" s="62">
        <v>0</v>
      </c>
      <c r="G158" s="62">
        <v>0</v>
      </c>
      <c r="H158" s="62">
        <v>0</v>
      </c>
      <c r="I158" s="62">
        <v>0</v>
      </c>
      <c r="J158" s="62">
        <v>0</v>
      </c>
      <c r="K158" s="62">
        <v>0</v>
      </c>
      <c r="L158" s="62">
        <v>0</v>
      </c>
      <c r="M158" s="62">
        <v>0</v>
      </c>
      <c r="N158" s="62">
        <v>0</v>
      </c>
      <c r="O158" s="62">
        <v>0</v>
      </c>
      <c r="P158" s="62">
        <v>0</v>
      </c>
      <c r="Q158" s="62">
        <v>0</v>
      </c>
      <c r="R158" s="62">
        <v>0</v>
      </c>
      <c r="S158" s="62">
        <v>0</v>
      </c>
      <c r="T158" s="62">
        <v>0</v>
      </c>
      <c r="U158" s="62">
        <v>0</v>
      </c>
      <c r="V158" s="62">
        <v>0</v>
      </c>
      <c r="W158" s="62">
        <v>0</v>
      </c>
      <c r="X158" s="62">
        <v>0</v>
      </c>
      <c r="Y158" s="62">
        <v>0</v>
      </c>
      <c r="Z158" s="62">
        <v>0</v>
      </c>
      <c r="AA158" s="62">
        <v>0</v>
      </c>
    </row>
    <row r="159" spans="1:27" ht="15.6">
      <c r="A159" s="63" t="s">
        <v>319</v>
      </c>
      <c r="B159" s="62">
        <v>57.84</v>
      </c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spans="1:27" ht="15.6">
      <c r="A160" s="63" t="s">
        <v>155</v>
      </c>
      <c r="B160" s="62">
        <v>0</v>
      </c>
      <c r="C160" s="62">
        <v>0</v>
      </c>
      <c r="D160" s="62">
        <v>0</v>
      </c>
      <c r="E160" s="62">
        <v>0</v>
      </c>
      <c r="F160" s="62">
        <v>0</v>
      </c>
      <c r="G160" s="62">
        <v>0</v>
      </c>
      <c r="H160" s="62">
        <v>0</v>
      </c>
      <c r="I160" s="62">
        <v>0</v>
      </c>
      <c r="J160" s="62">
        <v>0</v>
      </c>
      <c r="K160" s="62">
        <v>0</v>
      </c>
      <c r="L160" s="62">
        <v>0</v>
      </c>
      <c r="M160" s="62">
        <v>0</v>
      </c>
      <c r="N160" s="62">
        <v>0</v>
      </c>
      <c r="O160" s="62">
        <v>0</v>
      </c>
      <c r="P160" s="62">
        <v>0</v>
      </c>
      <c r="Q160" s="62">
        <v>0</v>
      </c>
      <c r="R160" s="62">
        <v>0</v>
      </c>
      <c r="S160" s="62">
        <v>0</v>
      </c>
      <c r="T160" s="62">
        <v>0</v>
      </c>
      <c r="U160" s="62">
        <v>0</v>
      </c>
      <c r="V160" s="62">
        <v>0</v>
      </c>
      <c r="W160" s="62">
        <v>0</v>
      </c>
      <c r="X160" s="62">
        <v>0</v>
      </c>
      <c r="Y160" s="62">
        <v>0</v>
      </c>
      <c r="Z160" s="62">
        <v>0</v>
      </c>
      <c r="AA160" s="62">
        <v>0</v>
      </c>
    </row>
    <row r="161" spans="1:27" ht="15.6">
      <c r="A161" s="63" t="s">
        <v>156</v>
      </c>
      <c r="B161" s="62"/>
      <c r="C161" s="62">
        <v>0</v>
      </c>
      <c r="D161" s="62">
        <v>0</v>
      </c>
      <c r="E161" s="62">
        <v>0</v>
      </c>
      <c r="F161" s="62">
        <v>0</v>
      </c>
      <c r="G161" s="62">
        <v>0</v>
      </c>
      <c r="H161" s="62">
        <v>0</v>
      </c>
      <c r="I161" s="62">
        <v>0</v>
      </c>
      <c r="J161" s="62">
        <v>0</v>
      </c>
      <c r="K161" s="62">
        <v>0</v>
      </c>
      <c r="L161" s="62">
        <v>0</v>
      </c>
      <c r="M161" s="62">
        <v>0</v>
      </c>
      <c r="N161" s="62">
        <v>0</v>
      </c>
      <c r="O161" s="62">
        <v>0</v>
      </c>
      <c r="P161" s="62">
        <v>0</v>
      </c>
      <c r="Q161" s="62">
        <v>0</v>
      </c>
      <c r="R161" s="62">
        <v>0</v>
      </c>
      <c r="S161" s="62">
        <v>0</v>
      </c>
      <c r="T161" s="62">
        <v>0</v>
      </c>
      <c r="U161" s="62">
        <v>0</v>
      </c>
      <c r="V161" s="62">
        <v>0</v>
      </c>
      <c r="W161" s="62">
        <v>0</v>
      </c>
      <c r="X161" s="62">
        <v>0</v>
      </c>
      <c r="Y161" s="62">
        <v>0</v>
      </c>
      <c r="Z161" s="62">
        <v>0</v>
      </c>
      <c r="AA161" s="62">
        <v>0</v>
      </c>
    </row>
    <row r="162" spans="1:27" ht="15.6">
      <c r="A162" s="63" t="s">
        <v>157</v>
      </c>
      <c r="B162" s="62">
        <v>0</v>
      </c>
      <c r="C162" s="62">
        <v>0</v>
      </c>
      <c r="D162" s="62">
        <v>0</v>
      </c>
      <c r="E162" s="62">
        <v>0</v>
      </c>
      <c r="F162" s="62">
        <v>0</v>
      </c>
      <c r="G162" s="62">
        <v>0</v>
      </c>
      <c r="H162" s="62">
        <v>0</v>
      </c>
      <c r="I162" s="62">
        <v>0</v>
      </c>
      <c r="J162" s="62">
        <v>0</v>
      </c>
      <c r="K162" s="62">
        <v>0</v>
      </c>
      <c r="L162" s="62">
        <v>0</v>
      </c>
      <c r="M162" s="62">
        <v>0</v>
      </c>
      <c r="N162" s="62">
        <v>0</v>
      </c>
      <c r="O162" s="62">
        <v>0</v>
      </c>
      <c r="P162" s="62">
        <v>0</v>
      </c>
      <c r="Q162" s="62">
        <v>0</v>
      </c>
      <c r="R162" s="62">
        <v>0</v>
      </c>
      <c r="S162" s="62">
        <v>0</v>
      </c>
      <c r="T162" s="62">
        <v>0</v>
      </c>
      <c r="U162" s="62">
        <v>0</v>
      </c>
      <c r="V162" s="62">
        <v>0</v>
      </c>
      <c r="W162" s="62">
        <v>0</v>
      </c>
      <c r="X162" s="62">
        <v>0</v>
      </c>
      <c r="Y162" s="62">
        <v>0</v>
      </c>
      <c r="Z162" s="62">
        <v>0</v>
      </c>
      <c r="AA162" s="62">
        <v>0</v>
      </c>
    </row>
    <row r="163" spans="1:27" ht="15.6">
      <c r="A163" s="63" t="s">
        <v>158</v>
      </c>
      <c r="B163" s="62">
        <v>31329</v>
      </c>
      <c r="C163" s="62">
        <v>30779.8</v>
      </c>
      <c r="D163" s="62">
        <v>30230.6</v>
      </c>
      <c r="E163" s="62">
        <v>29681.4</v>
      </c>
      <c r="F163" s="62">
        <v>29132.2</v>
      </c>
      <c r="G163" s="62">
        <v>28583</v>
      </c>
      <c r="H163" s="62">
        <v>28033.8</v>
      </c>
      <c r="I163" s="62">
        <v>27484.6</v>
      </c>
      <c r="J163" s="62">
        <v>26935.4</v>
      </c>
      <c r="K163" s="62">
        <v>26386.2</v>
      </c>
      <c r="L163" s="62">
        <v>25837</v>
      </c>
      <c r="M163" s="62">
        <v>25287.8</v>
      </c>
      <c r="N163" s="62">
        <v>24738.6</v>
      </c>
      <c r="O163" s="62">
        <v>24189.4</v>
      </c>
      <c r="P163" s="62">
        <v>23640.2</v>
      </c>
      <c r="Q163" s="62">
        <v>23091</v>
      </c>
      <c r="R163" s="62">
        <v>22541.8</v>
      </c>
      <c r="S163" s="62">
        <v>21992.6</v>
      </c>
      <c r="T163" s="62">
        <v>21443.4</v>
      </c>
      <c r="U163" s="62">
        <v>20894.2</v>
      </c>
      <c r="V163" s="62">
        <v>20345</v>
      </c>
      <c r="W163" s="62">
        <v>19795.8</v>
      </c>
      <c r="X163" s="62">
        <v>19246.599999999999</v>
      </c>
      <c r="Y163" s="62">
        <v>18697.400000000001</v>
      </c>
      <c r="Z163" s="62">
        <v>18148.2</v>
      </c>
      <c r="AA163" s="62">
        <v>17599</v>
      </c>
    </row>
    <row r="164" spans="1:27" ht="15.6">
      <c r="A164" s="63" t="s">
        <v>159</v>
      </c>
      <c r="B164" s="62">
        <v>1850</v>
      </c>
      <c r="C164" s="62">
        <v>1850</v>
      </c>
      <c r="D164" s="62">
        <v>1850</v>
      </c>
      <c r="E164" s="62">
        <v>1850</v>
      </c>
      <c r="F164" s="62">
        <v>1850</v>
      </c>
      <c r="G164" s="62">
        <v>1850</v>
      </c>
      <c r="H164" s="62">
        <v>1850</v>
      </c>
      <c r="I164" s="62">
        <v>1850</v>
      </c>
      <c r="J164" s="62">
        <v>1850</v>
      </c>
      <c r="K164" s="62">
        <v>1850</v>
      </c>
      <c r="L164" s="62">
        <v>1850</v>
      </c>
      <c r="M164" s="62">
        <v>1850</v>
      </c>
      <c r="N164" s="62">
        <v>1850</v>
      </c>
      <c r="O164" s="62">
        <v>1850</v>
      </c>
      <c r="P164" s="62">
        <v>1850</v>
      </c>
      <c r="Q164" s="62">
        <v>1850</v>
      </c>
      <c r="R164" s="62">
        <v>1856.8</v>
      </c>
      <c r="S164" s="62">
        <v>1863.6</v>
      </c>
      <c r="T164" s="62">
        <v>1870.4</v>
      </c>
      <c r="U164" s="62">
        <v>1877.2</v>
      </c>
      <c r="V164" s="62">
        <v>1884</v>
      </c>
      <c r="W164" s="62">
        <v>1884</v>
      </c>
      <c r="X164" s="62">
        <v>1884</v>
      </c>
      <c r="Y164" s="62">
        <v>1884</v>
      </c>
      <c r="Z164" s="62">
        <v>1884</v>
      </c>
      <c r="AA164" s="62">
        <v>1884</v>
      </c>
    </row>
    <row r="165" spans="1:27" ht="15.6">
      <c r="A165" s="63" t="s">
        <v>160</v>
      </c>
      <c r="B165" s="62">
        <v>69632</v>
      </c>
      <c r="C165" s="62">
        <v>69437.2</v>
      </c>
      <c r="D165" s="62">
        <v>69242.399999999994</v>
      </c>
      <c r="E165" s="62">
        <v>69047.600000000006</v>
      </c>
      <c r="F165" s="62">
        <v>68852.800000000003</v>
      </c>
      <c r="G165" s="62">
        <v>68658</v>
      </c>
      <c r="H165" s="62">
        <v>68463.199999999997</v>
      </c>
      <c r="I165" s="62">
        <v>68268.399999999994</v>
      </c>
      <c r="J165" s="62">
        <v>68073.600000000006</v>
      </c>
      <c r="K165" s="62">
        <v>67878.8</v>
      </c>
      <c r="L165" s="62">
        <v>67684</v>
      </c>
      <c r="M165" s="62">
        <v>67576.800000000003</v>
      </c>
      <c r="N165" s="62">
        <v>67469.600000000006</v>
      </c>
      <c r="O165" s="62">
        <v>67362.399999999994</v>
      </c>
      <c r="P165" s="62">
        <v>67255.199999999997</v>
      </c>
      <c r="Q165" s="62">
        <v>67148</v>
      </c>
      <c r="R165" s="62">
        <v>67023.199999999997</v>
      </c>
      <c r="S165" s="62">
        <v>66898.399999999994</v>
      </c>
      <c r="T165" s="62">
        <v>66773.600000000006</v>
      </c>
      <c r="U165" s="62">
        <v>66648.800000000003</v>
      </c>
      <c r="V165" s="62">
        <v>66524</v>
      </c>
      <c r="W165" s="62">
        <v>66377.2</v>
      </c>
      <c r="X165" s="62">
        <v>66230.399999999994</v>
      </c>
      <c r="Y165" s="62">
        <v>66083.600000000006</v>
      </c>
      <c r="Z165" s="62">
        <v>65936.800000000003</v>
      </c>
      <c r="AA165" s="62">
        <v>65790</v>
      </c>
    </row>
    <row r="166" spans="1:27" ht="15.6">
      <c r="A166" s="63" t="s">
        <v>161</v>
      </c>
      <c r="B166" s="62">
        <v>861</v>
      </c>
      <c r="C166" s="62">
        <v>861</v>
      </c>
      <c r="D166" s="62">
        <v>861</v>
      </c>
      <c r="E166" s="62">
        <v>861</v>
      </c>
      <c r="F166" s="62">
        <v>861</v>
      </c>
      <c r="G166" s="62">
        <v>861</v>
      </c>
      <c r="H166" s="62">
        <v>861</v>
      </c>
      <c r="I166" s="62">
        <v>861</v>
      </c>
      <c r="J166" s="62">
        <v>861</v>
      </c>
      <c r="K166" s="62">
        <v>861</v>
      </c>
      <c r="L166" s="62">
        <v>861</v>
      </c>
      <c r="M166" s="62">
        <v>861</v>
      </c>
      <c r="N166" s="62">
        <v>861</v>
      </c>
      <c r="O166" s="62">
        <v>861</v>
      </c>
      <c r="P166" s="62">
        <v>861</v>
      </c>
      <c r="Q166" s="62">
        <v>861</v>
      </c>
      <c r="R166" s="62">
        <v>861</v>
      </c>
      <c r="S166" s="62">
        <v>861</v>
      </c>
      <c r="T166" s="62">
        <v>861</v>
      </c>
      <c r="U166" s="62">
        <v>861</v>
      </c>
      <c r="V166" s="62">
        <v>861</v>
      </c>
      <c r="W166" s="62">
        <v>861</v>
      </c>
      <c r="X166" s="62">
        <v>861</v>
      </c>
      <c r="Y166" s="62">
        <v>861</v>
      </c>
      <c r="Z166" s="62">
        <v>861</v>
      </c>
      <c r="AA166" s="62">
        <v>861</v>
      </c>
    </row>
    <row r="167" spans="1:27" ht="15.6">
      <c r="A167" s="63" t="s">
        <v>162</v>
      </c>
      <c r="B167" s="62">
        <v>0</v>
      </c>
      <c r="C167" s="62">
        <v>0</v>
      </c>
      <c r="D167" s="62">
        <v>0</v>
      </c>
      <c r="E167" s="62">
        <v>0</v>
      </c>
      <c r="F167" s="62">
        <v>0</v>
      </c>
      <c r="G167" s="62">
        <v>0</v>
      </c>
      <c r="H167" s="62">
        <v>0</v>
      </c>
      <c r="I167" s="62">
        <v>0</v>
      </c>
      <c r="J167" s="62">
        <v>0</v>
      </c>
      <c r="K167" s="62">
        <v>0</v>
      </c>
      <c r="L167" s="62">
        <v>0</v>
      </c>
      <c r="M167" s="62">
        <v>0</v>
      </c>
      <c r="N167" s="62">
        <v>0</v>
      </c>
      <c r="O167" s="62">
        <v>0</v>
      </c>
      <c r="P167" s="62">
        <v>0</v>
      </c>
      <c r="Q167" s="62">
        <v>0</v>
      </c>
      <c r="R167" s="62">
        <v>0</v>
      </c>
      <c r="S167" s="62">
        <v>0</v>
      </c>
      <c r="T167" s="62">
        <v>0</v>
      </c>
      <c r="U167" s="62">
        <v>0</v>
      </c>
      <c r="V167" s="62">
        <v>0</v>
      </c>
      <c r="W167" s="62">
        <v>0</v>
      </c>
      <c r="X167" s="62">
        <v>0</v>
      </c>
      <c r="Y167" s="62">
        <v>0</v>
      </c>
      <c r="Z167" s="62">
        <v>0</v>
      </c>
      <c r="AA167" s="62">
        <v>0</v>
      </c>
    </row>
    <row r="168" spans="1:27" ht="15.6">
      <c r="A168" s="63" t="s">
        <v>163</v>
      </c>
      <c r="B168" s="62">
        <v>30</v>
      </c>
      <c r="C168" s="62">
        <v>32.1</v>
      </c>
      <c r="D168" s="62">
        <v>34.200000000000003</v>
      </c>
      <c r="E168" s="62">
        <v>36.299999999999997</v>
      </c>
      <c r="F168" s="62">
        <v>38.4</v>
      </c>
      <c r="G168" s="62">
        <v>40.5</v>
      </c>
      <c r="H168" s="62">
        <v>42.6</v>
      </c>
      <c r="I168" s="62">
        <v>44.7</v>
      </c>
      <c r="J168" s="62">
        <v>46.8</v>
      </c>
      <c r="K168" s="62">
        <v>48.9</v>
      </c>
      <c r="L168" s="62">
        <v>51</v>
      </c>
      <c r="M168" s="62">
        <v>51.6</v>
      </c>
      <c r="N168" s="62">
        <v>52.2</v>
      </c>
      <c r="O168" s="62">
        <v>52.8</v>
      </c>
      <c r="P168" s="62">
        <v>53.4</v>
      </c>
      <c r="Q168" s="62">
        <v>54</v>
      </c>
      <c r="R168" s="62">
        <v>54.4</v>
      </c>
      <c r="S168" s="62">
        <v>54.8</v>
      </c>
      <c r="T168" s="62">
        <v>55.2</v>
      </c>
      <c r="U168" s="62">
        <v>55.6</v>
      </c>
      <c r="V168" s="62">
        <v>56</v>
      </c>
      <c r="W168" s="62">
        <v>56.6</v>
      </c>
      <c r="X168" s="62">
        <v>57.2</v>
      </c>
      <c r="Y168" s="62">
        <v>57.8</v>
      </c>
      <c r="Z168" s="62">
        <v>58.4</v>
      </c>
      <c r="AA168" s="62">
        <v>59</v>
      </c>
    </row>
    <row r="169" spans="1:27" ht="15.6">
      <c r="A169" s="63" t="s">
        <v>164</v>
      </c>
      <c r="B169" s="62">
        <v>24.1</v>
      </c>
      <c r="C169" s="62">
        <v>24.1</v>
      </c>
      <c r="D169" s="62">
        <v>24.1</v>
      </c>
      <c r="E169" s="62">
        <v>24.1</v>
      </c>
      <c r="F169" s="62">
        <v>24.1</v>
      </c>
      <c r="G169" s="62">
        <v>24.1</v>
      </c>
      <c r="H169" s="62">
        <v>24.1</v>
      </c>
      <c r="I169" s="62">
        <v>24.1</v>
      </c>
      <c r="J169" s="62">
        <v>24.1</v>
      </c>
      <c r="K169" s="62">
        <v>24.1</v>
      </c>
      <c r="L169" s="62">
        <v>24.1</v>
      </c>
      <c r="M169" s="62">
        <v>24.1</v>
      </c>
      <c r="N169" s="62">
        <v>24.1</v>
      </c>
      <c r="O169" s="62">
        <v>24.1</v>
      </c>
      <c r="P169" s="62">
        <v>24.1</v>
      </c>
      <c r="Q169" s="62">
        <v>24.1</v>
      </c>
      <c r="R169" s="62">
        <v>24.1</v>
      </c>
      <c r="S169" s="62">
        <v>24.1</v>
      </c>
      <c r="T169" s="62">
        <v>24.1</v>
      </c>
      <c r="U169" s="62">
        <v>24.1</v>
      </c>
      <c r="V169" s="62">
        <v>24.1</v>
      </c>
      <c r="W169" s="62">
        <v>24.1</v>
      </c>
      <c r="X169" s="62">
        <v>24.1</v>
      </c>
      <c r="Y169" s="62">
        <v>24.1</v>
      </c>
      <c r="Z169" s="62">
        <v>24.1</v>
      </c>
      <c r="AA169" s="62">
        <v>24.1</v>
      </c>
    </row>
    <row r="170" spans="1:27" ht="15.6">
      <c r="A170" s="63" t="s">
        <v>252</v>
      </c>
      <c r="B170" s="62">
        <v>0</v>
      </c>
      <c r="C170" s="62">
        <v>0</v>
      </c>
      <c r="D170" s="62">
        <v>0</v>
      </c>
      <c r="E170" s="62">
        <v>0</v>
      </c>
      <c r="F170" s="62">
        <v>0</v>
      </c>
      <c r="G170" s="62">
        <v>0</v>
      </c>
      <c r="H170" s="62">
        <v>0</v>
      </c>
      <c r="I170" s="62">
        <v>0</v>
      </c>
      <c r="J170" s="62">
        <v>0</v>
      </c>
      <c r="K170" s="62">
        <v>0</v>
      </c>
      <c r="L170" s="62">
        <v>0</v>
      </c>
      <c r="M170" s="62">
        <v>0</v>
      </c>
      <c r="N170" s="62">
        <v>0</v>
      </c>
      <c r="O170" s="62">
        <v>0</v>
      </c>
      <c r="P170" s="62">
        <v>0</v>
      </c>
      <c r="Q170" s="62">
        <v>0</v>
      </c>
      <c r="R170" s="62">
        <v>0</v>
      </c>
      <c r="S170" s="62">
        <v>0</v>
      </c>
      <c r="T170" s="62">
        <v>0</v>
      </c>
      <c r="U170" s="62">
        <v>0</v>
      </c>
      <c r="V170" s="62">
        <v>0</v>
      </c>
      <c r="W170" s="62">
        <v>0</v>
      </c>
      <c r="X170" s="62">
        <v>0</v>
      </c>
      <c r="Y170" s="62">
        <v>0</v>
      </c>
      <c r="Z170" s="62">
        <v>0</v>
      </c>
      <c r="AA170" s="62">
        <v>0</v>
      </c>
    </row>
    <row r="171" spans="1:27" ht="15.6">
      <c r="A171" s="63" t="s">
        <v>165</v>
      </c>
      <c r="B171" s="62">
        <v>0</v>
      </c>
      <c r="C171" s="62">
        <v>0</v>
      </c>
      <c r="D171" s="62">
        <v>0</v>
      </c>
      <c r="E171" s="62">
        <v>0</v>
      </c>
      <c r="F171" s="62">
        <v>0</v>
      </c>
      <c r="G171" s="62">
        <v>0</v>
      </c>
      <c r="H171" s="62">
        <v>0</v>
      </c>
      <c r="I171" s="62">
        <v>0</v>
      </c>
      <c r="J171" s="62">
        <v>0</v>
      </c>
      <c r="K171" s="62">
        <v>0</v>
      </c>
      <c r="L171" s="62">
        <v>0</v>
      </c>
      <c r="M171" s="62">
        <v>0</v>
      </c>
      <c r="N171" s="62">
        <v>0</v>
      </c>
      <c r="O171" s="62">
        <v>0</v>
      </c>
      <c r="P171" s="62">
        <v>0</v>
      </c>
      <c r="Q171" s="62">
        <v>0</v>
      </c>
      <c r="R171" s="62">
        <v>0</v>
      </c>
      <c r="S171" s="62">
        <v>0</v>
      </c>
      <c r="T171" s="62">
        <v>0</v>
      </c>
      <c r="U171" s="62">
        <v>0</v>
      </c>
      <c r="V171" s="62">
        <v>0</v>
      </c>
      <c r="W171" s="62">
        <v>0</v>
      </c>
      <c r="X171" s="62">
        <v>0</v>
      </c>
      <c r="Y171" s="62">
        <v>0</v>
      </c>
      <c r="Z171" s="62">
        <v>0</v>
      </c>
      <c r="AA171" s="62">
        <v>0</v>
      </c>
    </row>
    <row r="172" spans="1:27" ht="15.6">
      <c r="A172" s="63" t="s">
        <v>258</v>
      </c>
      <c r="B172" s="62">
        <v>55</v>
      </c>
      <c r="C172" s="62">
        <v>55</v>
      </c>
      <c r="D172" s="62">
        <v>55</v>
      </c>
      <c r="E172" s="62">
        <v>55</v>
      </c>
      <c r="F172" s="62">
        <v>55</v>
      </c>
      <c r="G172" s="62">
        <v>55</v>
      </c>
      <c r="H172" s="62">
        <v>55</v>
      </c>
      <c r="I172" s="62">
        <v>55</v>
      </c>
      <c r="J172" s="62">
        <v>55</v>
      </c>
      <c r="K172" s="62">
        <v>55</v>
      </c>
      <c r="L172" s="62">
        <v>55</v>
      </c>
      <c r="M172" s="62">
        <v>55</v>
      </c>
      <c r="N172" s="62">
        <v>55</v>
      </c>
      <c r="O172" s="62">
        <v>55</v>
      </c>
      <c r="P172" s="62">
        <v>55</v>
      </c>
      <c r="Q172" s="62">
        <v>55</v>
      </c>
      <c r="R172" s="62">
        <v>55</v>
      </c>
      <c r="S172" s="62">
        <v>55</v>
      </c>
      <c r="T172" s="62">
        <v>55</v>
      </c>
      <c r="U172" s="62">
        <v>55</v>
      </c>
      <c r="V172" s="62">
        <v>55</v>
      </c>
      <c r="W172" s="62">
        <v>55</v>
      </c>
      <c r="X172" s="62">
        <v>55</v>
      </c>
      <c r="Y172" s="62">
        <v>55</v>
      </c>
      <c r="Z172" s="62">
        <v>55</v>
      </c>
      <c r="AA172" s="62">
        <v>55</v>
      </c>
    </row>
    <row r="173" spans="1:27" ht="15.6">
      <c r="A173" s="63" t="s">
        <v>166</v>
      </c>
      <c r="B173" s="62">
        <v>4277</v>
      </c>
      <c r="C173" s="62">
        <v>4277</v>
      </c>
      <c r="D173" s="62">
        <v>4277</v>
      </c>
      <c r="E173" s="62">
        <v>4277</v>
      </c>
      <c r="F173" s="62">
        <v>4277</v>
      </c>
      <c r="G173" s="62">
        <v>4277</v>
      </c>
      <c r="H173" s="62">
        <v>4277</v>
      </c>
      <c r="I173" s="62">
        <v>4277</v>
      </c>
      <c r="J173" s="62">
        <v>4277</v>
      </c>
      <c r="K173" s="62">
        <v>4277</v>
      </c>
      <c r="L173" s="62">
        <v>4277</v>
      </c>
      <c r="M173" s="62">
        <v>4145</v>
      </c>
      <c r="N173" s="62">
        <v>4013</v>
      </c>
      <c r="O173" s="62">
        <v>3881</v>
      </c>
      <c r="P173" s="62">
        <v>3749</v>
      </c>
      <c r="Q173" s="62">
        <v>3617</v>
      </c>
      <c r="R173" s="62">
        <v>3601.6</v>
      </c>
      <c r="S173" s="62">
        <v>3586.2</v>
      </c>
      <c r="T173" s="62">
        <v>3570.8</v>
      </c>
      <c r="U173" s="62">
        <v>3555.4</v>
      </c>
      <c r="V173" s="62">
        <v>3540</v>
      </c>
      <c r="W173" s="62">
        <v>3524</v>
      </c>
      <c r="X173" s="62">
        <v>3508</v>
      </c>
      <c r="Y173" s="62">
        <v>3492</v>
      </c>
      <c r="Z173" s="62">
        <v>3476</v>
      </c>
      <c r="AA173" s="62">
        <v>3460</v>
      </c>
    </row>
    <row r="174" spans="1:27" ht="15.6">
      <c r="A174" s="63" t="s">
        <v>167</v>
      </c>
      <c r="B174" s="62"/>
      <c r="C174" s="62"/>
      <c r="D174" s="62">
        <v>0</v>
      </c>
      <c r="E174" s="62">
        <v>0</v>
      </c>
      <c r="F174" s="62">
        <v>0</v>
      </c>
      <c r="G174" s="62">
        <v>0</v>
      </c>
      <c r="H174" s="62">
        <v>0</v>
      </c>
      <c r="I174" s="62">
        <v>0</v>
      </c>
      <c r="J174" s="62">
        <v>0</v>
      </c>
      <c r="K174" s="62">
        <v>0</v>
      </c>
      <c r="L174" s="62">
        <v>0</v>
      </c>
      <c r="M174" s="62">
        <v>0</v>
      </c>
      <c r="N174" s="62">
        <v>0</v>
      </c>
      <c r="O174" s="62">
        <v>0</v>
      </c>
      <c r="P174" s="62">
        <v>0</v>
      </c>
      <c r="Q174" s="62">
        <v>0</v>
      </c>
      <c r="R174" s="62">
        <v>0</v>
      </c>
      <c r="S174" s="62">
        <v>0</v>
      </c>
      <c r="T174" s="62">
        <v>0</v>
      </c>
      <c r="U174" s="62">
        <v>0</v>
      </c>
      <c r="V174" s="62">
        <v>0</v>
      </c>
      <c r="W174" s="62">
        <v>0</v>
      </c>
      <c r="X174" s="62">
        <v>0</v>
      </c>
      <c r="Y174" s="62">
        <v>0</v>
      </c>
      <c r="Z174" s="62">
        <v>0</v>
      </c>
      <c r="AA174" s="62">
        <v>0</v>
      </c>
    </row>
    <row r="175" spans="1:27" ht="15.6">
      <c r="A175" s="63" t="s">
        <v>168</v>
      </c>
      <c r="B175" s="62">
        <v>263</v>
      </c>
      <c r="C175" s="62">
        <v>263</v>
      </c>
      <c r="D175" s="62">
        <v>263</v>
      </c>
      <c r="E175" s="62">
        <v>263</v>
      </c>
      <c r="F175" s="62">
        <v>263</v>
      </c>
      <c r="G175" s="62">
        <v>263</v>
      </c>
      <c r="H175" s="62">
        <v>263</v>
      </c>
      <c r="I175" s="62">
        <v>263</v>
      </c>
      <c r="J175" s="62">
        <v>263</v>
      </c>
      <c r="K175" s="62">
        <v>263</v>
      </c>
      <c r="L175" s="62">
        <v>263</v>
      </c>
      <c r="M175" s="62">
        <v>263.2</v>
      </c>
      <c r="N175" s="62">
        <v>263.39999999999998</v>
      </c>
      <c r="O175" s="62">
        <v>263.60000000000002</v>
      </c>
      <c r="P175" s="62">
        <v>263.8</v>
      </c>
      <c r="Q175" s="62">
        <v>264</v>
      </c>
      <c r="R175" s="62">
        <v>265</v>
      </c>
      <c r="S175" s="62">
        <v>266</v>
      </c>
      <c r="T175" s="62">
        <v>267</v>
      </c>
      <c r="U175" s="62">
        <v>268</v>
      </c>
      <c r="V175" s="62">
        <v>269</v>
      </c>
      <c r="W175" s="62">
        <v>271.8</v>
      </c>
      <c r="X175" s="62">
        <v>274.60000000000002</v>
      </c>
      <c r="Y175" s="62">
        <v>277.39999999999998</v>
      </c>
      <c r="Z175" s="62">
        <v>280.2</v>
      </c>
      <c r="AA175" s="62">
        <v>283</v>
      </c>
    </row>
    <row r="176" spans="1:27" ht="15.6">
      <c r="A176" s="63" t="s">
        <v>169</v>
      </c>
      <c r="B176" s="62"/>
      <c r="C176" s="62"/>
      <c r="D176" s="62">
        <v>245006.72</v>
      </c>
      <c r="E176" s="62">
        <v>246647.23</v>
      </c>
      <c r="F176" s="62">
        <v>248287.74</v>
      </c>
      <c r="G176" s="62">
        <v>249928.25</v>
      </c>
      <c r="H176" s="62">
        <v>251568.76</v>
      </c>
      <c r="I176" s="62">
        <v>253209.27</v>
      </c>
      <c r="J176" s="62">
        <v>254849.78</v>
      </c>
      <c r="K176" s="62">
        <v>256490.29</v>
      </c>
      <c r="L176" s="62">
        <v>258130.8</v>
      </c>
      <c r="M176" s="62">
        <v>257598.6</v>
      </c>
      <c r="N176" s="62">
        <v>257066.4</v>
      </c>
      <c r="O176" s="62">
        <v>256534.2</v>
      </c>
      <c r="P176" s="62">
        <v>256002</v>
      </c>
      <c r="Q176" s="62">
        <v>255469.8</v>
      </c>
      <c r="R176" s="62">
        <v>259044.44</v>
      </c>
      <c r="S176" s="62">
        <v>262619.08</v>
      </c>
      <c r="T176" s="62">
        <v>266193.71999999997</v>
      </c>
      <c r="U176" s="62">
        <v>269768.36</v>
      </c>
      <c r="V176" s="62">
        <v>273343</v>
      </c>
      <c r="W176" s="62">
        <v>273217.91999999998</v>
      </c>
      <c r="X176" s="62">
        <v>273092.84000000003</v>
      </c>
      <c r="Y176" s="62">
        <v>272967.76</v>
      </c>
      <c r="Z176" s="62">
        <v>272842.68</v>
      </c>
      <c r="AA176" s="62">
        <v>272717.59999999998</v>
      </c>
    </row>
    <row r="177" spans="1:27" ht="15.6">
      <c r="A177" s="63" t="s">
        <v>170</v>
      </c>
      <c r="B177" s="62">
        <v>7</v>
      </c>
      <c r="C177" s="62">
        <v>7</v>
      </c>
      <c r="D177" s="62">
        <v>7</v>
      </c>
      <c r="E177" s="62">
        <v>7</v>
      </c>
      <c r="F177" s="62">
        <v>7</v>
      </c>
      <c r="G177" s="62">
        <v>7</v>
      </c>
      <c r="H177" s="62">
        <v>7</v>
      </c>
      <c r="I177" s="62">
        <v>7</v>
      </c>
      <c r="J177" s="62">
        <v>7</v>
      </c>
      <c r="K177" s="62">
        <v>7</v>
      </c>
      <c r="L177" s="62">
        <v>7</v>
      </c>
      <c r="M177" s="62">
        <v>7</v>
      </c>
      <c r="N177" s="62">
        <v>7</v>
      </c>
      <c r="O177" s="62">
        <v>7</v>
      </c>
      <c r="P177" s="62">
        <v>7</v>
      </c>
      <c r="Q177" s="62">
        <v>7</v>
      </c>
      <c r="R177" s="62">
        <v>7</v>
      </c>
      <c r="S177" s="62">
        <v>7</v>
      </c>
      <c r="T177" s="62">
        <v>7</v>
      </c>
      <c r="U177" s="62">
        <v>7</v>
      </c>
      <c r="V177" s="62">
        <v>7</v>
      </c>
      <c r="W177" s="62">
        <v>7</v>
      </c>
      <c r="X177" s="62">
        <v>7</v>
      </c>
      <c r="Y177" s="62">
        <v>7</v>
      </c>
      <c r="Z177" s="62">
        <v>7</v>
      </c>
      <c r="AA177" s="62">
        <v>7</v>
      </c>
    </row>
    <row r="178" spans="1:27" ht="15.6">
      <c r="A178" s="63" t="s">
        <v>171</v>
      </c>
      <c r="B178" s="62">
        <v>0</v>
      </c>
      <c r="C178" s="62">
        <v>0</v>
      </c>
      <c r="D178" s="62">
        <v>0</v>
      </c>
      <c r="E178" s="62">
        <v>0</v>
      </c>
      <c r="F178" s="62">
        <v>0</v>
      </c>
      <c r="G178" s="62">
        <v>0</v>
      </c>
      <c r="H178" s="62">
        <v>0</v>
      </c>
      <c r="I178" s="62">
        <v>0</v>
      </c>
      <c r="J178" s="62">
        <v>0</v>
      </c>
      <c r="K178" s="62">
        <v>0</v>
      </c>
      <c r="L178" s="62">
        <v>0</v>
      </c>
      <c r="M178" s="62">
        <v>0</v>
      </c>
      <c r="N178" s="62">
        <v>0</v>
      </c>
      <c r="O178" s="62">
        <v>0</v>
      </c>
      <c r="P178" s="62">
        <v>0</v>
      </c>
      <c r="Q178" s="62">
        <v>0</v>
      </c>
      <c r="R178" s="62">
        <v>0</v>
      </c>
      <c r="S178" s="62">
        <v>0</v>
      </c>
      <c r="T178" s="62">
        <v>0</v>
      </c>
      <c r="U178" s="62">
        <v>0</v>
      </c>
      <c r="V178" s="62">
        <v>0</v>
      </c>
      <c r="W178" s="62">
        <v>0</v>
      </c>
      <c r="X178" s="62">
        <v>0</v>
      </c>
      <c r="Y178" s="62">
        <v>0</v>
      </c>
      <c r="Z178" s="62">
        <v>0</v>
      </c>
      <c r="AA178" s="62">
        <v>0</v>
      </c>
    </row>
    <row r="179" spans="1:27" ht="15.6">
      <c r="A179" s="63" t="s">
        <v>172</v>
      </c>
      <c r="B179" s="62">
        <v>0</v>
      </c>
      <c r="C179" s="62">
        <v>0</v>
      </c>
      <c r="D179" s="62">
        <v>0</v>
      </c>
      <c r="E179" s="62">
        <v>0</v>
      </c>
      <c r="F179" s="62">
        <v>0</v>
      </c>
      <c r="G179" s="62">
        <v>0</v>
      </c>
      <c r="H179" s="62">
        <v>0</v>
      </c>
      <c r="I179" s="62">
        <v>0</v>
      </c>
      <c r="J179" s="62">
        <v>0</v>
      </c>
      <c r="K179" s="62">
        <v>0</v>
      </c>
      <c r="L179" s="62">
        <v>0</v>
      </c>
      <c r="M179" s="62">
        <v>0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  <c r="X179" s="62">
        <v>0</v>
      </c>
      <c r="Y179" s="62">
        <v>0</v>
      </c>
      <c r="Z179" s="62">
        <v>0</v>
      </c>
      <c r="AA179" s="62">
        <v>0</v>
      </c>
    </row>
    <row r="180" spans="1:27" ht="15.6">
      <c r="A180" s="63" t="s">
        <v>173</v>
      </c>
      <c r="B180" s="62">
        <v>18.649999999999999</v>
      </c>
      <c r="C180" s="62">
        <v>18.59</v>
      </c>
      <c r="D180" s="62">
        <v>18.53</v>
      </c>
      <c r="E180" s="62">
        <v>18.47</v>
      </c>
      <c r="F180" s="62">
        <v>18.41</v>
      </c>
      <c r="G180" s="62">
        <v>18.350000000000001</v>
      </c>
      <c r="H180" s="62">
        <v>18.29</v>
      </c>
      <c r="I180" s="62">
        <v>18.23</v>
      </c>
      <c r="J180" s="62">
        <v>18.170000000000002</v>
      </c>
      <c r="K180" s="62">
        <v>18.11</v>
      </c>
      <c r="L180" s="62">
        <v>18.05</v>
      </c>
      <c r="M180" s="62">
        <v>17.989999999999998</v>
      </c>
      <c r="N180" s="62">
        <v>17.93</v>
      </c>
      <c r="O180" s="62">
        <v>17.87</v>
      </c>
      <c r="P180" s="62">
        <v>17.809999999999999</v>
      </c>
      <c r="Q180" s="62">
        <v>17.75</v>
      </c>
      <c r="R180" s="62">
        <v>17.690000000000001</v>
      </c>
      <c r="S180" s="62">
        <v>17.63</v>
      </c>
      <c r="T180" s="62">
        <v>17.57</v>
      </c>
      <c r="U180" s="62">
        <v>17.510000000000002</v>
      </c>
      <c r="V180" s="62">
        <v>17.45</v>
      </c>
      <c r="W180" s="62">
        <v>17.39</v>
      </c>
      <c r="X180" s="62">
        <v>17.329999999999998</v>
      </c>
      <c r="Y180" s="62">
        <v>17.27</v>
      </c>
      <c r="Z180" s="62">
        <v>17.21</v>
      </c>
      <c r="AA180" s="62">
        <v>17.149999999999999</v>
      </c>
    </row>
    <row r="181" spans="1:27" ht="15.6">
      <c r="A181" s="63" t="s">
        <v>174</v>
      </c>
      <c r="B181" s="62">
        <v>0</v>
      </c>
      <c r="C181" s="62">
        <v>0</v>
      </c>
      <c r="D181" s="62">
        <v>0</v>
      </c>
      <c r="E181" s="62">
        <v>0</v>
      </c>
      <c r="F181" s="62">
        <v>0</v>
      </c>
      <c r="G181" s="62">
        <v>0</v>
      </c>
      <c r="H181" s="62">
        <v>0</v>
      </c>
      <c r="I181" s="62">
        <v>0</v>
      </c>
      <c r="J181" s="62">
        <v>0</v>
      </c>
      <c r="K181" s="62">
        <v>0</v>
      </c>
      <c r="L181" s="62">
        <v>0</v>
      </c>
      <c r="M181" s="62">
        <v>0</v>
      </c>
      <c r="N181" s="62">
        <v>0</v>
      </c>
      <c r="O181" s="62">
        <v>0</v>
      </c>
      <c r="P181" s="62">
        <v>0</v>
      </c>
      <c r="Q181" s="62">
        <v>0</v>
      </c>
      <c r="R181" s="62">
        <v>0</v>
      </c>
      <c r="S181" s="62">
        <v>0</v>
      </c>
      <c r="T181" s="62">
        <v>0</v>
      </c>
      <c r="U181" s="62">
        <v>0</v>
      </c>
      <c r="V181" s="62">
        <v>0</v>
      </c>
      <c r="W181" s="62">
        <v>0</v>
      </c>
      <c r="X181" s="62">
        <v>0</v>
      </c>
      <c r="Y181" s="62">
        <v>0</v>
      </c>
      <c r="Z181" s="62">
        <v>0</v>
      </c>
      <c r="AA181" s="62">
        <v>0</v>
      </c>
    </row>
    <row r="182" spans="1:27" ht="15.6">
      <c r="A182" s="63" t="s">
        <v>175</v>
      </c>
      <c r="B182" s="62">
        <v>0</v>
      </c>
      <c r="C182" s="62">
        <v>0</v>
      </c>
      <c r="D182" s="62">
        <v>0</v>
      </c>
      <c r="E182" s="62">
        <v>0</v>
      </c>
      <c r="F182" s="62">
        <v>0</v>
      </c>
      <c r="G182" s="62">
        <v>0</v>
      </c>
      <c r="H182" s="62">
        <v>0</v>
      </c>
      <c r="I182" s="62">
        <v>0</v>
      </c>
      <c r="J182" s="62">
        <v>0</v>
      </c>
      <c r="K182" s="62">
        <v>0</v>
      </c>
      <c r="L182" s="62">
        <v>0</v>
      </c>
      <c r="M182" s="62">
        <v>0</v>
      </c>
      <c r="N182" s="62">
        <v>0</v>
      </c>
      <c r="O182" s="62">
        <v>0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  <c r="X182" s="62">
        <v>0</v>
      </c>
      <c r="Y182" s="62">
        <v>0</v>
      </c>
      <c r="Z182" s="62">
        <v>0</v>
      </c>
      <c r="AA182" s="62">
        <v>0</v>
      </c>
    </row>
    <row r="183" spans="1:27" ht="15.6">
      <c r="A183" s="63" t="s">
        <v>177</v>
      </c>
      <c r="B183" s="62">
        <v>0.02</v>
      </c>
      <c r="C183" s="62">
        <v>0.02</v>
      </c>
      <c r="D183" s="62">
        <v>0.02</v>
      </c>
      <c r="E183" s="62">
        <v>0.02</v>
      </c>
      <c r="F183" s="62">
        <v>0.02</v>
      </c>
      <c r="G183" s="62">
        <v>0.02</v>
      </c>
      <c r="H183" s="62">
        <v>0.02</v>
      </c>
      <c r="I183" s="62">
        <v>0.02</v>
      </c>
      <c r="J183" s="62">
        <v>0.02</v>
      </c>
      <c r="K183" s="62">
        <v>0.02</v>
      </c>
      <c r="L183" s="62">
        <v>0.02</v>
      </c>
      <c r="M183" s="62">
        <v>0.02</v>
      </c>
      <c r="N183" s="62">
        <v>0.02</v>
      </c>
      <c r="O183" s="62">
        <v>0.02</v>
      </c>
      <c r="P183" s="62">
        <v>0.02</v>
      </c>
      <c r="Q183" s="62">
        <v>0.02</v>
      </c>
      <c r="R183" s="62">
        <v>0.02</v>
      </c>
      <c r="S183" s="62">
        <v>0.02</v>
      </c>
      <c r="T183" s="62">
        <v>0.02</v>
      </c>
      <c r="U183" s="62">
        <v>0.02</v>
      </c>
      <c r="V183" s="62">
        <v>0.02</v>
      </c>
      <c r="W183" s="62">
        <v>0.02</v>
      </c>
      <c r="X183" s="62">
        <v>0.02</v>
      </c>
      <c r="Y183" s="62">
        <v>0.02</v>
      </c>
      <c r="Z183" s="62">
        <v>0.02</v>
      </c>
      <c r="AA183" s="62">
        <v>0.02</v>
      </c>
    </row>
    <row r="184" spans="1:27" ht="15.6">
      <c r="A184" s="63" t="s">
        <v>249</v>
      </c>
      <c r="B184" s="62">
        <v>0</v>
      </c>
      <c r="C184" s="62">
        <v>0</v>
      </c>
      <c r="D184" s="62">
        <v>0</v>
      </c>
      <c r="E184" s="62">
        <v>0</v>
      </c>
      <c r="F184" s="62">
        <v>0</v>
      </c>
      <c r="G184" s="62">
        <v>0</v>
      </c>
      <c r="H184" s="62">
        <v>0</v>
      </c>
      <c r="I184" s="62">
        <v>0</v>
      </c>
      <c r="J184" s="62">
        <v>0</v>
      </c>
      <c r="K184" s="62">
        <v>0</v>
      </c>
      <c r="L184" s="62">
        <v>0</v>
      </c>
      <c r="M184" s="62">
        <v>0</v>
      </c>
      <c r="N184" s="62">
        <v>0</v>
      </c>
      <c r="O184" s="62">
        <v>0</v>
      </c>
      <c r="P184" s="62">
        <v>0</v>
      </c>
      <c r="Q184" s="62">
        <v>0</v>
      </c>
      <c r="R184" s="62">
        <v>0</v>
      </c>
      <c r="S184" s="62">
        <v>0</v>
      </c>
      <c r="T184" s="62">
        <v>0</v>
      </c>
      <c r="U184" s="62">
        <v>0</v>
      </c>
      <c r="V184" s="62">
        <v>0</v>
      </c>
      <c r="W184" s="62">
        <v>0</v>
      </c>
      <c r="X184" s="62">
        <v>0</v>
      </c>
      <c r="Y184" s="62">
        <v>0</v>
      </c>
      <c r="Z184" s="62">
        <v>0</v>
      </c>
      <c r="AA184" s="62">
        <v>0</v>
      </c>
    </row>
    <row r="185" spans="1:27" ht="15.6">
      <c r="A185" s="63" t="s">
        <v>178</v>
      </c>
      <c r="B185" s="62">
        <v>27</v>
      </c>
      <c r="C185" s="62">
        <v>27</v>
      </c>
      <c r="D185" s="62">
        <v>27</v>
      </c>
      <c r="E185" s="62">
        <v>27</v>
      </c>
      <c r="F185" s="62">
        <v>27</v>
      </c>
      <c r="G185" s="62">
        <v>27</v>
      </c>
      <c r="H185" s="62">
        <v>27</v>
      </c>
      <c r="I185" s="62">
        <v>27</v>
      </c>
      <c r="J185" s="62">
        <v>27</v>
      </c>
      <c r="K185" s="62">
        <v>27</v>
      </c>
      <c r="L185" s="62">
        <v>27</v>
      </c>
      <c r="M185" s="62">
        <v>27</v>
      </c>
      <c r="N185" s="62">
        <v>27</v>
      </c>
      <c r="O185" s="62">
        <v>27</v>
      </c>
      <c r="P185" s="62">
        <v>27</v>
      </c>
      <c r="Q185" s="62">
        <v>27</v>
      </c>
      <c r="R185" s="62">
        <v>27</v>
      </c>
      <c r="S185" s="62">
        <v>27</v>
      </c>
      <c r="T185" s="62">
        <v>27</v>
      </c>
      <c r="U185" s="62">
        <v>27</v>
      </c>
      <c r="V185" s="62">
        <v>27</v>
      </c>
      <c r="W185" s="62">
        <v>27</v>
      </c>
      <c r="X185" s="62">
        <v>27</v>
      </c>
      <c r="Y185" s="62">
        <v>27</v>
      </c>
      <c r="Z185" s="62">
        <v>27</v>
      </c>
      <c r="AA185" s="62">
        <v>27</v>
      </c>
    </row>
    <row r="186" spans="1:27" ht="15.6">
      <c r="A186" s="63" t="s">
        <v>179</v>
      </c>
      <c r="B186" s="62">
        <v>360</v>
      </c>
      <c r="C186" s="62">
        <v>360</v>
      </c>
      <c r="D186" s="62">
        <v>360</v>
      </c>
      <c r="E186" s="62">
        <v>360</v>
      </c>
      <c r="F186" s="62">
        <v>360</v>
      </c>
      <c r="G186" s="62">
        <v>360</v>
      </c>
      <c r="H186" s="62">
        <v>360</v>
      </c>
      <c r="I186" s="62">
        <v>360</v>
      </c>
      <c r="J186" s="62">
        <v>360</v>
      </c>
      <c r="K186" s="62">
        <v>360</v>
      </c>
      <c r="L186" s="62">
        <v>360</v>
      </c>
      <c r="M186" s="62">
        <v>360</v>
      </c>
      <c r="N186" s="62">
        <v>360</v>
      </c>
      <c r="O186" s="62">
        <v>360</v>
      </c>
      <c r="P186" s="62">
        <v>360</v>
      </c>
      <c r="Q186" s="62">
        <v>360</v>
      </c>
      <c r="R186" s="62">
        <v>360</v>
      </c>
      <c r="S186" s="62">
        <v>360</v>
      </c>
      <c r="T186" s="62">
        <v>360</v>
      </c>
      <c r="U186" s="62">
        <v>360</v>
      </c>
      <c r="V186" s="62">
        <v>360</v>
      </c>
      <c r="W186" s="62">
        <v>360</v>
      </c>
      <c r="X186" s="62">
        <v>360</v>
      </c>
      <c r="Y186" s="62">
        <v>360</v>
      </c>
      <c r="Z186" s="62">
        <v>360</v>
      </c>
      <c r="AA186" s="62">
        <v>360</v>
      </c>
    </row>
    <row r="187" spans="1:27" ht="15.6">
      <c r="A187" s="63" t="s">
        <v>180</v>
      </c>
      <c r="B187" s="62">
        <v>1759</v>
      </c>
      <c r="C187" s="62">
        <v>1748.4</v>
      </c>
      <c r="D187" s="62">
        <v>1737.8</v>
      </c>
      <c r="E187" s="62">
        <v>1727.2</v>
      </c>
      <c r="F187" s="62">
        <v>1716.6</v>
      </c>
      <c r="G187" s="62">
        <v>1706</v>
      </c>
      <c r="H187" s="62">
        <v>1695.4</v>
      </c>
      <c r="I187" s="62">
        <v>1684.8</v>
      </c>
      <c r="J187" s="62">
        <v>1674.2</v>
      </c>
      <c r="K187" s="62">
        <v>1663.6</v>
      </c>
      <c r="L187" s="62">
        <v>1653</v>
      </c>
      <c r="M187" s="62">
        <v>1642</v>
      </c>
      <c r="N187" s="62">
        <v>1631</v>
      </c>
      <c r="O187" s="62">
        <v>1620</v>
      </c>
      <c r="P187" s="62">
        <v>1609</v>
      </c>
      <c r="Q187" s="62">
        <v>1598</v>
      </c>
      <c r="R187" s="62">
        <v>1589</v>
      </c>
      <c r="S187" s="62">
        <v>1580</v>
      </c>
      <c r="T187" s="62">
        <v>1571</v>
      </c>
      <c r="U187" s="62">
        <v>1562</v>
      </c>
      <c r="V187" s="62">
        <v>1553</v>
      </c>
      <c r="W187" s="62">
        <v>1544</v>
      </c>
      <c r="X187" s="62">
        <v>1535</v>
      </c>
      <c r="Y187" s="62">
        <v>1526</v>
      </c>
      <c r="Z187" s="62">
        <v>1517</v>
      </c>
      <c r="AA187" s="62">
        <v>1508</v>
      </c>
    </row>
    <row r="188" spans="1:27" ht="15.6">
      <c r="A188" s="63" t="s">
        <v>181</v>
      </c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>
        <v>1</v>
      </c>
      <c r="S188" s="62">
        <v>1</v>
      </c>
      <c r="T188" s="62">
        <v>1</v>
      </c>
      <c r="U188" s="62">
        <v>1</v>
      </c>
      <c r="V188" s="62">
        <v>1</v>
      </c>
      <c r="W188" s="62">
        <v>1</v>
      </c>
      <c r="X188" s="62">
        <v>1</v>
      </c>
      <c r="Y188" s="62">
        <v>1</v>
      </c>
      <c r="Z188" s="62">
        <v>1</v>
      </c>
      <c r="AA188" s="62">
        <v>1</v>
      </c>
    </row>
    <row r="189" spans="1:27" ht="15.6">
      <c r="A189" s="63" t="s">
        <v>320</v>
      </c>
      <c r="B189" s="62"/>
      <c r="C189" s="62"/>
      <c r="D189" s="62">
        <v>110</v>
      </c>
      <c r="E189" s="62">
        <v>110</v>
      </c>
      <c r="F189" s="62">
        <v>110</v>
      </c>
      <c r="G189" s="62">
        <v>110</v>
      </c>
      <c r="H189" s="62">
        <v>110</v>
      </c>
      <c r="I189" s="62">
        <v>110</v>
      </c>
      <c r="J189" s="62">
        <v>110</v>
      </c>
      <c r="K189" s="62">
        <v>110</v>
      </c>
      <c r="L189" s="62">
        <v>110</v>
      </c>
      <c r="M189" s="62">
        <v>110</v>
      </c>
      <c r="N189" s="62">
        <v>110</v>
      </c>
      <c r="O189" s="62">
        <v>110</v>
      </c>
      <c r="P189" s="62">
        <v>110</v>
      </c>
      <c r="Q189" s="62">
        <v>110</v>
      </c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spans="1:27" ht="15.6">
      <c r="A190" s="63" t="s">
        <v>182</v>
      </c>
      <c r="B190" s="62">
        <v>2</v>
      </c>
      <c r="C190" s="62">
        <v>2</v>
      </c>
      <c r="D190" s="62">
        <v>2</v>
      </c>
      <c r="E190" s="62">
        <v>2</v>
      </c>
      <c r="F190" s="62">
        <v>2</v>
      </c>
      <c r="G190" s="62">
        <v>2</v>
      </c>
      <c r="H190" s="62">
        <v>2</v>
      </c>
      <c r="I190" s="62">
        <v>2</v>
      </c>
      <c r="J190" s="62">
        <v>2</v>
      </c>
      <c r="K190" s="62">
        <v>2</v>
      </c>
      <c r="L190" s="62">
        <v>2</v>
      </c>
      <c r="M190" s="62">
        <v>2</v>
      </c>
      <c r="N190" s="62">
        <v>2</v>
      </c>
      <c r="O190" s="62">
        <v>2</v>
      </c>
      <c r="P190" s="62">
        <v>2</v>
      </c>
      <c r="Q190" s="62">
        <v>2</v>
      </c>
      <c r="R190" s="62">
        <v>2</v>
      </c>
      <c r="S190" s="62">
        <v>2</v>
      </c>
      <c r="T190" s="62">
        <v>2</v>
      </c>
      <c r="U190" s="62">
        <v>2</v>
      </c>
      <c r="V190" s="62">
        <v>2</v>
      </c>
      <c r="W190" s="62">
        <v>2</v>
      </c>
      <c r="X190" s="62">
        <v>2</v>
      </c>
      <c r="Y190" s="62">
        <v>2</v>
      </c>
      <c r="Z190" s="62">
        <v>2</v>
      </c>
      <c r="AA190" s="62">
        <v>2</v>
      </c>
    </row>
    <row r="191" spans="1:27" ht="15.6">
      <c r="A191" s="63" t="s">
        <v>183</v>
      </c>
      <c r="B191" s="62">
        <v>224</v>
      </c>
      <c r="C191" s="62">
        <v>217.3</v>
      </c>
      <c r="D191" s="62">
        <v>210.6</v>
      </c>
      <c r="E191" s="62">
        <v>203.9</v>
      </c>
      <c r="F191" s="62">
        <v>197.2</v>
      </c>
      <c r="G191" s="62">
        <v>190.5</v>
      </c>
      <c r="H191" s="62">
        <v>183.8</v>
      </c>
      <c r="I191" s="62">
        <v>177.1</v>
      </c>
      <c r="J191" s="62">
        <v>170.4</v>
      </c>
      <c r="K191" s="62">
        <v>163.69999999999999</v>
      </c>
      <c r="L191" s="62">
        <v>157</v>
      </c>
      <c r="M191" s="62">
        <v>152.19999999999999</v>
      </c>
      <c r="N191" s="62">
        <v>147.4</v>
      </c>
      <c r="O191" s="62">
        <v>142.6</v>
      </c>
      <c r="P191" s="62">
        <v>137.80000000000001</v>
      </c>
      <c r="Q191" s="62">
        <v>133</v>
      </c>
      <c r="R191" s="62">
        <v>129</v>
      </c>
      <c r="S191" s="62">
        <v>125</v>
      </c>
      <c r="T191" s="62">
        <v>121</v>
      </c>
      <c r="U191" s="62">
        <v>117</v>
      </c>
      <c r="V191" s="62">
        <v>113</v>
      </c>
      <c r="W191" s="62">
        <v>107.44</v>
      </c>
      <c r="X191" s="62">
        <v>101.88</v>
      </c>
      <c r="Y191" s="62">
        <v>96.32</v>
      </c>
      <c r="Z191" s="62">
        <v>90.76</v>
      </c>
      <c r="AA191" s="62">
        <v>85.2</v>
      </c>
    </row>
    <row r="192" spans="1:27" ht="15.6">
      <c r="A192" s="63" t="s">
        <v>184</v>
      </c>
      <c r="B192" s="62">
        <v>0.21</v>
      </c>
      <c r="C192" s="62">
        <v>0.21</v>
      </c>
      <c r="D192" s="62">
        <v>0.21</v>
      </c>
      <c r="E192" s="62">
        <v>0.21</v>
      </c>
      <c r="F192" s="62">
        <v>0.21</v>
      </c>
      <c r="G192" s="62">
        <v>0.21</v>
      </c>
      <c r="H192" s="62">
        <v>0.21</v>
      </c>
      <c r="I192" s="62">
        <v>0.21</v>
      </c>
      <c r="J192" s="62">
        <v>0.21</v>
      </c>
      <c r="K192" s="62">
        <v>0.21</v>
      </c>
      <c r="L192" s="62">
        <v>0.21</v>
      </c>
      <c r="M192" s="62">
        <v>0.21</v>
      </c>
      <c r="N192" s="62">
        <v>0.21</v>
      </c>
      <c r="O192" s="62">
        <v>0.21</v>
      </c>
      <c r="P192" s="62">
        <v>0.21</v>
      </c>
      <c r="Q192" s="62">
        <v>0.21</v>
      </c>
      <c r="R192" s="62">
        <v>0.21</v>
      </c>
      <c r="S192" s="62">
        <v>0.21</v>
      </c>
      <c r="T192" s="62">
        <v>0.21</v>
      </c>
      <c r="U192" s="62">
        <v>0.21</v>
      </c>
      <c r="V192" s="62">
        <v>0.21</v>
      </c>
      <c r="W192" s="62">
        <v>0.21</v>
      </c>
      <c r="X192" s="62">
        <v>0.21</v>
      </c>
      <c r="Y192" s="62">
        <v>0.21</v>
      </c>
      <c r="Z192" s="62">
        <v>0.21</v>
      </c>
      <c r="AA192" s="62">
        <v>0.21</v>
      </c>
    </row>
    <row r="193" spans="1:27" ht="15.6">
      <c r="A193" s="63" t="s">
        <v>185</v>
      </c>
      <c r="B193" s="62"/>
      <c r="C193" s="62"/>
      <c r="D193" s="62"/>
      <c r="E193" s="62">
        <v>24</v>
      </c>
      <c r="F193" s="62">
        <v>24</v>
      </c>
      <c r="G193" s="62">
        <v>24</v>
      </c>
      <c r="H193" s="62">
        <v>24</v>
      </c>
      <c r="I193" s="62">
        <v>24</v>
      </c>
      <c r="J193" s="62">
        <v>24</v>
      </c>
      <c r="K193" s="62">
        <v>24</v>
      </c>
      <c r="L193" s="62">
        <v>24</v>
      </c>
      <c r="M193" s="62">
        <v>24</v>
      </c>
      <c r="N193" s="62">
        <v>24</v>
      </c>
      <c r="O193" s="62">
        <v>24</v>
      </c>
      <c r="P193" s="62">
        <v>24</v>
      </c>
      <c r="Q193" s="62">
        <v>24</v>
      </c>
      <c r="R193" s="62">
        <v>24</v>
      </c>
      <c r="S193" s="62">
        <v>24</v>
      </c>
      <c r="T193" s="62">
        <v>24</v>
      </c>
      <c r="U193" s="62">
        <v>24</v>
      </c>
      <c r="V193" s="62">
        <v>24</v>
      </c>
      <c r="W193" s="62">
        <v>24</v>
      </c>
      <c r="X193" s="62">
        <v>24</v>
      </c>
      <c r="Y193" s="62">
        <v>24</v>
      </c>
      <c r="Z193" s="62">
        <v>24</v>
      </c>
      <c r="AA193" s="62">
        <v>24</v>
      </c>
    </row>
    <row r="194" spans="1:27" ht="15.6">
      <c r="A194" s="63" t="s">
        <v>186</v>
      </c>
      <c r="B194" s="62"/>
      <c r="C194" s="62"/>
      <c r="D194" s="62">
        <v>49.8</v>
      </c>
      <c r="E194" s="62">
        <v>50.2</v>
      </c>
      <c r="F194" s="62">
        <v>50.6</v>
      </c>
      <c r="G194" s="62">
        <v>51</v>
      </c>
      <c r="H194" s="62">
        <v>51.4</v>
      </c>
      <c r="I194" s="62">
        <v>51.8</v>
      </c>
      <c r="J194" s="62">
        <v>52.2</v>
      </c>
      <c r="K194" s="62">
        <v>52.6</v>
      </c>
      <c r="L194" s="62">
        <v>53</v>
      </c>
      <c r="M194" s="62">
        <v>52.2</v>
      </c>
      <c r="N194" s="62">
        <v>51.4</v>
      </c>
      <c r="O194" s="62">
        <v>50.6</v>
      </c>
      <c r="P194" s="62">
        <v>49.8</v>
      </c>
      <c r="Q194" s="62">
        <v>49</v>
      </c>
      <c r="R194" s="62">
        <v>49</v>
      </c>
      <c r="S194" s="62">
        <v>49</v>
      </c>
      <c r="T194" s="62">
        <v>49</v>
      </c>
      <c r="U194" s="62">
        <v>49</v>
      </c>
      <c r="V194" s="62">
        <v>49</v>
      </c>
      <c r="W194" s="62">
        <v>49</v>
      </c>
      <c r="X194" s="62">
        <v>49</v>
      </c>
      <c r="Y194" s="62">
        <v>49</v>
      </c>
      <c r="Z194" s="62">
        <v>49</v>
      </c>
      <c r="AA194" s="62">
        <v>49</v>
      </c>
    </row>
    <row r="195" spans="1:27" ht="15.6">
      <c r="A195" s="63" t="s">
        <v>187</v>
      </c>
      <c r="B195" s="62">
        <v>1105.4000000000001</v>
      </c>
      <c r="C195" s="62">
        <v>1105.4000000000001</v>
      </c>
      <c r="D195" s="62">
        <v>1105.4000000000001</v>
      </c>
      <c r="E195" s="62">
        <v>1105.4000000000001</v>
      </c>
      <c r="F195" s="62">
        <v>1105.4000000000001</v>
      </c>
      <c r="G195" s="62">
        <v>1105.4000000000001</v>
      </c>
      <c r="H195" s="62">
        <v>1105.4000000000001</v>
      </c>
      <c r="I195" s="62">
        <v>1105.4000000000001</v>
      </c>
      <c r="J195" s="62">
        <v>1105.4000000000001</v>
      </c>
      <c r="K195" s="62">
        <v>1105.4000000000001</v>
      </c>
      <c r="L195" s="62">
        <v>1105.4000000000001</v>
      </c>
      <c r="M195" s="62">
        <v>1105.4000000000001</v>
      </c>
      <c r="N195" s="62">
        <v>1105.4000000000001</v>
      </c>
      <c r="O195" s="62">
        <v>1105.4000000000001</v>
      </c>
      <c r="P195" s="62">
        <v>1105.4000000000001</v>
      </c>
      <c r="Q195" s="62">
        <v>1105.4000000000001</v>
      </c>
      <c r="R195" s="62">
        <v>1105.4000000000001</v>
      </c>
      <c r="S195" s="62">
        <v>1105.4000000000001</v>
      </c>
      <c r="T195" s="62">
        <v>1105.4000000000001</v>
      </c>
      <c r="U195" s="62">
        <v>1105.4000000000001</v>
      </c>
      <c r="V195" s="62">
        <v>1105.4000000000001</v>
      </c>
      <c r="W195" s="62">
        <v>1105.4000000000001</v>
      </c>
      <c r="X195" s="62">
        <v>1105.4000000000001</v>
      </c>
      <c r="Y195" s="62">
        <v>1105.4000000000001</v>
      </c>
      <c r="Z195" s="62">
        <v>1105.4000000000001</v>
      </c>
      <c r="AA195" s="62">
        <v>1105.4000000000001</v>
      </c>
    </row>
    <row r="196" spans="1:27" ht="15.6">
      <c r="A196" s="63" t="s">
        <v>188</v>
      </c>
      <c r="B196" s="62">
        <v>0</v>
      </c>
      <c r="C196" s="62">
        <v>0</v>
      </c>
      <c r="D196" s="62">
        <v>0</v>
      </c>
      <c r="E196" s="62">
        <v>0</v>
      </c>
      <c r="F196" s="62">
        <v>0</v>
      </c>
      <c r="G196" s="62">
        <v>0</v>
      </c>
      <c r="H196" s="62">
        <v>0</v>
      </c>
      <c r="I196" s="62">
        <v>0</v>
      </c>
      <c r="J196" s="62">
        <v>0</v>
      </c>
      <c r="K196" s="62">
        <v>0</v>
      </c>
      <c r="L196" s="62">
        <v>0</v>
      </c>
      <c r="M196" s="62">
        <v>0</v>
      </c>
      <c r="N196" s="62">
        <v>0</v>
      </c>
      <c r="O196" s="62">
        <v>0</v>
      </c>
      <c r="P196" s="62">
        <v>0</v>
      </c>
      <c r="Q196" s="62">
        <v>0</v>
      </c>
      <c r="R196" s="62">
        <v>0</v>
      </c>
      <c r="S196" s="62">
        <v>0</v>
      </c>
      <c r="T196" s="62">
        <v>0</v>
      </c>
      <c r="U196" s="62">
        <v>0</v>
      </c>
      <c r="V196" s="62">
        <v>0</v>
      </c>
      <c r="W196" s="62">
        <v>0</v>
      </c>
      <c r="X196" s="62">
        <v>0</v>
      </c>
      <c r="Y196" s="62">
        <v>0</v>
      </c>
      <c r="Z196" s="62">
        <v>0</v>
      </c>
      <c r="AA196" s="62">
        <v>0</v>
      </c>
    </row>
    <row r="197" spans="1:27" ht="15.6">
      <c r="A197" s="63" t="s">
        <v>189</v>
      </c>
      <c r="B197" s="62">
        <v>947</v>
      </c>
      <c r="C197" s="62">
        <v>947</v>
      </c>
      <c r="D197" s="62">
        <v>947</v>
      </c>
      <c r="E197" s="62">
        <v>947</v>
      </c>
      <c r="F197" s="62">
        <v>947</v>
      </c>
      <c r="G197" s="62">
        <v>947</v>
      </c>
      <c r="H197" s="62">
        <v>947</v>
      </c>
      <c r="I197" s="62">
        <v>947</v>
      </c>
      <c r="J197" s="62">
        <v>947</v>
      </c>
      <c r="K197" s="62">
        <v>947</v>
      </c>
      <c r="L197" s="62">
        <v>947</v>
      </c>
      <c r="M197" s="62">
        <v>947</v>
      </c>
      <c r="N197" s="62">
        <v>947</v>
      </c>
      <c r="O197" s="62">
        <v>947</v>
      </c>
      <c r="P197" s="62">
        <v>947</v>
      </c>
      <c r="Q197" s="62">
        <v>947</v>
      </c>
      <c r="R197" s="62">
        <v>947</v>
      </c>
      <c r="S197" s="62">
        <v>947</v>
      </c>
      <c r="T197" s="62">
        <v>947</v>
      </c>
      <c r="U197" s="62">
        <v>947</v>
      </c>
      <c r="V197" s="62">
        <v>947</v>
      </c>
      <c r="W197" s="62">
        <v>947</v>
      </c>
      <c r="X197" s="62">
        <v>947</v>
      </c>
      <c r="Y197" s="62">
        <v>947</v>
      </c>
      <c r="Z197" s="62">
        <v>947</v>
      </c>
      <c r="AA197" s="62">
        <v>947</v>
      </c>
    </row>
    <row r="198" spans="1:27" ht="15.6">
      <c r="A198" s="63" t="s">
        <v>190</v>
      </c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>
        <v>0</v>
      </c>
      <c r="X198" s="62">
        <v>0</v>
      </c>
      <c r="Y198" s="62">
        <v>0</v>
      </c>
      <c r="Z198" s="62">
        <v>0</v>
      </c>
      <c r="AA198" s="62">
        <v>0</v>
      </c>
    </row>
    <row r="199" spans="1:27" ht="15.6">
      <c r="A199" s="63" t="s">
        <v>191</v>
      </c>
      <c r="B199" s="62">
        <v>0</v>
      </c>
      <c r="C199" s="62">
        <v>0</v>
      </c>
      <c r="D199" s="62">
        <v>0</v>
      </c>
      <c r="E199" s="62">
        <v>0</v>
      </c>
      <c r="F199" s="62">
        <v>0</v>
      </c>
      <c r="G199" s="62">
        <v>0</v>
      </c>
      <c r="H199" s="62">
        <v>0</v>
      </c>
      <c r="I199" s="62">
        <v>0</v>
      </c>
      <c r="J199" s="62">
        <v>0</v>
      </c>
      <c r="K199" s="62">
        <v>0</v>
      </c>
      <c r="L199" s="62">
        <v>0</v>
      </c>
      <c r="M199" s="62">
        <v>0</v>
      </c>
      <c r="N199" s="62">
        <v>0</v>
      </c>
      <c r="O199" s="62">
        <v>0</v>
      </c>
      <c r="P199" s="62">
        <v>0</v>
      </c>
      <c r="Q199" s="62">
        <v>0</v>
      </c>
      <c r="R199" s="62">
        <v>0</v>
      </c>
      <c r="S199" s="62">
        <v>0</v>
      </c>
      <c r="T199" s="62">
        <v>0</v>
      </c>
      <c r="U199" s="62">
        <v>0</v>
      </c>
      <c r="V199" s="62">
        <v>0</v>
      </c>
      <c r="W199" s="62">
        <v>0</v>
      </c>
      <c r="X199" s="62">
        <v>0</v>
      </c>
      <c r="Y199" s="62">
        <v>0</v>
      </c>
      <c r="Z199" s="62">
        <v>0</v>
      </c>
      <c r="AA199" s="62">
        <v>0</v>
      </c>
    </row>
    <row r="200" spans="1:27" ht="15.6">
      <c r="A200" s="63" t="s">
        <v>192</v>
      </c>
      <c r="B200" s="62">
        <v>257</v>
      </c>
      <c r="C200" s="62">
        <v>251</v>
      </c>
      <c r="D200" s="62">
        <v>245</v>
      </c>
      <c r="E200" s="62">
        <v>239</v>
      </c>
      <c r="F200" s="62">
        <v>233</v>
      </c>
      <c r="G200" s="62">
        <v>227</v>
      </c>
      <c r="H200" s="62">
        <v>221</v>
      </c>
      <c r="I200" s="62">
        <v>215</v>
      </c>
      <c r="J200" s="62">
        <v>209</v>
      </c>
      <c r="K200" s="62">
        <v>203</v>
      </c>
      <c r="L200" s="62">
        <v>197</v>
      </c>
      <c r="M200" s="62">
        <v>191</v>
      </c>
      <c r="N200" s="62">
        <v>185</v>
      </c>
      <c r="O200" s="62">
        <v>179</v>
      </c>
      <c r="P200" s="62">
        <v>173</v>
      </c>
      <c r="Q200" s="62">
        <v>167</v>
      </c>
      <c r="R200" s="62">
        <v>167</v>
      </c>
      <c r="S200" s="62">
        <v>167</v>
      </c>
      <c r="T200" s="62">
        <v>167</v>
      </c>
      <c r="U200" s="62">
        <v>167</v>
      </c>
      <c r="V200" s="62">
        <v>167</v>
      </c>
      <c r="W200" s="62">
        <v>167</v>
      </c>
      <c r="X200" s="62">
        <v>167</v>
      </c>
      <c r="Y200" s="62">
        <v>167</v>
      </c>
      <c r="Z200" s="62">
        <v>167</v>
      </c>
      <c r="AA200" s="62">
        <v>167</v>
      </c>
    </row>
    <row r="201" spans="1:27" ht="15.6">
      <c r="A201" s="63" t="s">
        <v>193</v>
      </c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>
        <v>1393.53</v>
      </c>
      <c r="X201" s="62">
        <v>1381.32</v>
      </c>
      <c r="Y201" s="62">
        <v>1369.11</v>
      </c>
      <c r="Z201" s="62">
        <v>1356.91</v>
      </c>
      <c r="AA201" s="62">
        <v>1344.7</v>
      </c>
    </row>
    <row r="202" spans="1:27" ht="15.6">
      <c r="A202" s="63" t="s">
        <v>321</v>
      </c>
      <c r="B202" s="62">
        <v>1649.92</v>
      </c>
      <c r="C202" s="62">
        <v>1637.71</v>
      </c>
      <c r="D202" s="62">
        <v>1625.5</v>
      </c>
      <c r="E202" s="62">
        <v>1613.29</v>
      </c>
      <c r="F202" s="62">
        <v>1601.09</v>
      </c>
      <c r="G202" s="62">
        <v>1588.88</v>
      </c>
      <c r="H202" s="62">
        <v>1576.67</v>
      </c>
      <c r="I202" s="62">
        <v>1564.46</v>
      </c>
      <c r="J202" s="62">
        <v>1552.25</v>
      </c>
      <c r="K202" s="62">
        <v>1540.04</v>
      </c>
      <c r="L202" s="62">
        <v>1527.83</v>
      </c>
      <c r="M202" s="62">
        <v>1515.62</v>
      </c>
      <c r="N202" s="62">
        <v>1503.41</v>
      </c>
      <c r="O202" s="62">
        <v>1491.2</v>
      </c>
      <c r="P202" s="62">
        <v>1478.99</v>
      </c>
      <c r="Q202" s="62">
        <v>1466.79</v>
      </c>
      <c r="R202" s="62">
        <v>1454.58</v>
      </c>
      <c r="S202" s="62">
        <v>1442.37</v>
      </c>
      <c r="T202" s="62">
        <v>1430.16</v>
      </c>
      <c r="U202" s="62">
        <v>1417.95</v>
      </c>
      <c r="V202" s="62">
        <v>1405.74</v>
      </c>
      <c r="W202" s="62"/>
      <c r="X202" s="62"/>
      <c r="Y202" s="62"/>
      <c r="Z202" s="62"/>
      <c r="AA202" s="62"/>
    </row>
    <row r="203" spans="1:27" ht="15.6">
      <c r="A203" s="63" t="s">
        <v>194</v>
      </c>
      <c r="B203" s="62">
        <v>14986</v>
      </c>
      <c r="C203" s="62">
        <v>14961.6</v>
      </c>
      <c r="D203" s="62">
        <v>14937.2</v>
      </c>
      <c r="E203" s="62">
        <v>14912.8</v>
      </c>
      <c r="F203" s="62">
        <v>14888.4</v>
      </c>
      <c r="G203" s="62">
        <v>14864</v>
      </c>
      <c r="H203" s="62">
        <v>14839.6</v>
      </c>
      <c r="I203" s="62">
        <v>14815.2</v>
      </c>
      <c r="J203" s="62">
        <v>14790.8</v>
      </c>
      <c r="K203" s="62">
        <v>14766.4</v>
      </c>
      <c r="L203" s="62">
        <v>14742</v>
      </c>
      <c r="M203" s="62">
        <v>14711.6</v>
      </c>
      <c r="N203" s="62">
        <v>14681.2</v>
      </c>
      <c r="O203" s="62">
        <v>14650.8</v>
      </c>
      <c r="P203" s="62">
        <v>14620.4</v>
      </c>
      <c r="Q203" s="62">
        <v>14590</v>
      </c>
      <c r="R203" s="62">
        <v>14556.4</v>
      </c>
      <c r="S203" s="62">
        <v>14522.8</v>
      </c>
      <c r="T203" s="62">
        <v>14489.2</v>
      </c>
      <c r="U203" s="62">
        <v>14455.6</v>
      </c>
      <c r="V203" s="62">
        <v>14422</v>
      </c>
      <c r="W203" s="62">
        <v>14341.4</v>
      </c>
      <c r="X203" s="62">
        <v>14260.8</v>
      </c>
      <c r="Y203" s="62">
        <v>14180.2</v>
      </c>
      <c r="Z203" s="62">
        <v>14099.6</v>
      </c>
      <c r="AA203" s="62">
        <v>14019</v>
      </c>
    </row>
    <row r="204" spans="1:27" ht="15.6">
      <c r="A204" s="63" t="s">
        <v>196</v>
      </c>
      <c r="B204" s="62">
        <v>2417</v>
      </c>
      <c r="C204" s="62">
        <v>2417</v>
      </c>
      <c r="D204" s="62">
        <v>2417</v>
      </c>
      <c r="E204" s="62">
        <v>2417</v>
      </c>
      <c r="F204" s="62">
        <v>2417</v>
      </c>
      <c r="G204" s="62">
        <v>2417</v>
      </c>
      <c r="H204" s="62">
        <v>2417</v>
      </c>
      <c r="I204" s="62">
        <v>2417</v>
      </c>
      <c r="J204" s="62">
        <v>2417</v>
      </c>
      <c r="K204" s="62">
        <v>2417</v>
      </c>
      <c r="L204" s="62">
        <v>2417</v>
      </c>
      <c r="M204" s="62">
        <v>2417</v>
      </c>
      <c r="N204" s="62">
        <v>2417</v>
      </c>
      <c r="O204" s="62">
        <v>2417</v>
      </c>
      <c r="P204" s="62">
        <v>2417</v>
      </c>
      <c r="Q204" s="62">
        <v>2417</v>
      </c>
      <c r="R204" s="62">
        <v>2417</v>
      </c>
      <c r="S204" s="62">
        <v>2417</v>
      </c>
      <c r="T204" s="62">
        <v>2417</v>
      </c>
      <c r="U204" s="62">
        <v>2417</v>
      </c>
      <c r="V204" s="62">
        <v>2417</v>
      </c>
      <c r="W204" s="62">
        <v>2417</v>
      </c>
      <c r="X204" s="62">
        <v>2417</v>
      </c>
      <c r="Y204" s="62">
        <v>2417</v>
      </c>
      <c r="Z204" s="62">
        <v>2417</v>
      </c>
      <c r="AA204" s="62">
        <v>2417</v>
      </c>
    </row>
    <row r="205" spans="1:27" ht="15.6">
      <c r="A205" s="63" t="s">
        <v>197</v>
      </c>
      <c r="B205" s="62">
        <v>40</v>
      </c>
      <c r="C205" s="62">
        <v>40</v>
      </c>
      <c r="D205" s="62">
        <v>40</v>
      </c>
      <c r="E205" s="62">
        <v>40</v>
      </c>
      <c r="F205" s="62">
        <v>40</v>
      </c>
      <c r="G205" s="62">
        <v>40</v>
      </c>
      <c r="H205" s="62">
        <v>40</v>
      </c>
      <c r="I205" s="62">
        <v>40</v>
      </c>
      <c r="J205" s="62">
        <v>40</v>
      </c>
      <c r="K205" s="62">
        <v>40</v>
      </c>
      <c r="L205" s="62">
        <v>40</v>
      </c>
      <c r="M205" s="62">
        <v>40</v>
      </c>
      <c r="N205" s="62">
        <v>40</v>
      </c>
      <c r="O205" s="62">
        <v>40</v>
      </c>
      <c r="P205" s="62">
        <v>40</v>
      </c>
      <c r="Q205" s="62">
        <v>40</v>
      </c>
      <c r="R205" s="62">
        <v>40</v>
      </c>
      <c r="S205" s="62">
        <v>40</v>
      </c>
      <c r="T205" s="62">
        <v>40</v>
      </c>
      <c r="U205" s="62">
        <v>40</v>
      </c>
      <c r="V205" s="62">
        <v>40</v>
      </c>
      <c r="W205" s="62">
        <v>40</v>
      </c>
      <c r="X205" s="62">
        <v>40</v>
      </c>
      <c r="Y205" s="62">
        <v>40</v>
      </c>
      <c r="Z205" s="62">
        <v>40</v>
      </c>
      <c r="AA205" s="62">
        <v>40</v>
      </c>
    </row>
    <row r="206" spans="1:27" ht="15.6">
      <c r="A206" s="63" t="s">
        <v>198</v>
      </c>
      <c r="B206" s="62">
        <v>0</v>
      </c>
      <c r="C206" s="62">
        <v>0</v>
      </c>
      <c r="D206" s="62">
        <v>0</v>
      </c>
      <c r="E206" s="62">
        <v>0</v>
      </c>
      <c r="F206" s="62">
        <v>0</v>
      </c>
      <c r="G206" s="62">
        <v>0</v>
      </c>
      <c r="H206" s="62">
        <v>0</v>
      </c>
      <c r="I206" s="62">
        <v>0</v>
      </c>
      <c r="J206" s="62">
        <v>0</v>
      </c>
      <c r="K206" s="62">
        <v>0</v>
      </c>
      <c r="L206" s="62">
        <v>0</v>
      </c>
      <c r="M206" s="62">
        <v>0</v>
      </c>
      <c r="N206" s="62">
        <v>0</v>
      </c>
      <c r="O206" s="62">
        <v>0</v>
      </c>
      <c r="P206" s="62">
        <v>0</v>
      </c>
      <c r="Q206" s="62">
        <v>0</v>
      </c>
      <c r="R206" s="62">
        <v>0</v>
      </c>
      <c r="S206" s="62">
        <v>0</v>
      </c>
      <c r="T206" s="62">
        <v>0</v>
      </c>
      <c r="U206" s="62">
        <v>0</v>
      </c>
      <c r="V206" s="62">
        <v>0</v>
      </c>
      <c r="W206" s="62">
        <v>0</v>
      </c>
      <c r="X206" s="62">
        <v>0</v>
      </c>
      <c r="Y206" s="62">
        <v>0</v>
      </c>
      <c r="Z206" s="62">
        <v>0</v>
      </c>
      <c r="AA206" s="62">
        <v>0</v>
      </c>
    </row>
    <row r="207" spans="1:27" ht="15.6">
      <c r="A207" s="63" t="s">
        <v>199</v>
      </c>
      <c r="B207" s="62"/>
      <c r="C207" s="62"/>
      <c r="D207" s="62">
        <v>297</v>
      </c>
      <c r="E207" s="62">
        <v>297</v>
      </c>
      <c r="F207" s="62">
        <v>297</v>
      </c>
      <c r="G207" s="62">
        <v>297</v>
      </c>
      <c r="H207" s="62">
        <v>297</v>
      </c>
      <c r="I207" s="62">
        <v>297</v>
      </c>
      <c r="J207" s="62">
        <v>297</v>
      </c>
      <c r="K207" s="62">
        <v>297</v>
      </c>
      <c r="L207" s="62">
        <v>297</v>
      </c>
      <c r="M207" s="62">
        <v>297</v>
      </c>
      <c r="N207" s="62">
        <v>297</v>
      </c>
      <c r="O207" s="62">
        <v>297</v>
      </c>
      <c r="P207" s="62">
        <v>297</v>
      </c>
      <c r="Q207" s="62">
        <v>297</v>
      </c>
      <c r="R207" s="62">
        <v>297</v>
      </c>
      <c r="S207" s="62">
        <v>297</v>
      </c>
      <c r="T207" s="62">
        <v>297</v>
      </c>
      <c r="U207" s="62">
        <v>297</v>
      </c>
      <c r="V207" s="62">
        <v>297</v>
      </c>
      <c r="W207" s="62">
        <v>297</v>
      </c>
      <c r="X207" s="62">
        <v>297</v>
      </c>
      <c r="Y207" s="62">
        <v>297</v>
      </c>
      <c r="Z207" s="62">
        <v>297</v>
      </c>
      <c r="AA207" s="62">
        <v>297</v>
      </c>
    </row>
    <row r="208" spans="1:27" ht="15.6">
      <c r="A208" s="63" t="s">
        <v>200</v>
      </c>
      <c r="B208" s="62">
        <v>6726</v>
      </c>
      <c r="C208" s="62">
        <v>6726</v>
      </c>
      <c r="D208" s="62">
        <v>6726</v>
      </c>
      <c r="E208" s="62">
        <v>6726</v>
      </c>
      <c r="F208" s="62">
        <v>6726</v>
      </c>
      <c r="G208" s="62">
        <v>6726</v>
      </c>
      <c r="H208" s="62">
        <v>6726</v>
      </c>
      <c r="I208" s="62">
        <v>6726</v>
      </c>
      <c r="J208" s="62">
        <v>6726</v>
      </c>
      <c r="K208" s="62">
        <v>6726</v>
      </c>
      <c r="L208" s="62">
        <v>6726</v>
      </c>
      <c r="M208" s="62">
        <v>6726</v>
      </c>
      <c r="N208" s="62">
        <v>6726</v>
      </c>
      <c r="O208" s="62">
        <v>6726</v>
      </c>
      <c r="P208" s="62">
        <v>6726</v>
      </c>
      <c r="Q208" s="62">
        <v>6726</v>
      </c>
      <c r="R208" s="62">
        <v>6726</v>
      </c>
      <c r="S208" s="62">
        <v>6726</v>
      </c>
      <c r="T208" s="62">
        <v>6726</v>
      </c>
      <c r="U208" s="62">
        <v>6726</v>
      </c>
      <c r="V208" s="62">
        <v>6726</v>
      </c>
      <c r="W208" s="62">
        <v>6726</v>
      </c>
      <c r="X208" s="62">
        <v>6726</v>
      </c>
      <c r="Y208" s="62">
        <v>6726</v>
      </c>
      <c r="Z208" s="62">
        <v>6726</v>
      </c>
      <c r="AA208" s="62">
        <v>6726</v>
      </c>
    </row>
    <row r="209" spans="1:27" ht="15.6">
      <c r="A209" s="63" t="s">
        <v>201</v>
      </c>
      <c r="B209" s="61"/>
      <c r="C209" s="62"/>
      <c r="D209" s="62">
        <v>0</v>
      </c>
      <c r="E209" s="62">
        <v>0</v>
      </c>
      <c r="F209" s="62">
        <v>0</v>
      </c>
      <c r="G209" s="62">
        <v>0</v>
      </c>
      <c r="H209" s="62">
        <v>0</v>
      </c>
      <c r="I209" s="62">
        <v>0</v>
      </c>
      <c r="J209" s="62">
        <v>0</v>
      </c>
      <c r="K209" s="62">
        <v>0</v>
      </c>
      <c r="L209" s="62">
        <v>0</v>
      </c>
      <c r="M209" s="62">
        <v>0</v>
      </c>
      <c r="N209" s="62">
        <v>0</v>
      </c>
      <c r="O209" s="62">
        <v>0</v>
      </c>
      <c r="P209" s="62">
        <v>0</v>
      </c>
      <c r="Q209" s="62">
        <v>0</v>
      </c>
      <c r="R209" s="62">
        <v>0</v>
      </c>
      <c r="S209" s="62">
        <v>0</v>
      </c>
      <c r="T209" s="62">
        <v>0</v>
      </c>
      <c r="U209" s="62">
        <v>0</v>
      </c>
      <c r="V209" s="62">
        <v>0</v>
      </c>
      <c r="W209" s="62">
        <v>0</v>
      </c>
      <c r="X209" s="62">
        <v>0</v>
      </c>
      <c r="Y209" s="62">
        <v>0</v>
      </c>
      <c r="Z209" s="62">
        <v>0</v>
      </c>
      <c r="AA209" s="62">
        <v>0</v>
      </c>
    </row>
    <row r="210" spans="1:27" ht="15.6">
      <c r="A210" s="63" t="s">
        <v>202</v>
      </c>
      <c r="B210" s="62">
        <v>0</v>
      </c>
      <c r="C210" s="62">
        <v>0</v>
      </c>
      <c r="D210" s="62">
        <v>0</v>
      </c>
      <c r="E210" s="62">
        <v>0</v>
      </c>
      <c r="F210" s="62">
        <v>0</v>
      </c>
      <c r="G210" s="62">
        <v>0</v>
      </c>
      <c r="H210" s="62">
        <v>0</v>
      </c>
      <c r="I210" s="62">
        <v>0</v>
      </c>
      <c r="J210" s="62">
        <v>0</v>
      </c>
      <c r="K210" s="62">
        <v>0</v>
      </c>
      <c r="L210" s="62">
        <v>0</v>
      </c>
      <c r="M210" s="62">
        <v>0</v>
      </c>
      <c r="N210" s="62">
        <v>0</v>
      </c>
      <c r="O210" s="62">
        <v>0</v>
      </c>
      <c r="P210" s="62">
        <v>0</v>
      </c>
      <c r="Q210" s="62">
        <v>0</v>
      </c>
      <c r="R210" s="62">
        <v>0</v>
      </c>
      <c r="S210" s="62">
        <v>0</v>
      </c>
      <c r="T210" s="62">
        <v>0</v>
      </c>
      <c r="U210" s="62">
        <v>0</v>
      </c>
      <c r="V210" s="62">
        <v>0</v>
      </c>
      <c r="W210" s="62">
        <v>0</v>
      </c>
      <c r="X210" s="62">
        <v>0</v>
      </c>
      <c r="Y210" s="62">
        <v>0</v>
      </c>
      <c r="Z210" s="62">
        <v>0</v>
      </c>
      <c r="AA210" s="62">
        <v>0</v>
      </c>
    </row>
    <row r="211" spans="1:27" ht="15.6">
      <c r="A211" s="63" t="s">
        <v>203</v>
      </c>
      <c r="B211" s="62">
        <v>0</v>
      </c>
      <c r="C211" s="62">
        <v>0</v>
      </c>
      <c r="D211" s="62">
        <v>0</v>
      </c>
      <c r="E211" s="62">
        <v>0</v>
      </c>
      <c r="F211" s="62">
        <v>0</v>
      </c>
      <c r="G211" s="62">
        <v>0</v>
      </c>
      <c r="H211" s="62">
        <v>0</v>
      </c>
      <c r="I211" s="62">
        <v>0</v>
      </c>
      <c r="J211" s="62">
        <v>0</v>
      </c>
      <c r="K211" s="62">
        <v>0</v>
      </c>
      <c r="L211" s="62">
        <v>0</v>
      </c>
      <c r="M211" s="62">
        <v>0</v>
      </c>
      <c r="N211" s="62">
        <v>0</v>
      </c>
      <c r="O211" s="62">
        <v>0</v>
      </c>
      <c r="P211" s="62">
        <v>0</v>
      </c>
      <c r="Q211" s="62">
        <v>0</v>
      </c>
      <c r="R211" s="62">
        <v>0</v>
      </c>
      <c r="S211" s="62">
        <v>0</v>
      </c>
      <c r="T211" s="62">
        <v>0</v>
      </c>
      <c r="U211" s="62">
        <v>0</v>
      </c>
      <c r="V211" s="62">
        <v>0</v>
      </c>
      <c r="W211" s="62">
        <v>0</v>
      </c>
      <c r="X211" s="62">
        <v>0</v>
      </c>
      <c r="Y211" s="62">
        <v>0</v>
      </c>
      <c r="Z211" s="62">
        <v>0</v>
      </c>
      <c r="AA211" s="62">
        <v>0</v>
      </c>
    </row>
    <row r="212" spans="1:27" ht="15.6">
      <c r="A212" s="63" t="s">
        <v>204</v>
      </c>
      <c r="B212" s="62">
        <v>0</v>
      </c>
      <c r="C212" s="62">
        <v>0</v>
      </c>
      <c r="D212" s="62">
        <v>0</v>
      </c>
      <c r="E212" s="62">
        <v>0</v>
      </c>
      <c r="F212" s="62">
        <v>0</v>
      </c>
      <c r="G212" s="62">
        <v>0</v>
      </c>
      <c r="H212" s="62">
        <v>0</v>
      </c>
      <c r="I212" s="62">
        <v>0</v>
      </c>
      <c r="J212" s="62">
        <v>0</v>
      </c>
      <c r="K212" s="62">
        <v>0</v>
      </c>
      <c r="L212" s="62">
        <v>0</v>
      </c>
      <c r="M212" s="62">
        <v>0</v>
      </c>
      <c r="N212" s="62">
        <v>0</v>
      </c>
      <c r="O212" s="62">
        <v>0</v>
      </c>
      <c r="P212" s="62">
        <v>0</v>
      </c>
      <c r="Q212" s="62">
        <v>0</v>
      </c>
      <c r="R212" s="62">
        <v>0</v>
      </c>
      <c r="S212" s="62">
        <v>0</v>
      </c>
      <c r="T212" s="62">
        <v>0</v>
      </c>
      <c r="U212" s="62">
        <v>0</v>
      </c>
      <c r="V212" s="62">
        <v>0</v>
      </c>
      <c r="W212" s="62">
        <v>0</v>
      </c>
      <c r="X212" s="62">
        <v>0</v>
      </c>
      <c r="Y212" s="62">
        <v>0</v>
      </c>
      <c r="Z212" s="62">
        <v>0</v>
      </c>
      <c r="AA212" s="62">
        <v>0</v>
      </c>
    </row>
    <row r="213" spans="1:27" ht="15.6">
      <c r="A213" s="63" t="s">
        <v>205</v>
      </c>
      <c r="B213" s="62">
        <v>4</v>
      </c>
      <c r="C213" s="62">
        <v>4</v>
      </c>
      <c r="D213" s="62">
        <v>4</v>
      </c>
      <c r="E213" s="62">
        <v>4</v>
      </c>
      <c r="F213" s="62">
        <v>4</v>
      </c>
      <c r="G213" s="62">
        <v>4</v>
      </c>
      <c r="H213" s="62">
        <v>4</v>
      </c>
      <c r="I213" s="62">
        <v>4</v>
      </c>
      <c r="J213" s="62">
        <v>4</v>
      </c>
      <c r="K213" s="62">
        <v>4</v>
      </c>
      <c r="L213" s="62">
        <v>4</v>
      </c>
      <c r="M213" s="62">
        <v>4</v>
      </c>
      <c r="N213" s="62">
        <v>4</v>
      </c>
      <c r="O213" s="62">
        <v>4</v>
      </c>
      <c r="P213" s="62">
        <v>4</v>
      </c>
      <c r="Q213" s="62">
        <v>4</v>
      </c>
      <c r="R213" s="62">
        <v>4</v>
      </c>
      <c r="S213" s="62">
        <v>4</v>
      </c>
      <c r="T213" s="62">
        <v>4</v>
      </c>
      <c r="U213" s="62">
        <v>4</v>
      </c>
      <c r="V213" s="62">
        <v>4</v>
      </c>
      <c r="W213" s="62">
        <v>4</v>
      </c>
      <c r="X213" s="62">
        <v>4</v>
      </c>
      <c r="Y213" s="62">
        <v>4</v>
      </c>
      <c r="Z213" s="62">
        <v>4</v>
      </c>
      <c r="AA213" s="62">
        <v>4</v>
      </c>
    </row>
    <row r="214" spans="1:27" ht="15.6">
      <c r="A214" s="63" t="s">
        <v>206</v>
      </c>
      <c r="B214" s="62">
        <v>62.4</v>
      </c>
      <c r="C214" s="62">
        <v>62.4</v>
      </c>
      <c r="D214" s="62">
        <v>62.4</v>
      </c>
      <c r="E214" s="62">
        <v>62.4</v>
      </c>
      <c r="F214" s="62">
        <v>62.4</v>
      </c>
      <c r="G214" s="62">
        <v>62.4</v>
      </c>
      <c r="H214" s="62">
        <v>62.4</v>
      </c>
      <c r="I214" s="62">
        <v>62.4</v>
      </c>
      <c r="J214" s="62">
        <v>62.4</v>
      </c>
      <c r="K214" s="62">
        <v>62.4</v>
      </c>
      <c r="L214" s="62">
        <v>62.4</v>
      </c>
      <c r="M214" s="62">
        <v>62.4</v>
      </c>
      <c r="N214" s="62">
        <v>62.4</v>
      </c>
      <c r="O214" s="62">
        <v>62.4</v>
      </c>
      <c r="P214" s="62">
        <v>62.4</v>
      </c>
      <c r="Q214" s="62">
        <v>62.4</v>
      </c>
      <c r="R214" s="62">
        <v>62.4</v>
      </c>
      <c r="S214" s="62">
        <v>62.4</v>
      </c>
      <c r="T214" s="62">
        <v>62.4</v>
      </c>
      <c r="U214" s="62">
        <v>62.4</v>
      </c>
      <c r="V214" s="62">
        <v>62.4</v>
      </c>
      <c r="W214" s="62">
        <v>62.4</v>
      </c>
      <c r="X214" s="62">
        <v>62.4</v>
      </c>
      <c r="Y214" s="62">
        <v>62.4</v>
      </c>
      <c r="Z214" s="62">
        <v>62.4</v>
      </c>
      <c r="AA214" s="62">
        <v>62.4</v>
      </c>
    </row>
    <row r="215" spans="1:27" ht="15.6">
      <c r="A215" s="63" t="s">
        <v>207</v>
      </c>
      <c r="B215" s="62">
        <v>0</v>
      </c>
      <c r="C215" s="62">
        <v>0</v>
      </c>
      <c r="D215" s="62">
        <v>0</v>
      </c>
      <c r="E215" s="62">
        <v>0</v>
      </c>
      <c r="F215" s="62">
        <v>0</v>
      </c>
      <c r="G215" s="62">
        <v>0</v>
      </c>
      <c r="H215" s="62">
        <v>0</v>
      </c>
      <c r="I215" s="62">
        <v>0</v>
      </c>
      <c r="J215" s="62">
        <v>0</v>
      </c>
      <c r="K215" s="62">
        <v>0</v>
      </c>
      <c r="L215" s="62">
        <v>0</v>
      </c>
      <c r="M215" s="62">
        <v>0</v>
      </c>
      <c r="N215" s="62">
        <v>0</v>
      </c>
      <c r="O215" s="62">
        <v>0</v>
      </c>
      <c r="P215" s="62">
        <v>0</v>
      </c>
      <c r="Q215" s="62">
        <v>0</v>
      </c>
      <c r="R215" s="62">
        <v>0</v>
      </c>
      <c r="S215" s="62">
        <v>0</v>
      </c>
      <c r="T215" s="62">
        <v>0</v>
      </c>
      <c r="U215" s="62">
        <v>0</v>
      </c>
      <c r="V215" s="62">
        <v>0</v>
      </c>
      <c r="W215" s="62">
        <v>0</v>
      </c>
      <c r="X215" s="62">
        <v>0</v>
      </c>
      <c r="Y215" s="62">
        <v>0</v>
      </c>
      <c r="Z215" s="62">
        <v>0</v>
      </c>
      <c r="AA215" s="62">
        <v>0</v>
      </c>
    </row>
    <row r="216" spans="1:27" ht="15.6">
      <c r="A216" s="63" t="s">
        <v>208</v>
      </c>
      <c r="B216" s="62">
        <v>826</v>
      </c>
      <c r="C216" s="62">
        <v>827.1</v>
      </c>
      <c r="D216" s="62">
        <v>828.2</v>
      </c>
      <c r="E216" s="62">
        <v>829.3</v>
      </c>
      <c r="F216" s="62">
        <v>830.4</v>
      </c>
      <c r="G216" s="62">
        <v>831.5</v>
      </c>
      <c r="H216" s="62">
        <v>832.6</v>
      </c>
      <c r="I216" s="62">
        <v>833.7</v>
      </c>
      <c r="J216" s="62">
        <v>834.8</v>
      </c>
      <c r="K216" s="62">
        <v>835.9</v>
      </c>
      <c r="L216" s="62">
        <v>837</v>
      </c>
      <c r="M216" s="62">
        <v>841.4</v>
      </c>
      <c r="N216" s="62">
        <v>845.8</v>
      </c>
      <c r="O216" s="62">
        <v>850.2</v>
      </c>
      <c r="P216" s="62">
        <v>854.6</v>
      </c>
      <c r="Q216" s="62">
        <v>859</v>
      </c>
      <c r="R216" s="62">
        <v>863.4</v>
      </c>
      <c r="S216" s="62">
        <v>867.8</v>
      </c>
      <c r="T216" s="62">
        <v>872.2</v>
      </c>
      <c r="U216" s="62">
        <v>876.6</v>
      </c>
      <c r="V216" s="62">
        <v>881</v>
      </c>
      <c r="W216" s="62">
        <v>887.4</v>
      </c>
      <c r="X216" s="62">
        <v>893.8</v>
      </c>
      <c r="Y216" s="62">
        <v>900.2</v>
      </c>
      <c r="Z216" s="62">
        <v>906.6</v>
      </c>
      <c r="AA216" s="62">
        <v>913</v>
      </c>
    </row>
    <row r="217" spans="1:27" ht="15.6">
      <c r="A217" s="63" t="s">
        <v>209</v>
      </c>
      <c r="B217" s="62"/>
      <c r="C217" s="62"/>
      <c r="D217" s="62">
        <v>104</v>
      </c>
      <c r="E217" s="62">
        <v>104</v>
      </c>
      <c r="F217" s="62">
        <v>104</v>
      </c>
      <c r="G217" s="62">
        <v>104</v>
      </c>
      <c r="H217" s="62">
        <v>104</v>
      </c>
      <c r="I217" s="62">
        <v>104</v>
      </c>
      <c r="J217" s="62">
        <v>104</v>
      </c>
      <c r="K217" s="62">
        <v>104</v>
      </c>
      <c r="L217" s="62">
        <v>104</v>
      </c>
      <c r="M217" s="62">
        <v>104</v>
      </c>
      <c r="N217" s="62">
        <v>104</v>
      </c>
      <c r="O217" s="62">
        <v>104</v>
      </c>
      <c r="P217" s="62">
        <v>104</v>
      </c>
      <c r="Q217" s="62">
        <v>104</v>
      </c>
      <c r="R217" s="62">
        <v>104</v>
      </c>
      <c r="S217" s="62">
        <v>104</v>
      </c>
      <c r="T217" s="62">
        <v>104</v>
      </c>
      <c r="U217" s="62">
        <v>104</v>
      </c>
      <c r="V217" s="62">
        <v>104</v>
      </c>
      <c r="W217" s="62">
        <v>104</v>
      </c>
      <c r="X217" s="62">
        <v>104</v>
      </c>
      <c r="Y217" s="62">
        <v>104</v>
      </c>
      <c r="Z217" s="62">
        <v>104</v>
      </c>
      <c r="AA217" s="62">
        <v>104</v>
      </c>
    </row>
    <row r="218" spans="1:27" ht="15.6">
      <c r="A218" s="63" t="s">
        <v>210</v>
      </c>
      <c r="B218" s="62">
        <v>0</v>
      </c>
      <c r="C218" s="62">
        <v>0</v>
      </c>
      <c r="D218" s="62">
        <v>0</v>
      </c>
      <c r="E218" s="62">
        <v>0</v>
      </c>
      <c r="F218" s="62">
        <v>0</v>
      </c>
      <c r="G218" s="62">
        <v>0</v>
      </c>
      <c r="H218" s="62">
        <v>0</v>
      </c>
      <c r="I218" s="62">
        <v>0</v>
      </c>
      <c r="J218" s="62">
        <v>0</v>
      </c>
      <c r="K218" s="62">
        <v>0</v>
      </c>
      <c r="L218" s="62">
        <v>0</v>
      </c>
      <c r="M218" s="62">
        <v>0</v>
      </c>
      <c r="N218" s="62">
        <v>0</v>
      </c>
      <c r="O218" s="62">
        <v>0</v>
      </c>
      <c r="P218" s="62">
        <v>0</v>
      </c>
      <c r="Q218" s="62">
        <v>0</v>
      </c>
      <c r="R218" s="62">
        <v>0</v>
      </c>
      <c r="S218" s="62">
        <v>0</v>
      </c>
      <c r="T218" s="62">
        <v>0</v>
      </c>
      <c r="U218" s="62">
        <v>0</v>
      </c>
      <c r="V218" s="62">
        <v>0</v>
      </c>
      <c r="W218" s="62">
        <v>0</v>
      </c>
      <c r="X218" s="62">
        <v>0</v>
      </c>
      <c r="Y218" s="62">
        <v>0</v>
      </c>
      <c r="Z218" s="62">
        <v>0</v>
      </c>
      <c r="AA218" s="62">
        <v>0</v>
      </c>
    </row>
    <row r="219" spans="1:27" ht="15.6">
      <c r="A219" s="63" t="s">
        <v>211</v>
      </c>
      <c r="B219" s="62">
        <v>0</v>
      </c>
      <c r="C219" s="62">
        <v>0</v>
      </c>
      <c r="D219" s="62">
        <v>0</v>
      </c>
      <c r="E219" s="62">
        <v>0</v>
      </c>
      <c r="F219" s="62">
        <v>0</v>
      </c>
      <c r="G219" s="62">
        <v>0</v>
      </c>
      <c r="H219" s="62">
        <v>0</v>
      </c>
      <c r="I219" s="62">
        <v>0</v>
      </c>
      <c r="J219" s="62">
        <v>0</v>
      </c>
      <c r="K219" s="62">
        <v>0</v>
      </c>
      <c r="L219" s="62">
        <v>0</v>
      </c>
      <c r="M219" s="62">
        <v>0</v>
      </c>
      <c r="N219" s="62">
        <v>0</v>
      </c>
      <c r="O219" s="62">
        <v>0</v>
      </c>
      <c r="P219" s="62">
        <v>0</v>
      </c>
      <c r="Q219" s="62">
        <v>0</v>
      </c>
      <c r="R219" s="62">
        <v>0</v>
      </c>
      <c r="S219" s="62">
        <v>0</v>
      </c>
      <c r="T219" s="62">
        <v>0</v>
      </c>
      <c r="U219" s="62">
        <v>0</v>
      </c>
      <c r="V219" s="62">
        <v>0</v>
      </c>
      <c r="W219" s="62">
        <v>0</v>
      </c>
      <c r="X219" s="62">
        <v>0</v>
      </c>
      <c r="Y219" s="62">
        <v>0</v>
      </c>
      <c r="Z219" s="62">
        <v>0</v>
      </c>
      <c r="AA219" s="62">
        <v>0</v>
      </c>
    </row>
    <row r="220" spans="1:27" ht="15.6">
      <c r="A220" s="63" t="s">
        <v>212</v>
      </c>
      <c r="B220" s="62">
        <v>0</v>
      </c>
      <c r="C220" s="62">
        <v>0</v>
      </c>
      <c r="D220" s="62">
        <v>0</v>
      </c>
      <c r="E220" s="62">
        <v>0</v>
      </c>
      <c r="F220" s="62">
        <v>0</v>
      </c>
      <c r="G220" s="62">
        <v>0</v>
      </c>
      <c r="H220" s="62">
        <v>0</v>
      </c>
      <c r="I220" s="62">
        <v>0</v>
      </c>
      <c r="J220" s="62">
        <v>0</v>
      </c>
      <c r="K220" s="62">
        <v>0</v>
      </c>
      <c r="L220" s="62">
        <v>0</v>
      </c>
      <c r="M220" s="62">
        <v>0</v>
      </c>
      <c r="N220" s="62">
        <v>0</v>
      </c>
      <c r="O220" s="62">
        <v>0</v>
      </c>
      <c r="P220" s="62">
        <v>0</v>
      </c>
      <c r="Q220" s="62">
        <v>0</v>
      </c>
      <c r="R220" s="62">
        <v>0</v>
      </c>
      <c r="S220" s="62">
        <v>0</v>
      </c>
      <c r="T220" s="62">
        <v>0</v>
      </c>
      <c r="U220" s="62">
        <v>0</v>
      </c>
      <c r="V220" s="62">
        <v>0</v>
      </c>
      <c r="W220" s="62">
        <v>0</v>
      </c>
      <c r="X220" s="62">
        <v>0</v>
      </c>
      <c r="Y220" s="62">
        <v>0</v>
      </c>
      <c r="Z220" s="62">
        <v>0</v>
      </c>
      <c r="AA220" s="62">
        <v>0</v>
      </c>
    </row>
    <row r="221" spans="1:27" ht="15.6">
      <c r="A221" s="63" t="s">
        <v>213</v>
      </c>
      <c r="B221" s="62"/>
      <c r="C221" s="62"/>
      <c r="D221" s="62">
        <v>59</v>
      </c>
      <c r="E221" s="62">
        <v>59</v>
      </c>
      <c r="F221" s="62">
        <v>59</v>
      </c>
      <c r="G221" s="62">
        <v>59</v>
      </c>
      <c r="H221" s="62">
        <v>59</v>
      </c>
      <c r="I221" s="62">
        <v>59</v>
      </c>
      <c r="J221" s="62">
        <v>59</v>
      </c>
      <c r="K221" s="62">
        <v>59</v>
      </c>
      <c r="L221" s="62">
        <v>59</v>
      </c>
      <c r="M221" s="62">
        <v>59</v>
      </c>
      <c r="N221" s="62">
        <v>59</v>
      </c>
      <c r="O221" s="62">
        <v>59</v>
      </c>
      <c r="P221" s="62">
        <v>59</v>
      </c>
      <c r="Q221" s="62">
        <v>59</v>
      </c>
      <c r="R221" s="62">
        <v>59</v>
      </c>
      <c r="S221" s="62">
        <v>59</v>
      </c>
      <c r="T221" s="62">
        <v>59</v>
      </c>
      <c r="U221" s="62">
        <v>59</v>
      </c>
      <c r="V221" s="62">
        <v>59</v>
      </c>
      <c r="W221" s="62">
        <v>59</v>
      </c>
      <c r="X221" s="62">
        <v>59</v>
      </c>
      <c r="Y221" s="62">
        <v>59</v>
      </c>
      <c r="Z221" s="62">
        <v>59</v>
      </c>
      <c r="AA221" s="62">
        <v>59</v>
      </c>
    </row>
    <row r="222" spans="1:27" ht="15.6">
      <c r="A222" s="63" t="s">
        <v>214</v>
      </c>
      <c r="B222" s="62">
        <v>0</v>
      </c>
      <c r="C222" s="62">
        <v>0</v>
      </c>
      <c r="D222" s="62">
        <v>0</v>
      </c>
      <c r="E222" s="62">
        <v>0</v>
      </c>
      <c r="F222" s="62">
        <v>0</v>
      </c>
      <c r="G222" s="62">
        <v>0</v>
      </c>
      <c r="H222" s="62">
        <v>0</v>
      </c>
      <c r="I222" s="62">
        <v>0</v>
      </c>
      <c r="J222" s="62">
        <v>0</v>
      </c>
      <c r="K222" s="62">
        <v>0</v>
      </c>
      <c r="L222" s="62">
        <v>0</v>
      </c>
      <c r="M222" s="62">
        <v>0</v>
      </c>
      <c r="N222" s="62">
        <v>0</v>
      </c>
      <c r="O222" s="62">
        <v>0</v>
      </c>
      <c r="P222" s="62">
        <v>0</v>
      </c>
      <c r="Q222" s="62">
        <v>0</v>
      </c>
      <c r="R222" s="62">
        <v>0</v>
      </c>
      <c r="S222" s="62">
        <v>0</v>
      </c>
      <c r="T222" s="62">
        <v>0</v>
      </c>
      <c r="U222" s="62">
        <v>0</v>
      </c>
      <c r="V222" s="62">
        <v>0</v>
      </c>
      <c r="W222" s="62">
        <v>0</v>
      </c>
      <c r="X222" s="62">
        <v>0</v>
      </c>
      <c r="Y222" s="62">
        <v>0</v>
      </c>
      <c r="Z222" s="62">
        <v>0</v>
      </c>
      <c r="AA222" s="62">
        <v>0</v>
      </c>
    </row>
    <row r="223" spans="1:27" ht="15.6">
      <c r="A223" s="63" t="s">
        <v>215</v>
      </c>
      <c r="B223" s="62">
        <v>0</v>
      </c>
      <c r="C223" s="62">
        <v>0</v>
      </c>
      <c r="D223" s="62">
        <v>0</v>
      </c>
      <c r="E223" s="62">
        <v>0</v>
      </c>
      <c r="F223" s="62">
        <v>0</v>
      </c>
      <c r="G223" s="62">
        <v>0</v>
      </c>
      <c r="H223" s="62">
        <v>0</v>
      </c>
      <c r="I223" s="62">
        <v>0</v>
      </c>
      <c r="J223" s="62">
        <v>0</v>
      </c>
      <c r="K223" s="62">
        <v>0</v>
      </c>
      <c r="L223" s="62">
        <v>0</v>
      </c>
      <c r="M223" s="62">
        <v>0</v>
      </c>
      <c r="N223" s="62">
        <v>0</v>
      </c>
      <c r="O223" s="62">
        <v>0</v>
      </c>
      <c r="P223" s="62">
        <v>0</v>
      </c>
      <c r="Q223" s="62">
        <v>0</v>
      </c>
      <c r="R223" s="62">
        <v>0</v>
      </c>
      <c r="S223" s="62">
        <v>0</v>
      </c>
      <c r="T223" s="62">
        <v>0</v>
      </c>
      <c r="U223" s="62">
        <v>0</v>
      </c>
      <c r="V223" s="62">
        <v>0</v>
      </c>
      <c r="W223" s="62">
        <v>0</v>
      </c>
      <c r="X223" s="62">
        <v>0</v>
      </c>
      <c r="Y223" s="62">
        <v>0</v>
      </c>
      <c r="Z223" s="62">
        <v>0</v>
      </c>
      <c r="AA223" s="62">
        <v>0</v>
      </c>
    </row>
    <row r="224" spans="1:27" ht="15.6">
      <c r="A224" s="63" t="s">
        <v>216</v>
      </c>
      <c r="B224" s="62">
        <v>0</v>
      </c>
      <c r="C224" s="62">
        <v>0</v>
      </c>
      <c r="D224" s="62">
        <v>0</v>
      </c>
      <c r="E224" s="62">
        <v>0</v>
      </c>
      <c r="F224" s="62">
        <v>0</v>
      </c>
      <c r="G224" s="62">
        <v>0</v>
      </c>
      <c r="H224" s="62">
        <v>0</v>
      </c>
      <c r="I224" s="62">
        <v>0</v>
      </c>
      <c r="J224" s="62">
        <v>0</v>
      </c>
      <c r="K224" s="62">
        <v>0</v>
      </c>
      <c r="L224" s="62">
        <v>0</v>
      </c>
      <c r="M224" s="62">
        <v>0</v>
      </c>
      <c r="N224" s="62">
        <v>0</v>
      </c>
      <c r="O224" s="62">
        <v>0</v>
      </c>
      <c r="P224" s="62">
        <v>0</v>
      </c>
      <c r="Q224" s="62">
        <v>0</v>
      </c>
      <c r="R224" s="62">
        <v>0</v>
      </c>
      <c r="S224" s="62">
        <v>0</v>
      </c>
      <c r="T224" s="62">
        <v>0</v>
      </c>
      <c r="U224" s="62">
        <v>0</v>
      </c>
      <c r="V224" s="62">
        <v>0</v>
      </c>
      <c r="W224" s="62">
        <v>0</v>
      </c>
      <c r="X224" s="62">
        <v>0</v>
      </c>
      <c r="Y224" s="62">
        <v>0</v>
      </c>
      <c r="Z224" s="62">
        <v>0</v>
      </c>
      <c r="AA224" s="62">
        <v>0</v>
      </c>
    </row>
    <row r="225" spans="1:27" ht="15.6">
      <c r="A225" s="63" t="s">
        <v>251</v>
      </c>
      <c r="B225" s="62">
        <v>70012</v>
      </c>
      <c r="C225" s="62">
        <v>70241.3</v>
      </c>
      <c r="D225" s="62">
        <v>70470.600000000006</v>
      </c>
      <c r="E225" s="62">
        <v>70699.899999999994</v>
      </c>
      <c r="F225" s="62">
        <v>70929.2</v>
      </c>
      <c r="G225" s="62">
        <v>71158.5</v>
      </c>
      <c r="H225" s="62">
        <v>71387.8</v>
      </c>
      <c r="I225" s="62">
        <v>71617.100000000006</v>
      </c>
      <c r="J225" s="62">
        <v>71846.399999999994</v>
      </c>
      <c r="K225" s="62">
        <v>72075.7</v>
      </c>
      <c r="L225" s="62">
        <v>72305</v>
      </c>
      <c r="M225" s="62">
        <v>72985.8</v>
      </c>
      <c r="N225" s="62">
        <v>73666.600000000006</v>
      </c>
      <c r="O225" s="62">
        <v>74347.399999999994</v>
      </c>
      <c r="P225" s="62">
        <v>75028.2</v>
      </c>
      <c r="Q225" s="62">
        <v>75709</v>
      </c>
      <c r="R225" s="62">
        <v>75626</v>
      </c>
      <c r="S225" s="62">
        <v>75543</v>
      </c>
      <c r="T225" s="62">
        <v>75460</v>
      </c>
      <c r="U225" s="62">
        <v>75377</v>
      </c>
      <c r="V225" s="62">
        <v>75294</v>
      </c>
      <c r="W225" s="62">
        <v>75295.199999999997</v>
      </c>
      <c r="X225" s="62">
        <v>75296.399999999994</v>
      </c>
      <c r="Y225" s="62">
        <v>75297.600000000006</v>
      </c>
      <c r="Z225" s="62">
        <v>75298.8</v>
      </c>
      <c r="AA225" s="62">
        <v>75300</v>
      </c>
    </row>
    <row r="226" spans="1:27" ht="15.6">
      <c r="A226" s="63" t="s">
        <v>303</v>
      </c>
      <c r="B226" s="62">
        <v>0</v>
      </c>
      <c r="C226" s="62">
        <v>0</v>
      </c>
      <c r="D226" s="62">
        <v>0</v>
      </c>
      <c r="E226" s="62">
        <v>0</v>
      </c>
      <c r="F226" s="62">
        <v>0</v>
      </c>
      <c r="G226" s="62">
        <v>0</v>
      </c>
      <c r="H226" s="62">
        <v>0</v>
      </c>
      <c r="I226" s="62">
        <v>0</v>
      </c>
      <c r="J226" s="62">
        <v>0</v>
      </c>
      <c r="K226" s="62">
        <v>0</v>
      </c>
      <c r="L226" s="62">
        <v>0</v>
      </c>
      <c r="M226" s="62">
        <v>0</v>
      </c>
      <c r="N226" s="62">
        <v>0</v>
      </c>
      <c r="O226" s="62">
        <v>0</v>
      </c>
      <c r="P226" s="62">
        <v>0</v>
      </c>
      <c r="Q226" s="62">
        <v>0</v>
      </c>
      <c r="R226" s="62">
        <v>0</v>
      </c>
      <c r="S226" s="62">
        <v>0</v>
      </c>
      <c r="T226" s="62">
        <v>0</v>
      </c>
      <c r="U226" s="62">
        <v>0</v>
      </c>
      <c r="V226" s="62">
        <v>0</v>
      </c>
      <c r="W226" s="62">
        <v>0</v>
      </c>
      <c r="X226" s="62">
        <v>0</v>
      </c>
      <c r="Y226" s="62">
        <v>0</v>
      </c>
      <c r="Z226" s="62">
        <v>0</v>
      </c>
      <c r="AA226" s="62">
        <v>0</v>
      </c>
    </row>
    <row r="227" spans="1:27" ht="15.6">
      <c r="A227" s="63" t="s">
        <v>217</v>
      </c>
      <c r="B227" s="62">
        <v>239</v>
      </c>
      <c r="C227" s="62">
        <v>244.7</v>
      </c>
      <c r="D227" s="62">
        <v>250.4</v>
      </c>
      <c r="E227" s="62">
        <v>256.10000000000002</v>
      </c>
      <c r="F227" s="62">
        <v>261.8</v>
      </c>
      <c r="G227" s="62">
        <v>267.5</v>
      </c>
      <c r="H227" s="62">
        <v>273.2</v>
      </c>
      <c r="I227" s="62">
        <v>278.89999999999998</v>
      </c>
      <c r="J227" s="62">
        <v>284.60000000000002</v>
      </c>
      <c r="K227" s="62">
        <v>290.3</v>
      </c>
      <c r="L227" s="62">
        <v>296</v>
      </c>
      <c r="M227" s="62">
        <v>296</v>
      </c>
      <c r="N227" s="62">
        <v>296</v>
      </c>
      <c r="O227" s="62">
        <v>296</v>
      </c>
      <c r="P227" s="62">
        <v>296</v>
      </c>
      <c r="Q227" s="62">
        <v>296</v>
      </c>
      <c r="R227" s="62">
        <v>297</v>
      </c>
      <c r="S227" s="62">
        <v>298</v>
      </c>
      <c r="T227" s="62">
        <v>299</v>
      </c>
      <c r="U227" s="62">
        <v>300</v>
      </c>
      <c r="V227" s="62">
        <v>301</v>
      </c>
      <c r="W227" s="62">
        <v>303.39999999999998</v>
      </c>
      <c r="X227" s="62">
        <v>305.8</v>
      </c>
      <c r="Y227" s="62">
        <v>308.2</v>
      </c>
      <c r="Z227" s="62">
        <v>310.60000000000002</v>
      </c>
      <c r="AA227" s="62">
        <v>313</v>
      </c>
    </row>
    <row r="228" spans="1:27" ht="15.6">
      <c r="A228" s="63" t="s">
        <v>322</v>
      </c>
      <c r="B228" s="62">
        <v>244030.1</v>
      </c>
      <c r="C228" s="62">
        <v>245671.58</v>
      </c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spans="1:27" ht="15.6">
      <c r="A229" s="63" t="s">
        <v>218</v>
      </c>
      <c r="B229" s="62"/>
      <c r="C229" s="62"/>
      <c r="D229" s="62">
        <v>57</v>
      </c>
      <c r="E229" s="62">
        <v>57</v>
      </c>
      <c r="F229" s="62">
        <v>57</v>
      </c>
      <c r="G229" s="62">
        <v>57</v>
      </c>
      <c r="H229" s="62">
        <v>57</v>
      </c>
      <c r="I229" s="62">
        <v>57</v>
      </c>
      <c r="J229" s="62">
        <v>57</v>
      </c>
      <c r="K229" s="62">
        <v>57</v>
      </c>
      <c r="L229" s="62">
        <v>57</v>
      </c>
      <c r="M229" s="62">
        <v>57</v>
      </c>
      <c r="N229" s="62">
        <v>57</v>
      </c>
      <c r="O229" s="62">
        <v>57</v>
      </c>
      <c r="P229" s="62">
        <v>57</v>
      </c>
      <c r="Q229" s="62">
        <v>57</v>
      </c>
      <c r="R229" s="62">
        <v>60</v>
      </c>
      <c r="S229" s="62">
        <v>63</v>
      </c>
      <c r="T229" s="62">
        <v>66</v>
      </c>
      <c r="U229" s="62">
        <v>69</v>
      </c>
      <c r="V229" s="62">
        <v>72</v>
      </c>
      <c r="W229" s="62">
        <v>72.2</v>
      </c>
      <c r="X229" s="62">
        <v>72.400000000000006</v>
      </c>
      <c r="Y229" s="62">
        <v>72.599999999999994</v>
      </c>
      <c r="Z229" s="62">
        <v>72.8</v>
      </c>
      <c r="AA229" s="62">
        <v>73</v>
      </c>
    </row>
    <row r="230" spans="1:27" ht="15.6">
      <c r="A230" s="63" t="s">
        <v>219</v>
      </c>
      <c r="B230" s="62">
        <v>0</v>
      </c>
      <c r="C230" s="62">
        <v>0</v>
      </c>
      <c r="D230" s="62">
        <v>0</v>
      </c>
      <c r="E230" s="62">
        <v>0</v>
      </c>
      <c r="F230" s="62">
        <v>0</v>
      </c>
      <c r="G230" s="62">
        <v>0</v>
      </c>
      <c r="H230" s="62">
        <v>0</v>
      </c>
      <c r="I230" s="62">
        <v>0</v>
      </c>
      <c r="J230" s="62">
        <v>0</v>
      </c>
      <c r="K230" s="62">
        <v>0</v>
      </c>
      <c r="L230" s="62">
        <v>0</v>
      </c>
      <c r="M230" s="62">
        <v>0</v>
      </c>
      <c r="N230" s="62">
        <v>0</v>
      </c>
      <c r="O230" s="62">
        <v>0</v>
      </c>
      <c r="P230" s="62">
        <v>0</v>
      </c>
      <c r="Q230" s="62">
        <v>0</v>
      </c>
      <c r="R230" s="62">
        <v>0</v>
      </c>
      <c r="S230" s="62">
        <v>0</v>
      </c>
      <c r="T230" s="62">
        <v>0</v>
      </c>
      <c r="U230" s="62">
        <v>0</v>
      </c>
      <c r="V230" s="62">
        <v>0</v>
      </c>
      <c r="W230" s="62">
        <v>0</v>
      </c>
      <c r="X230" s="62">
        <v>0</v>
      </c>
      <c r="Y230" s="62">
        <v>0</v>
      </c>
      <c r="Z230" s="62">
        <v>0</v>
      </c>
      <c r="AA230" s="62">
        <v>0</v>
      </c>
    </row>
    <row r="231" spans="1:27" ht="15.6">
      <c r="A231" s="63" t="s">
        <v>220</v>
      </c>
      <c r="B231" s="62">
        <v>46568</v>
      </c>
      <c r="C231" s="62">
        <v>46568</v>
      </c>
      <c r="D231" s="62">
        <v>46568</v>
      </c>
      <c r="E231" s="62">
        <v>46568</v>
      </c>
      <c r="F231" s="62">
        <v>46568</v>
      </c>
      <c r="G231" s="62">
        <v>46568</v>
      </c>
      <c r="H231" s="62">
        <v>46568</v>
      </c>
      <c r="I231" s="62">
        <v>46568</v>
      </c>
      <c r="J231" s="62">
        <v>46568</v>
      </c>
      <c r="K231" s="62">
        <v>46568</v>
      </c>
      <c r="L231" s="62">
        <v>46568</v>
      </c>
      <c r="M231" s="62">
        <v>46568</v>
      </c>
      <c r="N231" s="62">
        <v>46568</v>
      </c>
      <c r="O231" s="62">
        <v>46568</v>
      </c>
      <c r="P231" s="62">
        <v>46568</v>
      </c>
      <c r="Q231" s="62">
        <v>46568</v>
      </c>
      <c r="R231" s="62">
        <v>46568</v>
      </c>
      <c r="S231" s="62">
        <v>46568</v>
      </c>
      <c r="T231" s="62">
        <v>46568</v>
      </c>
      <c r="U231" s="62">
        <v>46568</v>
      </c>
      <c r="V231" s="62">
        <v>46568</v>
      </c>
      <c r="W231" s="62">
        <v>46403.6</v>
      </c>
      <c r="X231" s="62">
        <v>46239.199999999997</v>
      </c>
      <c r="Y231" s="62">
        <v>46074.8</v>
      </c>
      <c r="Z231" s="62">
        <v>45910.400000000001</v>
      </c>
      <c r="AA231" s="62">
        <v>45746</v>
      </c>
    </row>
    <row r="232" spans="1:27" ht="15.6">
      <c r="A232" s="63" t="s">
        <v>221</v>
      </c>
      <c r="B232" s="62">
        <v>384</v>
      </c>
      <c r="C232" s="62">
        <v>364.3</v>
      </c>
      <c r="D232" s="62">
        <v>344.6</v>
      </c>
      <c r="E232" s="62">
        <v>324.89999999999998</v>
      </c>
      <c r="F232" s="62">
        <v>305.2</v>
      </c>
      <c r="G232" s="62">
        <v>285.5</v>
      </c>
      <c r="H232" s="62">
        <v>265.8</v>
      </c>
      <c r="I232" s="62">
        <v>246.1</v>
      </c>
      <c r="J232" s="62">
        <v>226.4</v>
      </c>
      <c r="K232" s="62">
        <v>206.7</v>
      </c>
      <c r="L232" s="62">
        <v>187</v>
      </c>
      <c r="M232" s="62">
        <v>166.6</v>
      </c>
      <c r="N232" s="62">
        <v>146.19999999999999</v>
      </c>
      <c r="O232" s="62">
        <v>125.8</v>
      </c>
      <c r="P232" s="62">
        <v>105.4</v>
      </c>
      <c r="Q232" s="62">
        <v>85</v>
      </c>
      <c r="R232" s="62">
        <v>84.6</v>
      </c>
      <c r="S232" s="62">
        <v>84.2</v>
      </c>
      <c r="T232" s="62">
        <v>83.8</v>
      </c>
      <c r="U232" s="62">
        <v>83.4</v>
      </c>
      <c r="V232" s="62">
        <v>83</v>
      </c>
      <c r="W232" s="62">
        <v>83</v>
      </c>
      <c r="X232" s="62">
        <v>83</v>
      </c>
      <c r="Y232" s="62">
        <v>83</v>
      </c>
      <c r="Z232" s="62">
        <v>83</v>
      </c>
      <c r="AA232" s="62">
        <v>83</v>
      </c>
    </row>
    <row r="233" spans="1:27" ht="15.6">
      <c r="A233" s="63" t="s">
        <v>223</v>
      </c>
      <c r="B233" s="62">
        <v>0</v>
      </c>
      <c r="C233" s="62">
        <v>0</v>
      </c>
      <c r="D233" s="62">
        <v>0</v>
      </c>
      <c r="E233" s="62">
        <v>0</v>
      </c>
      <c r="F233" s="62">
        <v>0</v>
      </c>
      <c r="G233" s="62">
        <v>0</v>
      </c>
      <c r="H233" s="62">
        <v>0</v>
      </c>
      <c r="I233" s="62">
        <v>0</v>
      </c>
      <c r="J233" s="62">
        <v>0</v>
      </c>
      <c r="K233" s="62">
        <v>0</v>
      </c>
      <c r="L233" s="62">
        <v>0</v>
      </c>
      <c r="M233" s="62">
        <v>0</v>
      </c>
      <c r="N233" s="62">
        <v>0</v>
      </c>
      <c r="O233" s="62">
        <v>0</v>
      </c>
      <c r="P233" s="62">
        <v>0</v>
      </c>
      <c r="Q233" s="62">
        <v>0</v>
      </c>
      <c r="R233" s="62">
        <v>0</v>
      </c>
      <c r="S233" s="62">
        <v>0</v>
      </c>
      <c r="T233" s="62">
        <v>0</v>
      </c>
      <c r="U233" s="62">
        <v>0</v>
      </c>
      <c r="V233" s="62">
        <v>0</v>
      </c>
      <c r="W233" s="62">
        <v>0</v>
      </c>
      <c r="X233" s="62">
        <v>0</v>
      </c>
      <c r="Y233" s="62">
        <v>0</v>
      </c>
      <c r="Z233" s="62">
        <v>0</v>
      </c>
      <c r="AA233" s="62">
        <v>0</v>
      </c>
    </row>
    <row r="234" spans="1:27" ht="15.6">
      <c r="A234" s="63" t="s">
        <v>304</v>
      </c>
      <c r="B234" s="62">
        <v>0</v>
      </c>
      <c r="C234" s="62">
        <v>0</v>
      </c>
      <c r="D234" s="62">
        <v>0</v>
      </c>
      <c r="E234" s="62">
        <v>0</v>
      </c>
      <c r="F234" s="62">
        <v>0</v>
      </c>
      <c r="G234" s="62">
        <v>0</v>
      </c>
      <c r="H234" s="62">
        <v>0</v>
      </c>
      <c r="I234" s="62">
        <v>0</v>
      </c>
      <c r="J234" s="62">
        <v>0</v>
      </c>
      <c r="K234" s="62">
        <v>0</v>
      </c>
      <c r="L234" s="62">
        <v>0</v>
      </c>
      <c r="M234" s="62">
        <v>0</v>
      </c>
      <c r="N234" s="62">
        <v>0</v>
      </c>
      <c r="O234" s="62">
        <v>0</v>
      </c>
      <c r="P234" s="62">
        <v>0</v>
      </c>
      <c r="Q234" s="62">
        <v>0</v>
      </c>
      <c r="R234" s="62">
        <v>0</v>
      </c>
      <c r="S234" s="62">
        <v>0</v>
      </c>
      <c r="T234" s="62">
        <v>0</v>
      </c>
      <c r="U234" s="62">
        <v>0</v>
      </c>
      <c r="V234" s="62">
        <v>0</v>
      </c>
      <c r="W234" s="62">
        <v>0</v>
      </c>
      <c r="X234" s="62">
        <v>0</v>
      </c>
      <c r="Y234" s="62">
        <v>0</v>
      </c>
      <c r="Z234" s="62">
        <v>0</v>
      </c>
      <c r="AA234" s="62">
        <v>0</v>
      </c>
    </row>
    <row r="235" spans="1:27" ht="15.6">
      <c r="A235" s="63" t="s">
        <v>224</v>
      </c>
      <c r="B235" s="62">
        <v>0</v>
      </c>
      <c r="C235" s="62">
        <v>0</v>
      </c>
      <c r="D235" s="62">
        <v>0</v>
      </c>
      <c r="E235" s="62">
        <v>0</v>
      </c>
      <c r="F235" s="62">
        <v>0</v>
      </c>
      <c r="G235" s="62">
        <v>0</v>
      </c>
      <c r="H235" s="62">
        <v>0</v>
      </c>
      <c r="I235" s="62">
        <v>0</v>
      </c>
      <c r="J235" s="62">
        <v>0</v>
      </c>
      <c r="K235" s="62">
        <v>0</v>
      </c>
      <c r="L235" s="62">
        <v>0</v>
      </c>
      <c r="M235" s="62">
        <v>0</v>
      </c>
      <c r="N235" s="62">
        <v>0</v>
      </c>
      <c r="O235" s="62">
        <v>0</v>
      </c>
      <c r="P235" s="62">
        <v>0</v>
      </c>
      <c r="Q235" s="62">
        <v>0</v>
      </c>
      <c r="R235" s="62">
        <v>0</v>
      </c>
      <c r="S235" s="62">
        <v>0</v>
      </c>
      <c r="T235" s="62">
        <v>0</v>
      </c>
      <c r="U235" s="62">
        <v>0</v>
      </c>
      <c r="V235" s="62">
        <v>0</v>
      </c>
      <c r="W235" s="62">
        <v>0</v>
      </c>
      <c r="X235" s="62">
        <v>0</v>
      </c>
      <c r="Y235" s="62">
        <v>0</v>
      </c>
      <c r="Z235" s="62">
        <v>0</v>
      </c>
      <c r="AA235" s="62">
        <v>0</v>
      </c>
    </row>
    <row r="236" spans="1:27" ht="15.6">
      <c r="A236" s="63" t="s">
        <v>323</v>
      </c>
      <c r="B236" s="62">
        <v>168</v>
      </c>
      <c r="C236" s="62">
        <v>168.4</v>
      </c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</row>
    <row r="237" spans="1:27" ht="15.6">
      <c r="A237" s="63" t="s">
        <v>225</v>
      </c>
      <c r="B237" s="62">
        <v>0</v>
      </c>
      <c r="C237" s="62">
        <v>0</v>
      </c>
      <c r="D237" s="62">
        <v>0</v>
      </c>
      <c r="E237" s="62">
        <v>0</v>
      </c>
      <c r="F237" s="62">
        <v>0</v>
      </c>
      <c r="G237" s="62">
        <v>0</v>
      </c>
      <c r="H237" s="62">
        <v>0</v>
      </c>
      <c r="I237" s="62">
        <v>0</v>
      </c>
      <c r="J237" s="62">
        <v>0</v>
      </c>
      <c r="K237" s="62">
        <v>0</v>
      </c>
      <c r="L237" s="62">
        <v>0</v>
      </c>
      <c r="M237" s="62">
        <v>0</v>
      </c>
      <c r="N237" s="62">
        <v>0</v>
      </c>
      <c r="O237" s="62">
        <v>0</v>
      </c>
      <c r="P237" s="62">
        <v>0</v>
      </c>
      <c r="Q237" s="62">
        <v>0</v>
      </c>
      <c r="R237" s="62">
        <v>0</v>
      </c>
      <c r="S237" s="62">
        <v>0</v>
      </c>
      <c r="T237" s="62">
        <v>0</v>
      </c>
      <c r="U237" s="62">
        <v>0</v>
      </c>
      <c r="V237" s="62">
        <v>0</v>
      </c>
      <c r="W237" s="62">
        <v>0</v>
      </c>
      <c r="X237" s="62">
        <v>0</v>
      </c>
      <c r="Y237" s="62">
        <v>0</v>
      </c>
      <c r="Z237" s="62">
        <v>0</v>
      </c>
      <c r="AA237" s="62">
        <v>0</v>
      </c>
    </row>
    <row r="238" spans="1:27" ht="15.6">
      <c r="A238" s="63" t="s">
        <v>226</v>
      </c>
      <c r="B238" s="62">
        <v>801</v>
      </c>
      <c r="C238" s="62">
        <v>801</v>
      </c>
      <c r="D238" s="62">
        <v>801</v>
      </c>
      <c r="E238" s="62">
        <v>801</v>
      </c>
      <c r="F238" s="62">
        <v>801</v>
      </c>
      <c r="G238" s="62">
        <v>801</v>
      </c>
      <c r="H238" s="62">
        <v>801</v>
      </c>
      <c r="I238" s="62">
        <v>801</v>
      </c>
      <c r="J238" s="62">
        <v>801</v>
      </c>
      <c r="K238" s="62">
        <v>801</v>
      </c>
      <c r="L238" s="62">
        <v>801</v>
      </c>
      <c r="M238" s="62">
        <v>801</v>
      </c>
      <c r="N238" s="62">
        <v>801</v>
      </c>
      <c r="O238" s="62">
        <v>801</v>
      </c>
      <c r="P238" s="62">
        <v>801</v>
      </c>
      <c r="Q238" s="62">
        <v>801</v>
      </c>
      <c r="R238" s="62">
        <v>801</v>
      </c>
      <c r="S238" s="62">
        <v>801</v>
      </c>
      <c r="T238" s="62">
        <v>801</v>
      </c>
      <c r="U238" s="62">
        <v>801</v>
      </c>
      <c r="V238" s="62">
        <v>801</v>
      </c>
      <c r="W238" s="62">
        <v>801</v>
      </c>
      <c r="X238" s="62">
        <v>801</v>
      </c>
      <c r="Y238" s="62">
        <v>801</v>
      </c>
      <c r="Z238" s="62">
        <v>801</v>
      </c>
      <c r="AA238" s="62">
        <v>801</v>
      </c>
    </row>
    <row r="240" spans="1:27" ht="18">
      <c r="A240" s="68" t="s">
        <v>325</v>
      </c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 spans="1:27" ht="15.6">
      <c r="A241" s="59" t="s">
        <v>309</v>
      </c>
      <c r="B241" s="60">
        <v>1990</v>
      </c>
      <c r="C241" s="60">
        <v>1991</v>
      </c>
      <c r="D241" s="60">
        <v>1992</v>
      </c>
      <c r="E241" s="60">
        <v>1993</v>
      </c>
      <c r="F241" s="60">
        <v>1994</v>
      </c>
      <c r="G241" s="60">
        <v>1995</v>
      </c>
      <c r="H241" s="60">
        <v>1996</v>
      </c>
      <c r="I241" s="60">
        <v>1997</v>
      </c>
      <c r="J241" s="60">
        <v>1998</v>
      </c>
      <c r="K241" s="60">
        <v>1999</v>
      </c>
      <c r="L241" s="60">
        <v>2000</v>
      </c>
      <c r="M241" s="60">
        <v>2001</v>
      </c>
      <c r="N241" s="60">
        <v>2002</v>
      </c>
      <c r="O241" s="60">
        <v>2003</v>
      </c>
      <c r="P241" s="60">
        <v>2004</v>
      </c>
      <c r="Q241" s="60">
        <v>2005</v>
      </c>
      <c r="R241" s="60">
        <v>2006</v>
      </c>
      <c r="S241" s="60">
        <v>2007</v>
      </c>
      <c r="T241" s="60">
        <v>2008</v>
      </c>
      <c r="U241" s="60">
        <v>2009</v>
      </c>
      <c r="V241" s="60">
        <v>2010</v>
      </c>
      <c r="W241" s="60">
        <v>2011</v>
      </c>
      <c r="X241" s="60">
        <v>2012</v>
      </c>
      <c r="Y241" s="60">
        <v>2013</v>
      </c>
      <c r="Z241" s="60">
        <v>2014</v>
      </c>
      <c r="AA241" s="60">
        <v>2015</v>
      </c>
    </row>
    <row r="242" spans="1:27">
      <c r="A242" s="63" t="s">
        <v>6</v>
      </c>
      <c r="B242" s="64">
        <v>0</v>
      </c>
      <c r="C242" s="64">
        <v>0</v>
      </c>
      <c r="D242" s="64">
        <v>0</v>
      </c>
      <c r="E242" s="64">
        <v>0</v>
      </c>
      <c r="F242" s="64">
        <v>0</v>
      </c>
      <c r="G242" s="64">
        <v>0</v>
      </c>
      <c r="H242" s="64">
        <v>0</v>
      </c>
      <c r="I242" s="64">
        <v>0</v>
      </c>
      <c r="J242" s="64">
        <v>0</v>
      </c>
      <c r="K242" s="64">
        <v>0</v>
      </c>
      <c r="L242" s="64">
        <v>0</v>
      </c>
      <c r="M242" s="64">
        <v>0</v>
      </c>
      <c r="N242" s="64">
        <v>0</v>
      </c>
      <c r="O242" s="64">
        <v>0</v>
      </c>
      <c r="P242" s="64">
        <v>0</v>
      </c>
      <c r="Q242" s="64">
        <v>0</v>
      </c>
      <c r="R242" s="64">
        <v>0</v>
      </c>
      <c r="S242" s="64">
        <v>0</v>
      </c>
      <c r="T242" s="64">
        <v>0</v>
      </c>
      <c r="U242" s="64">
        <v>0</v>
      </c>
      <c r="V242" s="64">
        <v>0</v>
      </c>
      <c r="W242" s="64">
        <v>0</v>
      </c>
      <c r="X242" s="64">
        <v>0</v>
      </c>
      <c r="Y242" s="64">
        <v>0</v>
      </c>
      <c r="Z242" s="64">
        <v>0</v>
      </c>
      <c r="AA242" s="64">
        <v>0</v>
      </c>
    </row>
    <row r="243" spans="1:27">
      <c r="A243" s="63" t="s">
        <v>7</v>
      </c>
      <c r="B243" s="64">
        <v>103.3</v>
      </c>
      <c r="C243" s="64">
        <v>102.61</v>
      </c>
      <c r="D243" s="64">
        <v>101.92</v>
      </c>
      <c r="E243" s="64">
        <v>101.23</v>
      </c>
      <c r="F243" s="64">
        <v>100.54</v>
      </c>
      <c r="G243" s="64">
        <v>99.85</v>
      </c>
      <c r="H243" s="64">
        <v>99.16</v>
      </c>
      <c r="I243" s="64">
        <v>98.47</v>
      </c>
      <c r="J243" s="64">
        <v>97.78</v>
      </c>
      <c r="K243" s="64">
        <v>97.09</v>
      </c>
      <c r="L243" s="64">
        <v>96.4</v>
      </c>
      <c r="M243" s="64">
        <v>96.76</v>
      </c>
      <c r="N243" s="64">
        <v>97.12</v>
      </c>
      <c r="O243" s="64">
        <v>97.48</v>
      </c>
      <c r="P243" s="64">
        <v>97.84</v>
      </c>
      <c r="Q243" s="64">
        <v>98.2</v>
      </c>
      <c r="R243" s="64">
        <v>97.36</v>
      </c>
      <c r="S243" s="64">
        <v>96.52</v>
      </c>
      <c r="T243" s="64">
        <v>95.68</v>
      </c>
      <c r="U243" s="64">
        <v>94.84</v>
      </c>
      <c r="V243" s="64">
        <v>94</v>
      </c>
      <c r="W243" s="64">
        <v>93.2</v>
      </c>
      <c r="X243" s="64">
        <v>92.4</v>
      </c>
      <c r="Y243" s="64">
        <v>91.6</v>
      </c>
      <c r="Z243" s="64">
        <v>90.8</v>
      </c>
      <c r="AA243" s="64">
        <v>90</v>
      </c>
    </row>
    <row r="244" spans="1:27">
      <c r="A244" s="63" t="s">
        <v>8</v>
      </c>
      <c r="B244" s="64">
        <v>333</v>
      </c>
      <c r="C244" s="64">
        <v>334.2</v>
      </c>
      <c r="D244" s="64">
        <v>335.4</v>
      </c>
      <c r="E244" s="64">
        <v>336.6</v>
      </c>
      <c r="F244" s="64">
        <v>337.8</v>
      </c>
      <c r="G244" s="64">
        <v>339</v>
      </c>
      <c r="H244" s="64">
        <v>340.2</v>
      </c>
      <c r="I244" s="64">
        <v>341.4</v>
      </c>
      <c r="J244" s="64">
        <v>342.6</v>
      </c>
      <c r="K244" s="64">
        <v>343.8</v>
      </c>
      <c r="L244" s="64">
        <v>345</v>
      </c>
      <c r="M244" s="64">
        <v>350</v>
      </c>
      <c r="N244" s="64">
        <v>355</v>
      </c>
      <c r="O244" s="64">
        <v>360</v>
      </c>
      <c r="P244" s="64">
        <v>365</v>
      </c>
      <c r="Q244" s="64">
        <v>370</v>
      </c>
      <c r="R244" s="64">
        <v>395.6</v>
      </c>
      <c r="S244" s="64">
        <v>421.2</v>
      </c>
      <c r="T244" s="64">
        <v>446.8</v>
      </c>
      <c r="U244" s="64">
        <v>472.4</v>
      </c>
      <c r="V244" s="64">
        <v>498</v>
      </c>
      <c r="W244" s="64">
        <v>509.6</v>
      </c>
      <c r="X244" s="64">
        <v>521.20000000000005</v>
      </c>
      <c r="Y244" s="64">
        <v>532.79999999999995</v>
      </c>
      <c r="Z244" s="64">
        <v>544.4</v>
      </c>
      <c r="AA244" s="64">
        <v>556</v>
      </c>
    </row>
    <row r="245" spans="1:27">
      <c r="A245" s="63" t="s">
        <v>9</v>
      </c>
      <c r="B245" s="64">
        <v>0</v>
      </c>
      <c r="C245" s="64">
        <v>0</v>
      </c>
      <c r="D245" s="64">
        <v>0</v>
      </c>
      <c r="E245" s="64">
        <v>0</v>
      </c>
      <c r="F245" s="64">
        <v>0</v>
      </c>
      <c r="G245" s="64">
        <v>0</v>
      </c>
      <c r="H245" s="64">
        <v>0</v>
      </c>
      <c r="I245" s="64">
        <v>0</v>
      </c>
      <c r="J245" s="64">
        <v>0</v>
      </c>
      <c r="K245" s="64">
        <v>0</v>
      </c>
      <c r="L245" s="64">
        <v>0</v>
      </c>
      <c r="M245" s="64">
        <v>0</v>
      </c>
      <c r="N245" s="64">
        <v>0</v>
      </c>
      <c r="O245" s="64">
        <v>0</v>
      </c>
      <c r="P245" s="64">
        <v>0</v>
      </c>
      <c r="Q245" s="64">
        <v>0</v>
      </c>
      <c r="R245" s="64">
        <v>0</v>
      </c>
      <c r="S245" s="64">
        <v>0</v>
      </c>
      <c r="T245" s="64">
        <v>0</v>
      </c>
      <c r="U245" s="64">
        <v>0</v>
      </c>
      <c r="V245" s="64">
        <v>0</v>
      </c>
      <c r="W245" s="64">
        <v>0</v>
      </c>
      <c r="X245" s="64">
        <v>0</v>
      </c>
      <c r="Y245" s="64">
        <v>0</v>
      </c>
      <c r="Z245" s="64">
        <v>0</v>
      </c>
      <c r="AA245" s="64">
        <v>0</v>
      </c>
    </row>
    <row r="246" spans="1:27">
      <c r="A246" s="63" t="s">
        <v>10</v>
      </c>
      <c r="B246" s="64">
        <v>0</v>
      </c>
      <c r="C246" s="64">
        <v>0</v>
      </c>
      <c r="D246" s="64">
        <v>0</v>
      </c>
      <c r="E246" s="64">
        <v>0</v>
      </c>
      <c r="F246" s="64">
        <v>0</v>
      </c>
      <c r="G246" s="64">
        <v>0</v>
      </c>
      <c r="H246" s="64">
        <v>0</v>
      </c>
      <c r="I246" s="64">
        <v>0</v>
      </c>
      <c r="J246" s="64">
        <v>0</v>
      </c>
      <c r="K246" s="64">
        <v>0</v>
      </c>
      <c r="L246" s="64">
        <v>0</v>
      </c>
      <c r="M246" s="64">
        <v>0</v>
      </c>
      <c r="N246" s="64">
        <v>0</v>
      </c>
      <c r="O246" s="64">
        <v>0</v>
      </c>
      <c r="P246" s="64">
        <v>0</v>
      </c>
      <c r="Q246" s="64">
        <v>0</v>
      </c>
      <c r="R246" s="64">
        <v>0</v>
      </c>
      <c r="S246" s="64">
        <v>0</v>
      </c>
      <c r="T246" s="64">
        <v>0</v>
      </c>
      <c r="U246" s="64">
        <v>0</v>
      </c>
      <c r="V246" s="64">
        <v>0</v>
      </c>
      <c r="W246" s="64">
        <v>0</v>
      </c>
      <c r="X246" s="64">
        <v>0</v>
      </c>
      <c r="Y246" s="64">
        <v>0</v>
      </c>
      <c r="Z246" s="64">
        <v>0</v>
      </c>
      <c r="AA246" s="64">
        <v>0</v>
      </c>
    </row>
    <row r="247" spans="1:27">
      <c r="A247" s="63" t="s">
        <v>11</v>
      </c>
      <c r="B247" s="64">
        <v>140</v>
      </c>
      <c r="C247" s="64">
        <v>139.4</v>
      </c>
      <c r="D247" s="64">
        <v>138.80000000000001</v>
      </c>
      <c r="E247" s="64">
        <v>138.19999999999999</v>
      </c>
      <c r="F247" s="64">
        <v>137.6</v>
      </c>
      <c r="G247" s="64">
        <v>137</v>
      </c>
      <c r="H247" s="64">
        <v>136.4</v>
      </c>
      <c r="I247" s="64">
        <v>135.80000000000001</v>
      </c>
      <c r="J247" s="64">
        <v>135.19999999999999</v>
      </c>
      <c r="K247" s="64">
        <v>134.6</v>
      </c>
      <c r="L247" s="64">
        <v>134</v>
      </c>
      <c r="M247" s="64">
        <v>133.4</v>
      </c>
      <c r="N247" s="64">
        <v>132.80000000000001</v>
      </c>
      <c r="O247" s="64">
        <v>132.19999999999999</v>
      </c>
      <c r="P247" s="64">
        <v>131.6</v>
      </c>
      <c r="Q247" s="64">
        <v>131</v>
      </c>
      <c r="R247" s="64">
        <v>130.4</v>
      </c>
      <c r="S247" s="64">
        <v>129.80000000000001</v>
      </c>
      <c r="T247" s="64">
        <v>129.19999999999999</v>
      </c>
      <c r="U247" s="64">
        <v>128.6</v>
      </c>
      <c r="V247" s="64">
        <v>128</v>
      </c>
      <c r="W247" s="64">
        <v>127.4</v>
      </c>
      <c r="X247" s="64">
        <v>126.8</v>
      </c>
      <c r="Y247" s="64">
        <v>126.2</v>
      </c>
      <c r="Z247" s="64">
        <v>125.6</v>
      </c>
      <c r="AA247" s="64">
        <v>125</v>
      </c>
    </row>
    <row r="248" spans="1:27">
      <c r="A248" s="63" t="s">
        <v>259</v>
      </c>
      <c r="B248" s="64">
        <v>0</v>
      </c>
      <c r="C248" s="64">
        <v>0</v>
      </c>
      <c r="D248" s="64">
        <v>0</v>
      </c>
      <c r="E248" s="64">
        <v>0</v>
      </c>
      <c r="F248" s="64">
        <v>0</v>
      </c>
      <c r="G248" s="64">
        <v>0</v>
      </c>
      <c r="H248" s="64">
        <v>0</v>
      </c>
      <c r="I248" s="64">
        <v>0</v>
      </c>
      <c r="J248" s="64">
        <v>0</v>
      </c>
      <c r="K248" s="64">
        <v>0</v>
      </c>
      <c r="L248" s="64">
        <v>0</v>
      </c>
      <c r="M248" s="64">
        <v>0</v>
      </c>
      <c r="N248" s="64">
        <v>0</v>
      </c>
      <c r="O248" s="64">
        <v>0</v>
      </c>
      <c r="P248" s="64">
        <v>0</v>
      </c>
      <c r="Q248" s="64">
        <v>0</v>
      </c>
      <c r="R248" s="64">
        <v>0</v>
      </c>
      <c r="S248" s="64">
        <v>0</v>
      </c>
      <c r="T248" s="64">
        <v>0</v>
      </c>
      <c r="U248" s="64">
        <v>0</v>
      </c>
      <c r="V248" s="64">
        <v>0</v>
      </c>
      <c r="W248" s="64">
        <v>0</v>
      </c>
      <c r="X248" s="64">
        <v>0</v>
      </c>
      <c r="Y248" s="64">
        <v>0</v>
      </c>
      <c r="Z248" s="64">
        <v>0</v>
      </c>
      <c r="AA248" s="64">
        <v>0</v>
      </c>
    </row>
    <row r="249" spans="1:27">
      <c r="A249" s="63" t="s">
        <v>12</v>
      </c>
      <c r="B249" s="64">
        <v>0</v>
      </c>
      <c r="C249" s="64">
        <v>0</v>
      </c>
      <c r="D249" s="64">
        <v>0</v>
      </c>
      <c r="E249" s="64">
        <v>0</v>
      </c>
      <c r="F249" s="64">
        <v>0</v>
      </c>
      <c r="G249" s="64">
        <v>0</v>
      </c>
      <c r="H249" s="64">
        <v>0</v>
      </c>
      <c r="I249" s="64">
        <v>0</v>
      </c>
      <c r="J249" s="64">
        <v>0</v>
      </c>
      <c r="K249" s="64">
        <v>0</v>
      </c>
      <c r="L249" s="64">
        <v>0</v>
      </c>
      <c r="M249" s="64">
        <v>0</v>
      </c>
      <c r="N249" s="64">
        <v>0</v>
      </c>
      <c r="O249" s="64">
        <v>0</v>
      </c>
      <c r="P249" s="64">
        <v>0</v>
      </c>
      <c r="Q249" s="64">
        <v>0</v>
      </c>
      <c r="R249" s="64">
        <v>0</v>
      </c>
      <c r="S249" s="64">
        <v>0</v>
      </c>
      <c r="T249" s="64">
        <v>0</v>
      </c>
      <c r="U249" s="64">
        <v>0</v>
      </c>
      <c r="V249" s="64">
        <v>0</v>
      </c>
      <c r="W249" s="64">
        <v>0</v>
      </c>
      <c r="X249" s="64">
        <v>0</v>
      </c>
      <c r="Y249" s="64">
        <v>0</v>
      </c>
      <c r="Z249" s="64">
        <v>0</v>
      </c>
      <c r="AA249" s="64">
        <v>0</v>
      </c>
    </row>
    <row r="250" spans="1:27">
      <c r="A250" s="63" t="s">
        <v>13</v>
      </c>
      <c r="B250" s="64">
        <v>766</v>
      </c>
      <c r="C250" s="64">
        <v>797</v>
      </c>
      <c r="D250" s="64">
        <v>828</v>
      </c>
      <c r="E250" s="64">
        <v>859</v>
      </c>
      <c r="F250" s="64">
        <v>890</v>
      </c>
      <c r="G250" s="64">
        <v>921</v>
      </c>
      <c r="H250" s="64">
        <v>952</v>
      </c>
      <c r="I250" s="64">
        <v>983</v>
      </c>
      <c r="J250" s="64">
        <v>1014</v>
      </c>
      <c r="K250" s="64">
        <v>1045</v>
      </c>
      <c r="L250" s="64">
        <v>1076</v>
      </c>
      <c r="M250" s="64">
        <v>1095.4000000000001</v>
      </c>
      <c r="N250" s="64">
        <v>1114.8</v>
      </c>
      <c r="O250" s="64">
        <v>1134.2</v>
      </c>
      <c r="P250" s="64">
        <v>1153.5999999999999</v>
      </c>
      <c r="Q250" s="64">
        <v>1173</v>
      </c>
      <c r="R250" s="64">
        <v>1175.8</v>
      </c>
      <c r="S250" s="64">
        <v>1178.5999999999999</v>
      </c>
      <c r="T250" s="64">
        <v>1181.4000000000001</v>
      </c>
      <c r="U250" s="64">
        <v>1184.2</v>
      </c>
      <c r="V250" s="64">
        <v>1187</v>
      </c>
      <c r="W250" s="64">
        <v>1190</v>
      </c>
      <c r="X250" s="64">
        <v>1193</v>
      </c>
      <c r="Y250" s="64">
        <v>1196</v>
      </c>
      <c r="Z250" s="64">
        <v>1199</v>
      </c>
      <c r="AA250" s="64">
        <v>1202</v>
      </c>
    </row>
    <row r="251" spans="1:27">
      <c r="A251" s="63" t="s">
        <v>14</v>
      </c>
      <c r="B251" s="64"/>
      <c r="C251" s="64"/>
      <c r="D251" s="64">
        <v>13.4</v>
      </c>
      <c r="E251" s="64">
        <v>13.1</v>
      </c>
      <c r="F251" s="64">
        <v>12.8</v>
      </c>
      <c r="G251" s="64">
        <v>12.5</v>
      </c>
      <c r="H251" s="64">
        <v>12.2</v>
      </c>
      <c r="I251" s="64">
        <v>11.9</v>
      </c>
      <c r="J251" s="64">
        <v>11.6</v>
      </c>
      <c r="K251" s="64">
        <v>11.3</v>
      </c>
      <c r="L251" s="64">
        <v>11</v>
      </c>
      <c r="M251" s="64">
        <v>10.8</v>
      </c>
      <c r="N251" s="64">
        <v>10.6</v>
      </c>
      <c r="O251" s="64">
        <v>10.4</v>
      </c>
      <c r="P251" s="64">
        <v>10.199999999999999</v>
      </c>
      <c r="Q251" s="64">
        <v>10</v>
      </c>
      <c r="R251" s="64">
        <v>12.2</v>
      </c>
      <c r="S251" s="64">
        <v>14.4</v>
      </c>
      <c r="T251" s="64">
        <v>16.600000000000001</v>
      </c>
      <c r="U251" s="64">
        <v>18.8</v>
      </c>
      <c r="V251" s="64">
        <v>21</v>
      </c>
      <c r="W251" s="64">
        <v>21.2</v>
      </c>
      <c r="X251" s="64">
        <v>21.4</v>
      </c>
      <c r="Y251" s="64">
        <v>21.6</v>
      </c>
      <c r="Z251" s="64">
        <v>21.8</v>
      </c>
      <c r="AA251" s="64">
        <v>22</v>
      </c>
    </row>
    <row r="252" spans="1:27">
      <c r="A252" s="63" t="s">
        <v>15</v>
      </c>
      <c r="B252" s="64">
        <v>0</v>
      </c>
      <c r="C252" s="64">
        <v>0</v>
      </c>
      <c r="D252" s="64">
        <v>0</v>
      </c>
      <c r="E252" s="64">
        <v>0</v>
      </c>
      <c r="F252" s="64">
        <v>0</v>
      </c>
      <c r="G252" s="64">
        <v>0</v>
      </c>
      <c r="H252" s="64">
        <v>0</v>
      </c>
      <c r="I252" s="64">
        <v>0</v>
      </c>
      <c r="J252" s="64">
        <v>0</v>
      </c>
      <c r="K252" s="64">
        <v>0</v>
      </c>
      <c r="L252" s="64">
        <v>0</v>
      </c>
      <c r="M252" s="64">
        <v>0</v>
      </c>
      <c r="N252" s="64">
        <v>0</v>
      </c>
      <c r="O252" s="64">
        <v>0</v>
      </c>
      <c r="P252" s="64">
        <v>0</v>
      </c>
      <c r="Q252" s="64">
        <v>0</v>
      </c>
      <c r="R252" s="64">
        <v>0</v>
      </c>
      <c r="S252" s="64">
        <v>0</v>
      </c>
      <c r="T252" s="64">
        <v>0</v>
      </c>
      <c r="U252" s="64">
        <v>0</v>
      </c>
      <c r="V252" s="64">
        <v>0</v>
      </c>
      <c r="W252" s="64">
        <v>0</v>
      </c>
      <c r="X252" s="64">
        <v>0</v>
      </c>
      <c r="Y252" s="64">
        <v>0</v>
      </c>
      <c r="Z252" s="64">
        <v>0</v>
      </c>
      <c r="AA252" s="64">
        <v>0</v>
      </c>
    </row>
    <row r="253" spans="1:27">
      <c r="A253" s="63" t="s">
        <v>16</v>
      </c>
      <c r="B253" s="64">
        <v>1023</v>
      </c>
      <c r="C253" s="64">
        <v>1038.3</v>
      </c>
      <c r="D253" s="64">
        <v>1053.5999999999999</v>
      </c>
      <c r="E253" s="64">
        <v>1068.9000000000001</v>
      </c>
      <c r="F253" s="64">
        <v>1084.2</v>
      </c>
      <c r="G253" s="64">
        <v>1099.5</v>
      </c>
      <c r="H253" s="64">
        <v>1114.8</v>
      </c>
      <c r="I253" s="64">
        <v>1130.0999999999999</v>
      </c>
      <c r="J253" s="64">
        <v>1145.4000000000001</v>
      </c>
      <c r="K253" s="64">
        <v>1160.7</v>
      </c>
      <c r="L253" s="64">
        <v>1176</v>
      </c>
      <c r="M253" s="64">
        <v>1266.4000000000001</v>
      </c>
      <c r="N253" s="64">
        <v>1356.8</v>
      </c>
      <c r="O253" s="64">
        <v>1447.2</v>
      </c>
      <c r="P253" s="64">
        <v>1537.6</v>
      </c>
      <c r="Q253" s="64">
        <v>1628</v>
      </c>
      <c r="R253" s="64">
        <v>1683</v>
      </c>
      <c r="S253" s="64">
        <v>1738</v>
      </c>
      <c r="T253" s="64">
        <v>1793</v>
      </c>
      <c r="U253" s="64">
        <v>1848</v>
      </c>
      <c r="V253" s="64">
        <v>1903</v>
      </c>
      <c r="W253" s="64">
        <v>1925.8</v>
      </c>
      <c r="X253" s="64">
        <v>1948.6</v>
      </c>
      <c r="Y253" s="64">
        <v>1971.4</v>
      </c>
      <c r="Z253" s="64">
        <v>1994.2</v>
      </c>
      <c r="AA253" s="64">
        <v>2017</v>
      </c>
    </row>
    <row r="254" spans="1:27">
      <c r="A254" s="63" t="s">
        <v>17</v>
      </c>
      <c r="B254" s="64">
        <v>1767</v>
      </c>
      <c r="C254" s="64">
        <v>1761.2</v>
      </c>
      <c r="D254" s="64">
        <v>1755.4</v>
      </c>
      <c r="E254" s="64">
        <v>1749.6</v>
      </c>
      <c r="F254" s="64">
        <v>1743.8</v>
      </c>
      <c r="G254" s="64">
        <v>1738</v>
      </c>
      <c r="H254" s="64">
        <v>1732.2</v>
      </c>
      <c r="I254" s="64">
        <v>1726.4</v>
      </c>
      <c r="J254" s="64">
        <v>1720.6</v>
      </c>
      <c r="K254" s="64">
        <v>1714.8</v>
      </c>
      <c r="L254" s="64">
        <v>1709</v>
      </c>
      <c r="M254" s="64">
        <v>1707.2</v>
      </c>
      <c r="N254" s="64">
        <v>1705.4</v>
      </c>
      <c r="O254" s="64">
        <v>1703.6</v>
      </c>
      <c r="P254" s="64">
        <v>1701.8</v>
      </c>
      <c r="Q254" s="64">
        <v>1700</v>
      </c>
      <c r="R254" s="64">
        <v>1699.2</v>
      </c>
      <c r="S254" s="64">
        <v>1698.4</v>
      </c>
      <c r="T254" s="64">
        <v>1697.6</v>
      </c>
      <c r="U254" s="64">
        <v>1696.8</v>
      </c>
      <c r="V254" s="64">
        <v>1696</v>
      </c>
      <c r="W254" s="64">
        <v>1695.2</v>
      </c>
      <c r="X254" s="64">
        <v>1694.4</v>
      </c>
      <c r="Y254" s="64">
        <v>1693.6</v>
      </c>
      <c r="Z254" s="64">
        <v>1692.8</v>
      </c>
      <c r="AA254" s="64">
        <v>1692</v>
      </c>
    </row>
    <row r="255" spans="1:27">
      <c r="A255" s="63" t="s">
        <v>18</v>
      </c>
      <c r="B255" s="64"/>
      <c r="C255" s="64"/>
      <c r="D255" s="64">
        <v>0</v>
      </c>
      <c r="E255" s="64">
        <v>0</v>
      </c>
      <c r="F255" s="64">
        <v>0</v>
      </c>
      <c r="G255" s="64">
        <v>0</v>
      </c>
      <c r="H255" s="64">
        <v>0</v>
      </c>
      <c r="I255" s="64">
        <v>0</v>
      </c>
      <c r="J255" s="64">
        <v>0</v>
      </c>
      <c r="K255" s="64">
        <v>0</v>
      </c>
      <c r="L255" s="64">
        <v>0</v>
      </c>
      <c r="M255" s="64">
        <v>0</v>
      </c>
      <c r="N255" s="64">
        <v>0</v>
      </c>
      <c r="O255" s="64">
        <v>0</v>
      </c>
      <c r="P255" s="64">
        <v>0</v>
      </c>
      <c r="Q255" s="64">
        <v>0</v>
      </c>
      <c r="R255" s="64">
        <v>0</v>
      </c>
      <c r="S255" s="64">
        <v>0</v>
      </c>
      <c r="T255" s="64">
        <v>0</v>
      </c>
      <c r="U255" s="64">
        <v>0</v>
      </c>
      <c r="V255" s="64">
        <v>0</v>
      </c>
      <c r="W255" s="64">
        <v>0</v>
      </c>
      <c r="X255" s="64">
        <v>0</v>
      </c>
      <c r="Y255" s="64">
        <v>0</v>
      </c>
      <c r="Z255" s="64">
        <v>0</v>
      </c>
      <c r="AA255" s="64">
        <v>0</v>
      </c>
    </row>
    <row r="256" spans="1:27">
      <c r="A256" s="63" t="s">
        <v>19</v>
      </c>
      <c r="B256" s="64">
        <v>0</v>
      </c>
      <c r="C256" s="64">
        <v>0</v>
      </c>
      <c r="D256" s="64">
        <v>0</v>
      </c>
      <c r="E256" s="64">
        <v>0</v>
      </c>
      <c r="F256" s="64">
        <v>0</v>
      </c>
      <c r="G256" s="64">
        <v>0</v>
      </c>
      <c r="H256" s="64">
        <v>0</v>
      </c>
      <c r="I256" s="64">
        <v>0</v>
      </c>
      <c r="J256" s="64">
        <v>0</v>
      </c>
      <c r="K256" s="64">
        <v>0</v>
      </c>
      <c r="L256" s="64">
        <v>0</v>
      </c>
      <c r="M256" s="64">
        <v>0</v>
      </c>
      <c r="N256" s="64">
        <v>0</v>
      </c>
      <c r="O256" s="64">
        <v>0</v>
      </c>
      <c r="P256" s="64">
        <v>0</v>
      </c>
      <c r="Q256" s="64">
        <v>0</v>
      </c>
      <c r="R256" s="64">
        <v>0</v>
      </c>
      <c r="S256" s="64">
        <v>0</v>
      </c>
      <c r="T256" s="64">
        <v>0</v>
      </c>
      <c r="U256" s="64">
        <v>0</v>
      </c>
      <c r="V256" s="64">
        <v>0</v>
      </c>
      <c r="W256" s="64">
        <v>0</v>
      </c>
      <c r="X256" s="64">
        <v>0</v>
      </c>
      <c r="Y256" s="64">
        <v>0</v>
      </c>
      <c r="Z256" s="64">
        <v>0</v>
      </c>
      <c r="AA256" s="64">
        <v>0</v>
      </c>
    </row>
    <row r="257" spans="1:27">
      <c r="A257" s="63" t="s">
        <v>20</v>
      </c>
      <c r="B257" s="64">
        <v>0.22</v>
      </c>
      <c r="C257" s="64">
        <v>0.23</v>
      </c>
      <c r="D257" s="64">
        <v>0.25</v>
      </c>
      <c r="E257" s="64">
        <v>0.26</v>
      </c>
      <c r="F257" s="64">
        <v>0.28000000000000003</v>
      </c>
      <c r="G257" s="64">
        <v>0.28999999999999998</v>
      </c>
      <c r="H257" s="64">
        <v>0.31</v>
      </c>
      <c r="I257" s="64">
        <v>0.32</v>
      </c>
      <c r="J257" s="64">
        <v>0.34</v>
      </c>
      <c r="K257" s="64">
        <v>0.36</v>
      </c>
      <c r="L257" s="64">
        <v>0.37</v>
      </c>
      <c r="M257" s="64">
        <v>0.39</v>
      </c>
      <c r="N257" s="64">
        <v>0.4</v>
      </c>
      <c r="O257" s="64">
        <v>0.42</v>
      </c>
      <c r="P257" s="64">
        <v>0.43</v>
      </c>
      <c r="Q257" s="64">
        <v>0.45</v>
      </c>
      <c r="R257" s="64">
        <v>0.46</v>
      </c>
      <c r="S257" s="64">
        <v>0.48</v>
      </c>
      <c r="T257" s="64">
        <v>0.49</v>
      </c>
      <c r="U257" s="64">
        <v>0.51</v>
      </c>
      <c r="V257" s="64">
        <v>0.53</v>
      </c>
      <c r="W257" s="64">
        <v>0.54</v>
      </c>
      <c r="X257" s="64">
        <v>0.56000000000000005</v>
      </c>
      <c r="Y257" s="64">
        <v>0.56999999999999995</v>
      </c>
      <c r="Z257" s="64">
        <v>0.59</v>
      </c>
      <c r="AA257" s="64">
        <v>0.6</v>
      </c>
    </row>
    <row r="258" spans="1:27">
      <c r="A258" s="63" t="s">
        <v>21</v>
      </c>
      <c r="B258" s="64">
        <v>239</v>
      </c>
      <c r="C258" s="64">
        <v>242.2</v>
      </c>
      <c r="D258" s="64">
        <v>245.4</v>
      </c>
      <c r="E258" s="64">
        <v>248.6</v>
      </c>
      <c r="F258" s="64">
        <v>251.8</v>
      </c>
      <c r="G258" s="64">
        <v>255</v>
      </c>
      <c r="H258" s="64">
        <v>258.2</v>
      </c>
      <c r="I258" s="64">
        <v>261.39999999999998</v>
      </c>
      <c r="J258" s="64">
        <v>264.60000000000002</v>
      </c>
      <c r="K258" s="64">
        <v>267.8</v>
      </c>
      <c r="L258" s="64">
        <v>271</v>
      </c>
      <c r="M258" s="64">
        <v>272.39999999999998</v>
      </c>
      <c r="N258" s="64">
        <v>273.8</v>
      </c>
      <c r="O258" s="64">
        <v>275.2</v>
      </c>
      <c r="P258" s="64">
        <v>276.60000000000002</v>
      </c>
      <c r="Q258" s="64">
        <v>278</v>
      </c>
      <c r="R258" s="64">
        <v>269.8</v>
      </c>
      <c r="S258" s="64">
        <v>261.60000000000002</v>
      </c>
      <c r="T258" s="64">
        <v>253.4</v>
      </c>
      <c r="U258" s="64">
        <v>245.2</v>
      </c>
      <c r="V258" s="64">
        <v>237</v>
      </c>
      <c r="W258" s="64">
        <v>244.4</v>
      </c>
      <c r="X258" s="64">
        <v>251.8</v>
      </c>
      <c r="Y258" s="64">
        <v>259.2</v>
      </c>
      <c r="Z258" s="64">
        <v>266.60000000000002</v>
      </c>
      <c r="AA258" s="64">
        <v>274</v>
      </c>
    </row>
    <row r="259" spans="1:27">
      <c r="A259" s="63" t="s">
        <v>22</v>
      </c>
      <c r="B259" s="64">
        <v>0.01</v>
      </c>
      <c r="C259" s="64">
        <v>0.01</v>
      </c>
      <c r="D259" s="64">
        <v>0.01</v>
      </c>
      <c r="E259" s="64">
        <v>0.01</v>
      </c>
      <c r="F259" s="64">
        <v>0.01</v>
      </c>
      <c r="G259" s="64">
        <v>0.01</v>
      </c>
      <c r="H259" s="64">
        <v>0.01</v>
      </c>
      <c r="I259" s="64">
        <v>0.01</v>
      </c>
      <c r="J259" s="64">
        <v>0.01</v>
      </c>
      <c r="K259" s="64">
        <v>0.01</v>
      </c>
      <c r="L259" s="64">
        <v>0.01</v>
      </c>
      <c r="M259" s="64">
        <v>0.01</v>
      </c>
      <c r="N259" s="64">
        <v>0.01</v>
      </c>
      <c r="O259" s="64">
        <v>0.01</v>
      </c>
      <c r="P259" s="64">
        <v>0.01</v>
      </c>
      <c r="Q259" s="64">
        <v>0.01</v>
      </c>
      <c r="R259" s="64">
        <v>0.01</v>
      </c>
      <c r="S259" s="64">
        <v>0.02</v>
      </c>
      <c r="T259" s="64">
        <v>0.02</v>
      </c>
      <c r="U259" s="64">
        <v>0.03</v>
      </c>
      <c r="V259" s="64">
        <v>0.03</v>
      </c>
      <c r="W259" s="64">
        <v>0.03</v>
      </c>
      <c r="X259" s="64">
        <v>0.02</v>
      </c>
      <c r="Y259" s="64">
        <v>0.02</v>
      </c>
      <c r="Z259" s="64">
        <v>0.01</v>
      </c>
      <c r="AA259" s="64">
        <v>0.01</v>
      </c>
    </row>
    <row r="260" spans="1:27">
      <c r="A260" s="63" t="s">
        <v>23</v>
      </c>
      <c r="B260" s="64"/>
      <c r="C260" s="64"/>
      <c r="D260" s="64">
        <v>1552.8</v>
      </c>
      <c r="E260" s="64">
        <v>1570.2</v>
      </c>
      <c r="F260" s="64">
        <v>1587.6</v>
      </c>
      <c r="G260" s="64">
        <v>1605</v>
      </c>
      <c r="H260" s="64">
        <v>1622.4</v>
      </c>
      <c r="I260" s="64">
        <v>1639.8</v>
      </c>
      <c r="J260" s="64">
        <v>1657.2</v>
      </c>
      <c r="K260" s="64">
        <v>1674.6</v>
      </c>
      <c r="L260" s="64">
        <v>1692</v>
      </c>
      <c r="M260" s="64">
        <v>1705</v>
      </c>
      <c r="N260" s="64">
        <v>1718</v>
      </c>
      <c r="O260" s="64">
        <v>1731</v>
      </c>
      <c r="P260" s="64">
        <v>1744</v>
      </c>
      <c r="Q260" s="64">
        <v>1757</v>
      </c>
      <c r="R260" s="64">
        <v>1777</v>
      </c>
      <c r="S260" s="64">
        <v>1797</v>
      </c>
      <c r="T260" s="64">
        <v>1817</v>
      </c>
      <c r="U260" s="64">
        <v>1837</v>
      </c>
      <c r="V260" s="64">
        <v>1857</v>
      </c>
      <c r="W260" s="64">
        <v>1867.64</v>
      </c>
      <c r="X260" s="64">
        <v>1878.28</v>
      </c>
      <c r="Y260" s="64">
        <v>1888.92</v>
      </c>
      <c r="Z260" s="64">
        <v>1899.56</v>
      </c>
      <c r="AA260" s="64">
        <v>1910.2</v>
      </c>
    </row>
    <row r="261" spans="1:27">
      <c r="A261" s="63" t="s">
        <v>24</v>
      </c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>
        <v>407.9</v>
      </c>
      <c r="M261" s="64">
        <v>405.62</v>
      </c>
      <c r="N261" s="64">
        <v>403.34</v>
      </c>
      <c r="O261" s="64">
        <v>401.06</v>
      </c>
      <c r="P261" s="64">
        <v>398.78</v>
      </c>
      <c r="Q261" s="64">
        <v>396.5</v>
      </c>
      <c r="R261" s="64">
        <v>396.74</v>
      </c>
      <c r="S261" s="64">
        <v>396.98</v>
      </c>
      <c r="T261" s="64">
        <v>397.22</v>
      </c>
      <c r="U261" s="64">
        <v>397.46</v>
      </c>
      <c r="V261" s="64">
        <v>397.7</v>
      </c>
      <c r="W261" s="64">
        <v>396.98</v>
      </c>
      <c r="X261" s="64">
        <v>396.26</v>
      </c>
      <c r="Y261" s="64">
        <v>395.54</v>
      </c>
      <c r="Z261" s="64">
        <v>394.82</v>
      </c>
      <c r="AA261" s="64">
        <v>394.1</v>
      </c>
    </row>
    <row r="262" spans="1:27">
      <c r="A262" s="63" t="s">
        <v>310</v>
      </c>
      <c r="B262" s="64">
        <v>474.6</v>
      </c>
      <c r="C262" s="64">
        <v>470.76</v>
      </c>
      <c r="D262" s="64">
        <v>466.92</v>
      </c>
      <c r="E262" s="64">
        <v>463.08</v>
      </c>
      <c r="F262" s="64">
        <v>459.24</v>
      </c>
      <c r="G262" s="64">
        <v>455.4</v>
      </c>
      <c r="H262" s="64">
        <v>451.56</v>
      </c>
      <c r="I262" s="64">
        <v>447.72</v>
      </c>
      <c r="J262" s="64">
        <v>443.88</v>
      </c>
      <c r="K262" s="64">
        <v>440.04</v>
      </c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1:27">
      <c r="A263" s="63" t="s">
        <v>25</v>
      </c>
      <c r="B263" s="64">
        <v>2.2000000000000002</v>
      </c>
      <c r="C263" s="64">
        <v>2.21</v>
      </c>
      <c r="D263" s="64">
        <v>2.2200000000000002</v>
      </c>
      <c r="E263" s="64">
        <v>2.23</v>
      </c>
      <c r="F263" s="64">
        <v>2.2400000000000002</v>
      </c>
      <c r="G263" s="64">
        <v>2.25</v>
      </c>
      <c r="H263" s="64">
        <v>2.2599999999999998</v>
      </c>
      <c r="I263" s="64">
        <v>2.27</v>
      </c>
      <c r="J263" s="64">
        <v>2.2799999999999998</v>
      </c>
      <c r="K263" s="64">
        <v>2.29</v>
      </c>
      <c r="L263" s="64">
        <v>2.2999999999999998</v>
      </c>
      <c r="M263" s="64">
        <v>2.2999999999999998</v>
      </c>
      <c r="N263" s="64">
        <v>2.2999999999999998</v>
      </c>
      <c r="O263" s="64">
        <v>2.2999999999999998</v>
      </c>
      <c r="P263" s="64">
        <v>2.2999999999999998</v>
      </c>
      <c r="Q263" s="64">
        <v>2.2999999999999998</v>
      </c>
      <c r="R263" s="64">
        <v>2.3199999999999998</v>
      </c>
      <c r="S263" s="64">
        <v>2.34</v>
      </c>
      <c r="T263" s="64">
        <v>2.36</v>
      </c>
      <c r="U263" s="64">
        <v>2.38</v>
      </c>
      <c r="V263" s="64">
        <v>2.4</v>
      </c>
      <c r="W263" s="64">
        <v>2.4</v>
      </c>
      <c r="X263" s="64">
        <v>2.4</v>
      </c>
      <c r="Y263" s="64">
        <v>2.4</v>
      </c>
      <c r="Z263" s="64">
        <v>2.4</v>
      </c>
      <c r="AA263" s="64">
        <v>2.4</v>
      </c>
    </row>
    <row r="264" spans="1:27">
      <c r="A264" s="63" t="s">
        <v>26</v>
      </c>
      <c r="B264" s="64">
        <v>10</v>
      </c>
      <c r="C264" s="64">
        <v>10.3</v>
      </c>
      <c r="D264" s="64">
        <v>10.6</v>
      </c>
      <c r="E264" s="64">
        <v>10.9</v>
      </c>
      <c r="F264" s="64">
        <v>11.2</v>
      </c>
      <c r="G264" s="64">
        <v>11.5</v>
      </c>
      <c r="H264" s="64">
        <v>11.8</v>
      </c>
      <c r="I264" s="64">
        <v>12.1</v>
      </c>
      <c r="J264" s="64">
        <v>12.4</v>
      </c>
      <c r="K264" s="64">
        <v>12.7</v>
      </c>
      <c r="L264" s="64">
        <v>13</v>
      </c>
      <c r="M264" s="64">
        <v>13.4</v>
      </c>
      <c r="N264" s="64">
        <v>13.8</v>
      </c>
      <c r="O264" s="64">
        <v>14.2</v>
      </c>
      <c r="P264" s="64">
        <v>14.6</v>
      </c>
      <c r="Q264" s="64">
        <v>15</v>
      </c>
      <c r="R264" s="64">
        <v>15.8</v>
      </c>
      <c r="S264" s="64">
        <v>16.600000000000001</v>
      </c>
      <c r="T264" s="64">
        <v>17.399999999999999</v>
      </c>
      <c r="U264" s="64">
        <v>18.2</v>
      </c>
      <c r="V264" s="64">
        <v>19</v>
      </c>
      <c r="W264" s="64">
        <v>19.8</v>
      </c>
      <c r="X264" s="64">
        <v>20.6</v>
      </c>
      <c r="Y264" s="64">
        <v>21.4</v>
      </c>
      <c r="Z264" s="64">
        <v>22.2</v>
      </c>
      <c r="AA264" s="64">
        <v>23</v>
      </c>
    </row>
    <row r="265" spans="1:27">
      <c r="A265" s="63" t="s">
        <v>311</v>
      </c>
      <c r="B265" s="64">
        <v>0</v>
      </c>
      <c r="C265" s="64">
        <v>0</v>
      </c>
      <c r="D265" s="64">
        <v>0</v>
      </c>
      <c r="E265" s="64">
        <v>0</v>
      </c>
      <c r="F265" s="64">
        <v>0</v>
      </c>
      <c r="G265" s="64">
        <v>0</v>
      </c>
      <c r="H265" s="64">
        <v>0</v>
      </c>
      <c r="I265" s="64">
        <v>0</v>
      </c>
      <c r="J265" s="64">
        <v>0</v>
      </c>
      <c r="K265" s="64">
        <v>0</v>
      </c>
      <c r="L265" s="64">
        <v>0</v>
      </c>
      <c r="M265" s="64">
        <v>0</v>
      </c>
      <c r="N265" s="64">
        <v>0</v>
      </c>
      <c r="O265" s="64">
        <v>0</v>
      </c>
      <c r="P265" s="64">
        <v>0</v>
      </c>
      <c r="Q265" s="64">
        <v>0</v>
      </c>
      <c r="R265" s="64">
        <v>0</v>
      </c>
      <c r="S265" s="64">
        <v>0</v>
      </c>
      <c r="T265" s="64">
        <v>0</v>
      </c>
      <c r="U265" s="64">
        <v>0</v>
      </c>
      <c r="V265" s="64">
        <v>0</v>
      </c>
      <c r="W265" s="64">
        <v>0</v>
      </c>
      <c r="X265" s="64">
        <v>0</v>
      </c>
      <c r="Y265" s="64">
        <v>0</v>
      </c>
      <c r="Z265" s="64">
        <v>0</v>
      </c>
      <c r="AA265" s="64">
        <v>0</v>
      </c>
    </row>
    <row r="266" spans="1:27">
      <c r="A266" s="63" t="s">
        <v>27</v>
      </c>
      <c r="B266" s="64">
        <v>18.829999999999998</v>
      </c>
      <c r="C266" s="64">
        <v>18.96</v>
      </c>
      <c r="D266" s="64">
        <v>19.100000000000001</v>
      </c>
      <c r="E266" s="64">
        <v>19.23</v>
      </c>
      <c r="F266" s="64">
        <v>19.37</v>
      </c>
      <c r="G266" s="64">
        <v>19.5</v>
      </c>
      <c r="H266" s="64">
        <v>19.63</v>
      </c>
      <c r="I266" s="64">
        <v>19.77</v>
      </c>
      <c r="J266" s="64">
        <v>19.899999999999999</v>
      </c>
      <c r="K266" s="64">
        <v>20.04</v>
      </c>
      <c r="L266" s="64">
        <v>20.170000000000002</v>
      </c>
      <c r="M266" s="64">
        <v>20.34</v>
      </c>
      <c r="N266" s="64">
        <v>20.5</v>
      </c>
      <c r="O266" s="64">
        <v>20.67</v>
      </c>
      <c r="P266" s="64">
        <v>20.83</v>
      </c>
      <c r="Q266" s="64">
        <v>21</v>
      </c>
      <c r="R266" s="64">
        <v>21.1</v>
      </c>
      <c r="S266" s="64">
        <v>21.2</v>
      </c>
      <c r="T266" s="64">
        <v>21.3</v>
      </c>
      <c r="U266" s="64">
        <v>21.4</v>
      </c>
      <c r="V266" s="64">
        <v>21.5</v>
      </c>
      <c r="W266" s="64">
        <v>21.63</v>
      </c>
      <c r="X266" s="64">
        <v>21.77</v>
      </c>
      <c r="Y266" s="64">
        <v>21.9</v>
      </c>
      <c r="Z266" s="64">
        <v>22.04</v>
      </c>
      <c r="AA266" s="64">
        <v>22.17</v>
      </c>
    </row>
    <row r="267" spans="1:27">
      <c r="A267" s="63" t="s">
        <v>28</v>
      </c>
      <c r="B267" s="64">
        <v>20</v>
      </c>
      <c r="C267" s="64">
        <v>20</v>
      </c>
      <c r="D267" s="64">
        <v>20</v>
      </c>
      <c r="E267" s="64">
        <v>20</v>
      </c>
      <c r="F267" s="64">
        <v>20</v>
      </c>
      <c r="G267" s="64">
        <v>20</v>
      </c>
      <c r="H267" s="64">
        <v>20</v>
      </c>
      <c r="I267" s="64">
        <v>20</v>
      </c>
      <c r="J267" s="64">
        <v>20</v>
      </c>
      <c r="K267" s="64">
        <v>20</v>
      </c>
      <c r="L267" s="64">
        <v>20</v>
      </c>
      <c r="M267" s="64">
        <v>20</v>
      </c>
      <c r="N267" s="64">
        <v>20</v>
      </c>
      <c r="O267" s="64">
        <v>20</v>
      </c>
      <c r="P267" s="64">
        <v>20</v>
      </c>
      <c r="Q267" s="64">
        <v>20</v>
      </c>
      <c r="R267" s="64">
        <v>20</v>
      </c>
      <c r="S267" s="64">
        <v>20</v>
      </c>
      <c r="T267" s="64">
        <v>20</v>
      </c>
      <c r="U267" s="64">
        <v>20</v>
      </c>
      <c r="V267" s="64">
        <v>20</v>
      </c>
      <c r="W267" s="64">
        <v>21.2</v>
      </c>
      <c r="X267" s="64">
        <v>22.4</v>
      </c>
      <c r="Y267" s="64">
        <v>23.6</v>
      </c>
      <c r="Z267" s="64">
        <v>24.8</v>
      </c>
      <c r="AA267" s="64">
        <v>26</v>
      </c>
    </row>
    <row r="268" spans="1:27">
      <c r="A268" s="63" t="s">
        <v>29</v>
      </c>
      <c r="B268" s="64"/>
      <c r="C268" s="64"/>
      <c r="D268" s="64">
        <v>1037.4000000000001</v>
      </c>
      <c r="E268" s="64">
        <v>1032.5999999999999</v>
      </c>
      <c r="F268" s="64">
        <v>1027.8</v>
      </c>
      <c r="G268" s="64">
        <v>1023</v>
      </c>
      <c r="H268" s="64">
        <v>1018.2</v>
      </c>
      <c r="I268" s="64">
        <v>1013.4</v>
      </c>
      <c r="J268" s="64">
        <v>1008.6</v>
      </c>
      <c r="K268" s="64">
        <v>1003.8</v>
      </c>
      <c r="L268" s="64">
        <v>999</v>
      </c>
      <c r="M268" s="64">
        <v>999</v>
      </c>
      <c r="N268" s="64">
        <v>999</v>
      </c>
      <c r="O268" s="64">
        <v>999</v>
      </c>
      <c r="P268" s="64">
        <v>999</v>
      </c>
      <c r="Q268" s="64">
        <v>999</v>
      </c>
      <c r="R268" s="64">
        <v>999</v>
      </c>
      <c r="S268" s="64">
        <v>999</v>
      </c>
      <c r="T268" s="64">
        <v>999</v>
      </c>
      <c r="U268" s="64">
        <v>999</v>
      </c>
      <c r="V268" s="64">
        <v>999</v>
      </c>
      <c r="W268" s="64">
        <v>999</v>
      </c>
      <c r="X268" s="64">
        <v>999</v>
      </c>
      <c r="Y268" s="64">
        <v>999</v>
      </c>
      <c r="Z268" s="64">
        <v>999</v>
      </c>
      <c r="AA268" s="64">
        <v>999</v>
      </c>
    </row>
    <row r="269" spans="1:27">
      <c r="A269" s="63" t="s">
        <v>30</v>
      </c>
      <c r="B269" s="64">
        <v>0</v>
      </c>
      <c r="C269" s="64">
        <v>0</v>
      </c>
      <c r="D269" s="64">
        <v>0</v>
      </c>
      <c r="E269" s="64">
        <v>0</v>
      </c>
      <c r="F269" s="64">
        <v>0</v>
      </c>
      <c r="G269" s="64">
        <v>0</v>
      </c>
      <c r="H269" s="64">
        <v>0</v>
      </c>
      <c r="I269" s="64">
        <v>0</v>
      </c>
      <c r="J269" s="64">
        <v>0</v>
      </c>
      <c r="K269" s="64">
        <v>0</v>
      </c>
      <c r="L269" s="64">
        <v>0</v>
      </c>
      <c r="M269" s="64">
        <v>0</v>
      </c>
      <c r="N269" s="64">
        <v>0</v>
      </c>
      <c r="O269" s="64">
        <v>0</v>
      </c>
      <c r="P269" s="64">
        <v>0</v>
      </c>
      <c r="Q269" s="64">
        <v>0</v>
      </c>
      <c r="R269" s="64">
        <v>0</v>
      </c>
      <c r="S269" s="64">
        <v>0</v>
      </c>
      <c r="T269" s="64">
        <v>0</v>
      </c>
      <c r="U269" s="64">
        <v>0</v>
      </c>
      <c r="V269" s="64">
        <v>0</v>
      </c>
      <c r="W269" s="64">
        <v>0</v>
      </c>
      <c r="X269" s="64">
        <v>0</v>
      </c>
      <c r="Y269" s="64">
        <v>0</v>
      </c>
      <c r="Z269" s="64">
        <v>0</v>
      </c>
      <c r="AA269" s="64">
        <v>0</v>
      </c>
    </row>
    <row r="270" spans="1:27">
      <c r="A270" s="63" t="s">
        <v>31</v>
      </c>
      <c r="B270" s="64">
        <v>4984</v>
      </c>
      <c r="C270" s="64">
        <v>5003.2</v>
      </c>
      <c r="D270" s="64">
        <v>5022.3999999999996</v>
      </c>
      <c r="E270" s="64">
        <v>5041.6000000000004</v>
      </c>
      <c r="F270" s="64">
        <v>5060.8</v>
      </c>
      <c r="G270" s="64">
        <v>5080</v>
      </c>
      <c r="H270" s="64">
        <v>5099.2</v>
      </c>
      <c r="I270" s="64">
        <v>5118.3999999999996</v>
      </c>
      <c r="J270" s="64">
        <v>5137.6000000000004</v>
      </c>
      <c r="K270" s="64">
        <v>5156.8</v>
      </c>
      <c r="L270" s="64">
        <v>5176</v>
      </c>
      <c r="M270" s="64">
        <v>5264.8</v>
      </c>
      <c r="N270" s="64">
        <v>5353.6</v>
      </c>
      <c r="O270" s="64">
        <v>5442.4</v>
      </c>
      <c r="P270" s="64">
        <v>5531.2</v>
      </c>
      <c r="Q270" s="64">
        <v>5620</v>
      </c>
      <c r="R270" s="64">
        <v>5890.6</v>
      </c>
      <c r="S270" s="64">
        <v>6161.2</v>
      </c>
      <c r="T270" s="64">
        <v>6431.8</v>
      </c>
      <c r="U270" s="64">
        <v>6702.4</v>
      </c>
      <c r="V270" s="64">
        <v>6973</v>
      </c>
      <c r="W270" s="64">
        <v>7125.6</v>
      </c>
      <c r="X270" s="64">
        <v>7278.2</v>
      </c>
      <c r="Y270" s="64">
        <v>7430.8</v>
      </c>
      <c r="Z270" s="64">
        <v>7583.4</v>
      </c>
      <c r="AA270" s="64">
        <v>7736</v>
      </c>
    </row>
    <row r="271" spans="1:27">
      <c r="A271" s="63" t="s">
        <v>33</v>
      </c>
      <c r="B271" s="64">
        <v>0</v>
      </c>
      <c r="C271" s="64">
        <v>0</v>
      </c>
      <c r="D271" s="64">
        <v>0</v>
      </c>
      <c r="E271" s="64">
        <v>0</v>
      </c>
      <c r="F271" s="64">
        <v>0</v>
      </c>
      <c r="G271" s="64">
        <v>0</v>
      </c>
      <c r="H271" s="64">
        <v>0</v>
      </c>
      <c r="I271" s="64">
        <v>0</v>
      </c>
      <c r="J271" s="64">
        <v>0</v>
      </c>
      <c r="K271" s="64">
        <v>0</v>
      </c>
      <c r="L271" s="64">
        <v>0</v>
      </c>
      <c r="M271" s="64">
        <v>0</v>
      </c>
      <c r="N271" s="64">
        <v>0</v>
      </c>
      <c r="O271" s="64">
        <v>0</v>
      </c>
      <c r="P271" s="64">
        <v>0</v>
      </c>
      <c r="Q271" s="64">
        <v>0</v>
      </c>
      <c r="R271" s="64">
        <v>0</v>
      </c>
      <c r="S271" s="64">
        <v>0</v>
      </c>
      <c r="T271" s="64">
        <v>0</v>
      </c>
      <c r="U271" s="64">
        <v>0</v>
      </c>
      <c r="V271" s="64">
        <v>0</v>
      </c>
      <c r="W271" s="64">
        <v>0</v>
      </c>
      <c r="X271" s="64">
        <v>0</v>
      </c>
      <c r="Y271" s="64">
        <v>0</v>
      </c>
      <c r="Z271" s="64">
        <v>0</v>
      </c>
      <c r="AA271" s="64">
        <v>0</v>
      </c>
    </row>
    <row r="272" spans="1:27">
      <c r="A272" s="63" t="s">
        <v>34</v>
      </c>
      <c r="B272" s="64">
        <v>0.67</v>
      </c>
      <c r="C272" s="64">
        <v>0.73</v>
      </c>
      <c r="D272" s="64">
        <v>0.8</v>
      </c>
      <c r="E272" s="64">
        <v>0.86</v>
      </c>
      <c r="F272" s="64">
        <v>0.92</v>
      </c>
      <c r="G272" s="64">
        <v>0.99</v>
      </c>
      <c r="H272" s="64">
        <v>1.05</v>
      </c>
      <c r="I272" s="64">
        <v>1.1100000000000001</v>
      </c>
      <c r="J272" s="64">
        <v>1.18</v>
      </c>
      <c r="K272" s="64">
        <v>1.24</v>
      </c>
      <c r="L272" s="64">
        <v>1.3</v>
      </c>
      <c r="M272" s="64">
        <v>1.44</v>
      </c>
      <c r="N272" s="64">
        <v>1.56</v>
      </c>
      <c r="O272" s="64">
        <v>1.7</v>
      </c>
      <c r="P272" s="64">
        <v>1.83</v>
      </c>
      <c r="Q272" s="64">
        <v>1.96</v>
      </c>
      <c r="R272" s="64">
        <v>2.1</v>
      </c>
      <c r="S272" s="64">
        <v>2.25</v>
      </c>
      <c r="T272" s="64">
        <v>2.39</v>
      </c>
      <c r="U272" s="64">
        <v>2.54</v>
      </c>
      <c r="V272" s="64">
        <v>2.68</v>
      </c>
      <c r="W272" s="64">
        <v>2.68</v>
      </c>
      <c r="X272" s="64">
        <v>2.68</v>
      </c>
      <c r="Y272" s="64">
        <v>2.68</v>
      </c>
      <c r="Z272" s="64">
        <v>2.68</v>
      </c>
      <c r="AA272" s="64">
        <v>2.68</v>
      </c>
    </row>
    <row r="273" spans="1:27">
      <c r="A273" s="63" t="s">
        <v>35</v>
      </c>
      <c r="B273" s="64">
        <v>1032</v>
      </c>
      <c r="C273" s="64">
        <v>1022.1</v>
      </c>
      <c r="D273" s="64">
        <v>1012.2</v>
      </c>
      <c r="E273" s="64">
        <v>1002.3</v>
      </c>
      <c r="F273" s="64">
        <v>992.4</v>
      </c>
      <c r="G273" s="64">
        <v>982.5</v>
      </c>
      <c r="H273" s="64">
        <v>972.6</v>
      </c>
      <c r="I273" s="64">
        <v>962.7</v>
      </c>
      <c r="J273" s="64">
        <v>952.8</v>
      </c>
      <c r="K273" s="64">
        <v>942.9</v>
      </c>
      <c r="L273" s="64">
        <v>933</v>
      </c>
      <c r="M273" s="64">
        <v>921.2</v>
      </c>
      <c r="N273" s="64">
        <v>909.4</v>
      </c>
      <c r="O273" s="64">
        <v>897.6</v>
      </c>
      <c r="P273" s="64">
        <v>885.8</v>
      </c>
      <c r="Q273" s="64">
        <v>874</v>
      </c>
      <c r="R273" s="64">
        <v>862.6</v>
      </c>
      <c r="S273" s="64">
        <v>851.2</v>
      </c>
      <c r="T273" s="64">
        <v>839.8</v>
      </c>
      <c r="U273" s="64">
        <v>828.4</v>
      </c>
      <c r="V273" s="64">
        <v>817</v>
      </c>
      <c r="W273" s="64">
        <v>817</v>
      </c>
      <c r="X273" s="64">
        <v>817</v>
      </c>
      <c r="Y273" s="64">
        <v>817</v>
      </c>
      <c r="Z273" s="64">
        <v>817</v>
      </c>
      <c r="AA273" s="64">
        <v>817</v>
      </c>
    </row>
    <row r="274" spans="1:27">
      <c r="A274" s="63" t="s">
        <v>36</v>
      </c>
      <c r="B274" s="64">
        <v>6.6</v>
      </c>
      <c r="C274" s="64">
        <v>11.77</v>
      </c>
      <c r="D274" s="64">
        <v>16.940000000000001</v>
      </c>
      <c r="E274" s="64">
        <v>22.11</v>
      </c>
      <c r="F274" s="64">
        <v>27.28</v>
      </c>
      <c r="G274" s="64">
        <v>32.450000000000003</v>
      </c>
      <c r="H274" s="64">
        <v>37.619999999999997</v>
      </c>
      <c r="I274" s="64">
        <v>42.79</v>
      </c>
      <c r="J274" s="64">
        <v>47.96</v>
      </c>
      <c r="K274" s="64">
        <v>53.13</v>
      </c>
      <c r="L274" s="64">
        <v>58.3</v>
      </c>
      <c r="M274" s="64">
        <v>64.22</v>
      </c>
      <c r="N274" s="64">
        <v>70.14</v>
      </c>
      <c r="O274" s="64">
        <v>76.06</v>
      </c>
      <c r="P274" s="64">
        <v>81.98</v>
      </c>
      <c r="Q274" s="64">
        <v>87.9</v>
      </c>
      <c r="R274" s="64">
        <v>102.98</v>
      </c>
      <c r="S274" s="64">
        <v>118.06</v>
      </c>
      <c r="T274" s="64">
        <v>133.13999999999999</v>
      </c>
      <c r="U274" s="64">
        <v>148.22</v>
      </c>
      <c r="V274" s="64">
        <v>163.30000000000001</v>
      </c>
      <c r="W274" s="64">
        <v>178.41</v>
      </c>
      <c r="X274" s="64">
        <v>193.53</v>
      </c>
      <c r="Y274" s="64">
        <v>208.64</v>
      </c>
      <c r="Z274" s="64">
        <v>223.76</v>
      </c>
      <c r="AA274" s="64">
        <v>238.87</v>
      </c>
    </row>
    <row r="275" spans="1:27">
      <c r="A275" s="63" t="s">
        <v>37</v>
      </c>
      <c r="B275" s="64">
        <v>186</v>
      </c>
      <c r="C275" s="64">
        <v>176</v>
      </c>
      <c r="D275" s="64">
        <v>166</v>
      </c>
      <c r="E275" s="64">
        <v>156</v>
      </c>
      <c r="F275" s="64">
        <v>146</v>
      </c>
      <c r="G275" s="64">
        <v>136</v>
      </c>
      <c r="H275" s="64">
        <v>126</v>
      </c>
      <c r="I275" s="64">
        <v>116</v>
      </c>
      <c r="J275" s="64">
        <v>106</v>
      </c>
      <c r="K275" s="64">
        <v>96</v>
      </c>
      <c r="L275" s="64">
        <v>86</v>
      </c>
      <c r="M275" s="64">
        <v>84.4</v>
      </c>
      <c r="N275" s="64">
        <v>82.8</v>
      </c>
      <c r="O275" s="64">
        <v>81.2</v>
      </c>
      <c r="P275" s="64">
        <v>79.599999999999994</v>
      </c>
      <c r="Q275" s="64">
        <v>78</v>
      </c>
      <c r="R275" s="64">
        <v>85</v>
      </c>
      <c r="S275" s="64">
        <v>92</v>
      </c>
      <c r="T275" s="64">
        <v>99</v>
      </c>
      <c r="U275" s="64">
        <v>106</v>
      </c>
      <c r="V275" s="64">
        <v>113</v>
      </c>
      <c r="W275" s="64">
        <v>114.4</v>
      </c>
      <c r="X275" s="64">
        <v>115.8</v>
      </c>
      <c r="Y275" s="64">
        <v>117.2</v>
      </c>
      <c r="Z275" s="64">
        <v>118.6</v>
      </c>
      <c r="AA275" s="64">
        <v>120</v>
      </c>
    </row>
    <row r="276" spans="1:27">
      <c r="A276" s="63" t="s">
        <v>254</v>
      </c>
      <c r="B276" s="64">
        <v>154</v>
      </c>
      <c r="C276" s="64">
        <v>164.7</v>
      </c>
      <c r="D276" s="64">
        <v>175.4</v>
      </c>
      <c r="E276" s="64">
        <v>186.1</v>
      </c>
      <c r="F276" s="64">
        <v>196.8</v>
      </c>
      <c r="G276" s="64">
        <v>207.5</v>
      </c>
      <c r="H276" s="64">
        <v>218.2</v>
      </c>
      <c r="I276" s="64">
        <v>228.9</v>
      </c>
      <c r="J276" s="64">
        <v>239.6</v>
      </c>
      <c r="K276" s="64">
        <v>250.3</v>
      </c>
      <c r="L276" s="64">
        <v>261</v>
      </c>
      <c r="M276" s="64">
        <v>276.2</v>
      </c>
      <c r="N276" s="64">
        <v>291.39999999999998</v>
      </c>
      <c r="O276" s="64">
        <v>306.60000000000002</v>
      </c>
      <c r="P276" s="64">
        <v>321.8</v>
      </c>
      <c r="Q276" s="64">
        <v>337</v>
      </c>
      <c r="R276" s="64">
        <v>350.6</v>
      </c>
      <c r="S276" s="64">
        <v>364.2</v>
      </c>
      <c r="T276" s="64">
        <v>377.8</v>
      </c>
      <c r="U276" s="64">
        <v>391.4</v>
      </c>
      <c r="V276" s="64">
        <v>405</v>
      </c>
      <c r="W276" s="64">
        <v>409.4</v>
      </c>
      <c r="X276" s="64">
        <v>413.8</v>
      </c>
      <c r="Y276" s="64">
        <v>418.2</v>
      </c>
      <c r="Z276" s="64">
        <v>422.6</v>
      </c>
      <c r="AA276" s="64">
        <v>427</v>
      </c>
    </row>
    <row r="277" spans="1:27">
      <c r="A277" s="63" t="s">
        <v>38</v>
      </c>
      <c r="B277" s="64">
        <v>57.75</v>
      </c>
      <c r="C277" s="64">
        <v>60.18</v>
      </c>
      <c r="D277" s="64">
        <v>62.62</v>
      </c>
      <c r="E277" s="64">
        <v>65.05</v>
      </c>
      <c r="F277" s="64">
        <v>67.489999999999995</v>
      </c>
      <c r="G277" s="64">
        <v>69.92</v>
      </c>
      <c r="H277" s="64">
        <v>72.349999999999994</v>
      </c>
      <c r="I277" s="64">
        <v>74.790000000000006</v>
      </c>
      <c r="J277" s="64">
        <v>77.22</v>
      </c>
      <c r="K277" s="64">
        <v>79.66</v>
      </c>
      <c r="L277" s="64">
        <v>82.09</v>
      </c>
      <c r="M277" s="64">
        <v>82.39</v>
      </c>
      <c r="N277" s="64">
        <v>82.69</v>
      </c>
      <c r="O277" s="64">
        <v>82.99</v>
      </c>
      <c r="P277" s="64">
        <v>83.29</v>
      </c>
      <c r="Q277" s="64">
        <v>83.59</v>
      </c>
      <c r="R277" s="64">
        <v>83.89</v>
      </c>
      <c r="S277" s="64">
        <v>84.19</v>
      </c>
      <c r="T277" s="64">
        <v>84.49</v>
      </c>
      <c r="U277" s="64">
        <v>84.79</v>
      </c>
      <c r="V277" s="64">
        <v>85.09</v>
      </c>
      <c r="W277" s="64">
        <v>84.93</v>
      </c>
      <c r="X277" s="64">
        <v>84.77</v>
      </c>
      <c r="Y277" s="64">
        <v>84.6</v>
      </c>
      <c r="Z277" s="64">
        <v>84.44</v>
      </c>
      <c r="AA277" s="64">
        <v>84.28</v>
      </c>
    </row>
    <row r="278" spans="1:27">
      <c r="A278" s="63" t="s">
        <v>39</v>
      </c>
      <c r="B278" s="64">
        <v>67</v>
      </c>
      <c r="C278" s="64">
        <v>68.2</v>
      </c>
      <c r="D278" s="64">
        <v>69.400000000000006</v>
      </c>
      <c r="E278" s="64">
        <v>70.599999999999994</v>
      </c>
      <c r="F278" s="64">
        <v>71.8</v>
      </c>
      <c r="G278" s="64">
        <v>73</v>
      </c>
      <c r="H278" s="64">
        <v>74.2</v>
      </c>
      <c r="I278" s="64">
        <v>75.400000000000006</v>
      </c>
      <c r="J278" s="64">
        <v>76.599999999999994</v>
      </c>
      <c r="K278" s="64">
        <v>77.8</v>
      </c>
      <c r="L278" s="64">
        <v>79</v>
      </c>
      <c r="M278" s="64">
        <v>78</v>
      </c>
      <c r="N278" s="64">
        <v>77</v>
      </c>
      <c r="O278" s="64">
        <v>76</v>
      </c>
      <c r="P278" s="64">
        <v>75</v>
      </c>
      <c r="Q278" s="64">
        <v>74</v>
      </c>
      <c r="R278" s="64">
        <v>73</v>
      </c>
      <c r="S278" s="64">
        <v>72</v>
      </c>
      <c r="T278" s="64">
        <v>71</v>
      </c>
      <c r="U278" s="64">
        <v>70</v>
      </c>
      <c r="V278" s="64">
        <v>69</v>
      </c>
      <c r="W278" s="64">
        <v>69</v>
      </c>
      <c r="X278" s="64">
        <v>69</v>
      </c>
      <c r="Y278" s="64">
        <v>69</v>
      </c>
      <c r="Z278" s="64">
        <v>69</v>
      </c>
      <c r="AA278" s="64">
        <v>69</v>
      </c>
    </row>
    <row r="279" spans="1:27">
      <c r="A279" s="63" t="s">
        <v>40</v>
      </c>
      <c r="B279" s="64">
        <v>13.8</v>
      </c>
      <c r="C279" s="64">
        <v>13.8</v>
      </c>
      <c r="D279" s="64">
        <v>13.8</v>
      </c>
      <c r="E279" s="64">
        <v>13.8</v>
      </c>
      <c r="F279" s="64">
        <v>13.8</v>
      </c>
      <c r="G279" s="64">
        <v>13.8</v>
      </c>
      <c r="H279" s="64">
        <v>13.8</v>
      </c>
      <c r="I279" s="64">
        <v>13.8</v>
      </c>
      <c r="J279" s="64">
        <v>13.8</v>
      </c>
      <c r="K279" s="64">
        <v>13.8</v>
      </c>
      <c r="L279" s="64">
        <v>13.8</v>
      </c>
      <c r="M279" s="64">
        <v>13.8</v>
      </c>
      <c r="N279" s="64">
        <v>13.8</v>
      </c>
      <c r="O279" s="64">
        <v>13.8</v>
      </c>
      <c r="P279" s="64">
        <v>13.8</v>
      </c>
      <c r="Q279" s="64">
        <v>13.8</v>
      </c>
      <c r="R279" s="64">
        <v>14.98</v>
      </c>
      <c r="S279" s="64">
        <v>16.16</v>
      </c>
      <c r="T279" s="64">
        <v>17.34</v>
      </c>
      <c r="U279" s="64">
        <v>18.52</v>
      </c>
      <c r="V279" s="64">
        <v>19.7</v>
      </c>
      <c r="W279" s="64">
        <v>20.88</v>
      </c>
      <c r="X279" s="64">
        <v>22.06</v>
      </c>
      <c r="Y279" s="64">
        <v>23.24</v>
      </c>
      <c r="Z279" s="64">
        <v>24.42</v>
      </c>
      <c r="AA279" s="64">
        <v>25.6</v>
      </c>
    </row>
    <row r="280" spans="1:27">
      <c r="A280" s="63" t="s">
        <v>41</v>
      </c>
      <c r="B280" s="64">
        <v>4578</v>
      </c>
      <c r="C280" s="64">
        <v>5054.7</v>
      </c>
      <c r="D280" s="64">
        <v>5531.4</v>
      </c>
      <c r="E280" s="64">
        <v>6008.1</v>
      </c>
      <c r="F280" s="64">
        <v>6484.8</v>
      </c>
      <c r="G280" s="64">
        <v>6961.5</v>
      </c>
      <c r="H280" s="64">
        <v>7438.2</v>
      </c>
      <c r="I280" s="64">
        <v>7914.9</v>
      </c>
      <c r="J280" s="64">
        <v>8391.6</v>
      </c>
      <c r="K280" s="64">
        <v>8868.2999999999993</v>
      </c>
      <c r="L280" s="64">
        <v>9345</v>
      </c>
      <c r="M280" s="64">
        <v>9818</v>
      </c>
      <c r="N280" s="64">
        <v>10291</v>
      </c>
      <c r="O280" s="64">
        <v>10764</v>
      </c>
      <c r="P280" s="64">
        <v>11237</v>
      </c>
      <c r="Q280" s="64">
        <v>11710</v>
      </c>
      <c r="R280" s="64">
        <v>12163</v>
      </c>
      <c r="S280" s="64">
        <v>12616</v>
      </c>
      <c r="T280" s="64">
        <v>13069</v>
      </c>
      <c r="U280" s="64">
        <v>13522</v>
      </c>
      <c r="V280" s="64">
        <v>13975</v>
      </c>
      <c r="W280" s="64">
        <v>14336.8</v>
      </c>
      <c r="X280" s="64">
        <v>14698.6</v>
      </c>
      <c r="Y280" s="64">
        <v>15060.4</v>
      </c>
      <c r="Z280" s="64">
        <v>15422.2</v>
      </c>
      <c r="AA280" s="64">
        <v>15784</v>
      </c>
    </row>
    <row r="281" spans="1:27">
      <c r="A281" s="63" t="s">
        <v>42</v>
      </c>
      <c r="B281" s="64">
        <v>0</v>
      </c>
      <c r="C281" s="64">
        <v>0</v>
      </c>
      <c r="D281" s="64">
        <v>0</v>
      </c>
      <c r="E281" s="64">
        <v>0</v>
      </c>
      <c r="F281" s="64">
        <v>0</v>
      </c>
      <c r="G281" s="64">
        <v>0</v>
      </c>
      <c r="H281" s="64">
        <v>0</v>
      </c>
      <c r="I281" s="64">
        <v>0</v>
      </c>
      <c r="J281" s="64">
        <v>0</v>
      </c>
      <c r="K281" s="64">
        <v>0</v>
      </c>
      <c r="L281" s="64">
        <v>0</v>
      </c>
      <c r="M281" s="64">
        <v>0</v>
      </c>
      <c r="N281" s="64">
        <v>0</v>
      </c>
      <c r="O281" s="64">
        <v>0</v>
      </c>
      <c r="P281" s="64">
        <v>0</v>
      </c>
      <c r="Q281" s="64">
        <v>0</v>
      </c>
      <c r="R281" s="64">
        <v>0</v>
      </c>
      <c r="S281" s="64">
        <v>0</v>
      </c>
      <c r="T281" s="64">
        <v>0</v>
      </c>
      <c r="U281" s="64">
        <v>0</v>
      </c>
      <c r="V281" s="64">
        <v>0</v>
      </c>
      <c r="W281" s="64">
        <v>0</v>
      </c>
      <c r="X281" s="64">
        <v>0</v>
      </c>
      <c r="Y281" s="64">
        <v>0</v>
      </c>
      <c r="Z281" s="64">
        <v>0</v>
      </c>
      <c r="AA281" s="64">
        <v>0</v>
      </c>
    </row>
    <row r="282" spans="1:27">
      <c r="A282" s="63" t="s">
        <v>43</v>
      </c>
      <c r="B282" s="64">
        <v>2</v>
      </c>
      <c r="C282" s="64">
        <v>2</v>
      </c>
      <c r="D282" s="64">
        <v>2</v>
      </c>
      <c r="E282" s="64">
        <v>2</v>
      </c>
      <c r="F282" s="64">
        <v>2</v>
      </c>
      <c r="G282" s="64">
        <v>2</v>
      </c>
      <c r="H282" s="64">
        <v>2</v>
      </c>
      <c r="I282" s="64">
        <v>2</v>
      </c>
      <c r="J282" s="64">
        <v>2</v>
      </c>
      <c r="K282" s="64">
        <v>2</v>
      </c>
      <c r="L282" s="64">
        <v>2</v>
      </c>
      <c r="M282" s="64">
        <v>2</v>
      </c>
      <c r="N282" s="64">
        <v>2</v>
      </c>
      <c r="O282" s="64">
        <v>2</v>
      </c>
      <c r="P282" s="64">
        <v>2</v>
      </c>
      <c r="Q282" s="64">
        <v>2</v>
      </c>
      <c r="R282" s="64">
        <v>2</v>
      </c>
      <c r="S282" s="64">
        <v>2</v>
      </c>
      <c r="T282" s="64">
        <v>2</v>
      </c>
      <c r="U282" s="64">
        <v>2</v>
      </c>
      <c r="V282" s="64">
        <v>2</v>
      </c>
      <c r="W282" s="64">
        <v>2</v>
      </c>
      <c r="X282" s="64">
        <v>2</v>
      </c>
      <c r="Y282" s="64">
        <v>2</v>
      </c>
      <c r="Z282" s="64">
        <v>2</v>
      </c>
      <c r="AA282" s="64">
        <v>2</v>
      </c>
    </row>
    <row r="283" spans="1:27">
      <c r="A283" s="63" t="s">
        <v>44</v>
      </c>
      <c r="B283" s="64">
        <v>11</v>
      </c>
      <c r="C283" s="64">
        <v>11.3</v>
      </c>
      <c r="D283" s="64">
        <v>11.6</v>
      </c>
      <c r="E283" s="64">
        <v>11.9</v>
      </c>
      <c r="F283" s="64">
        <v>12.2</v>
      </c>
      <c r="G283" s="64">
        <v>12.5</v>
      </c>
      <c r="H283" s="64">
        <v>12.8</v>
      </c>
      <c r="I283" s="64">
        <v>13.1</v>
      </c>
      <c r="J283" s="64">
        <v>13.4</v>
      </c>
      <c r="K283" s="64">
        <v>13.7</v>
      </c>
      <c r="L283" s="64">
        <v>14</v>
      </c>
      <c r="M283" s="64">
        <v>14.2</v>
      </c>
      <c r="N283" s="64">
        <v>14.4</v>
      </c>
      <c r="O283" s="64">
        <v>14.6</v>
      </c>
      <c r="P283" s="64">
        <v>14.8</v>
      </c>
      <c r="Q283" s="64">
        <v>15</v>
      </c>
      <c r="R283" s="64">
        <v>15.4</v>
      </c>
      <c r="S283" s="64">
        <v>15.8</v>
      </c>
      <c r="T283" s="64">
        <v>16.2</v>
      </c>
      <c r="U283" s="64">
        <v>16.600000000000001</v>
      </c>
      <c r="V283" s="64">
        <v>17</v>
      </c>
      <c r="W283" s="64">
        <v>17.260000000000002</v>
      </c>
      <c r="X283" s="64">
        <v>17.52</v>
      </c>
      <c r="Y283" s="64">
        <v>17.78</v>
      </c>
      <c r="Z283" s="64">
        <v>18.04</v>
      </c>
      <c r="AA283" s="64">
        <v>18.3</v>
      </c>
    </row>
    <row r="284" spans="1:27">
      <c r="A284" s="63" t="s">
        <v>312</v>
      </c>
      <c r="B284" s="64">
        <v>0</v>
      </c>
      <c r="C284" s="64">
        <v>0</v>
      </c>
      <c r="D284" s="64">
        <v>0</v>
      </c>
      <c r="E284" s="64">
        <v>0</v>
      </c>
      <c r="F284" s="64">
        <v>0</v>
      </c>
      <c r="G284" s="64">
        <v>0</v>
      </c>
      <c r="H284" s="64">
        <v>0</v>
      </c>
      <c r="I284" s="64">
        <v>0</v>
      </c>
      <c r="J284" s="64">
        <v>0</v>
      </c>
      <c r="K284" s="64">
        <v>0</v>
      </c>
      <c r="L284" s="64">
        <v>0</v>
      </c>
      <c r="M284" s="64">
        <v>0</v>
      </c>
      <c r="N284" s="64">
        <v>0</v>
      </c>
      <c r="O284" s="64">
        <v>0</v>
      </c>
      <c r="P284" s="64">
        <v>0</v>
      </c>
      <c r="Q284" s="64">
        <v>0</v>
      </c>
      <c r="R284" s="64">
        <v>0</v>
      </c>
      <c r="S284" s="64">
        <v>0</v>
      </c>
      <c r="T284" s="64">
        <v>0</v>
      </c>
      <c r="U284" s="64">
        <v>0</v>
      </c>
      <c r="V284" s="64">
        <v>0</v>
      </c>
      <c r="W284" s="64">
        <v>0</v>
      </c>
      <c r="X284" s="64">
        <v>0</v>
      </c>
      <c r="Y284" s="64">
        <v>0</v>
      </c>
      <c r="Z284" s="64">
        <v>0</v>
      </c>
      <c r="AA284" s="64">
        <v>0</v>
      </c>
    </row>
    <row r="285" spans="1:27">
      <c r="A285" s="63" t="s">
        <v>45</v>
      </c>
      <c r="B285" s="64">
        <v>1707</v>
      </c>
      <c r="C285" s="64">
        <v>1729.9</v>
      </c>
      <c r="D285" s="64">
        <v>1752.8</v>
      </c>
      <c r="E285" s="64">
        <v>1775.7</v>
      </c>
      <c r="F285" s="64">
        <v>1798.6</v>
      </c>
      <c r="G285" s="64">
        <v>1821.5</v>
      </c>
      <c r="H285" s="64">
        <v>1844.4</v>
      </c>
      <c r="I285" s="64">
        <v>1867.3</v>
      </c>
      <c r="J285" s="64">
        <v>1890.2</v>
      </c>
      <c r="K285" s="64">
        <v>1913.1</v>
      </c>
      <c r="L285" s="64">
        <v>1936</v>
      </c>
      <c r="M285" s="64">
        <v>1961.4</v>
      </c>
      <c r="N285" s="64">
        <v>1986.8</v>
      </c>
      <c r="O285" s="64">
        <v>2012.2</v>
      </c>
      <c r="P285" s="64">
        <v>2037.6</v>
      </c>
      <c r="Q285" s="64">
        <v>2063</v>
      </c>
      <c r="R285" s="64">
        <v>2127.1999999999998</v>
      </c>
      <c r="S285" s="64">
        <v>2191.4</v>
      </c>
      <c r="T285" s="64">
        <v>2255.6</v>
      </c>
      <c r="U285" s="64">
        <v>2319.8000000000002</v>
      </c>
      <c r="V285" s="64">
        <v>2384</v>
      </c>
      <c r="W285" s="64">
        <v>2516</v>
      </c>
      <c r="X285" s="64">
        <v>2648</v>
      </c>
      <c r="Y285" s="64">
        <v>2780</v>
      </c>
      <c r="Z285" s="64">
        <v>2912</v>
      </c>
      <c r="AA285" s="64">
        <v>3044</v>
      </c>
    </row>
    <row r="286" spans="1:27">
      <c r="A286" s="63" t="s">
        <v>46</v>
      </c>
      <c r="B286" s="64">
        <v>41950.3</v>
      </c>
      <c r="C286" s="64">
        <v>43194.62</v>
      </c>
      <c r="D286" s="64">
        <v>44438.94</v>
      </c>
      <c r="E286" s="64">
        <v>45683.26</v>
      </c>
      <c r="F286" s="64">
        <v>46927.58</v>
      </c>
      <c r="G286" s="64">
        <v>48171.9</v>
      </c>
      <c r="H286" s="64">
        <v>49416.22</v>
      </c>
      <c r="I286" s="64">
        <v>50660.54</v>
      </c>
      <c r="J286" s="64">
        <v>51904.86</v>
      </c>
      <c r="K286" s="64">
        <v>53149.18</v>
      </c>
      <c r="L286" s="64">
        <v>54393.5</v>
      </c>
      <c r="M286" s="64">
        <v>56958.66</v>
      </c>
      <c r="N286" s="64">
        <v>59523.82</v>
      </c>
      <c r="O286" s="64">
        <v>62088.98</v>
      </c>
      <c r="P286" s="64">
        <v>64654.14</v>
      </c>
      <c r="Q286" s="64">
        <v>67219.3</v>
      </c>
      <c r="R286" s="64">
        <v>68388.740000000005</v>
      </c>
      <c r="S286" s="64">
        <v>69558.179999999993</v>
      </c>
      <c r="T286" s="64">
        <v>70727.62</v>
      </c>
      <c r="U286" s="64">
        <v>71897.06</v>
      </c>
      <c r="V286" s="64">
        <v>73066.5</v>
      </c>
      <c r="W286" s="64">
        <v>74249.64</v>
      </c>
      <c r="X286" s="64">
        <v>75432.78</v>
      </c>
      <c r="Y286" s="64">
        <v>76615.92</v>
      </c>
      <c r="Z286" s="64">
        <v>77799.06</v>
      </c>
      <c r="AA286" s="64">
        <v>78982.2</v>
      </c>
    </row>
    <row r="287" spans="1:27">
      <c r="A287" s="63" t="s">
        <v>49</v>
      </c>
      <c r="B287" s="64">
        <v>10.32</v>
      </c>
      <c r="C287" s="64">
        <v>11.61</v>
      </c>
      <c r="D287" s="64">
        <v>12.9</v>
      </c>
      <c r="E287" s="64">
        <v>14.2</v>
      </c>
      <c r="F287" s="64">
        <v>15.49</v>
      </c>
      <c r="G287" s="64">
        <v>16.78</v>
      </c>
      <c r="H287" s="64">
        <v>18.07</v>
      </c>
      <c r="I287" s="64">
        <v>19.36</v>
      </c>
      <c r="J287" s="64">
        <v>20.66</v>
      </c>
      <c r="K287" s="64">
        <v>21.95</v>
      </c>
      <c r="L287" s="64">
        <v>23.24</v>
      </c>
      <c r="M287" s="64">
        <v>32.72</v>
      </c>
      <c r="N287" s="64">
        <v>42.2</v>
      </c>
      <c r="O287" s="64">
        <v>51.69</v>
      </c>
      <c r="P287" s="64">
        <v>61.17</v>
      </c>
      <c r="Q287" s="64">
        <v>70.650000000000006</v>
      </c>
      <c r="R287" s="64">
        <v>65.849999999999994</v>
      </c>
      <c r="S287" s="64">
        <v>61.05</v>
      </c>
      <c r="T287" s="64">
        <v>56.25</v>
      </c>
      <c r="U287" s="64">
        <v>51.45</v>
      </c>
      <c r="V287" s="64">
        <v>46.65</v>
      </c>
      <c r="W287" s="64">
        <v>51.5</v>
      </c>
      <c r="X287" s="64">
        <v>56.35</v>
      </c>
      <c r="Y287" s="64">
        <v>61.2</v>
      </c>
      <c r="Z287" s="64">
        <v>66.05</v>
      </c>
      <c r="AA287" s="64">
        <v>70.900000000000006</v>
      </c>
    </row>
    <row r="288" spans="1:27">
      <c r="A288" s="63" t="s">
        <v>50</v>
      </c>
      <c r="B288" s="64">
        <v>2</v>
      </c>
      <c r="C288" s="64">
        <v>2</v>
      </c>
      <c r="D288" s="64">
        <v>2</v>
      </c>
      <c r="E288" s="64">
        <v>2</v>
      </c>
      <c r="F288" s="64">
        <v>2</v>
      </c>
      <c r="G288" s="64">
        <v>2</v>
      </c>
      <c r="H288" s="64">
        <v>2</v>
      </c>
      <c r="I288" s="64">
        <v>2</v>
      </c>
      <c r="J288" s="64">
        <v>2</v>
      </c>
      <c r="K288" s="64">
        <v>2</v>
      </c>
      <c r="L288" s="64">
        <v>2</v>
      </c>
      <c r="M288" s="64">
        <v>1.8</v>
      </c>
      <c r="N288" s="64">
        <v>1.6</v>
      </c>
      <c r="O288" s="64">
        <v>1.4</v>
      </c>
      <c r="P288" s="64">
        <v>1.2</v>
      </c>
      <c r="Q288" s="64">
        <v>1</v>
      </c>
      <c r="R288" s="64">
        <v>1</v>
      </c>
      <c r="S288" s="64">
        <v>1</v>
      </c>
      <c r="T288" s="64">
        <v>1</v>
      </c>
      <c r="U288" s="64">
        <v>1</v>
      </c>
      <c r="V288" s="64">
        <v>1</v>
      </c>
      <c r="W288" s="64">
        <v>1.4</v>
      </c>
      <c r="X288" s="64">
        <v>1.8</v>
      </c>
      <c r="Y288" s="64">
        <v>2.2000000000000002</v>
      </c>
      <c r="Z288" s="64">
        <v>2.6</v>
      </c>
      <c r="AA288" s="64">
        <v>3</v>
      </c>
    </row>
    <row r="289" spans="1:27">
      <c r="A289" s="63" t="s">
        <v>51</v>
      </c>
      <c r="B289" s="64">
        <v>51</v>
      </c>
      <c r="C289" s="64">
        <v>51</v>
      </c>
      <c r="D289" s="64">
        <v>51</v>
      </c>
      <c r="E289" s="64">
        <v>51</v>
      </c>
      <c r="F289" s="64">
        <v>51</v>
      </c>
      <c r="G289" s="64">
        <v>51</v>
      </c>
      <c r="H289" s="64">
        <v>51</v>
      </c>
      <c r="I289" s="64">
        <v>51</v>
      </c>
      <c r="J289" s="64">
        <v>51</v>
      </c>
      <c r="K289" s="64">
        <v>51</v>
      </c>
      <c r="L289" s="64">
        <v>51</v>
      </c>
      <c r="M289" s="64">
        <v>51</v>
      </c>
      <c r="N289" s="64">
        <v>51</v>
      </c>
      <c r="O289" s="64">
        <v>51</v>
      </c>
      <c r="P289" s="64">
        <v>51</v>
      </c>
      <c r="Q289" s="64">
        <v>51</v>
      </c>
      <c r="R289" s="64">
        <v>55.8</v>
      </c>
      <c r="S289" s="64">
        <v>60.6</v>
      </c>
      <c r="T289" s="64">
        <v>65.400000000000006</v>
      </c>
      <c r="U289" s="64">
        <v>70.2</v>
      </c>
      <c r="V289" s="64">
        <v>75</v>
      </c>
      <c r="W289" s="64">
        <v>74.2</v>
      </c>
      <c r="X289" s="64">
        <v>73.400000000000006</v>
      </c>
      <c r="Y289" s="64">
        <v>72.599999999999994</v>
      </c>
      <c r="Z289" s="64">
        <v>71.8</v>
      </c>
      <c r="AA289" s="64">
        <v>71</v>
      </c>
    </row>
    <row r="290" spans="1:27">
      <c r="A290" s="63" t="s">
        <v>52</v>
      </c>
      <c r="B290" s="64">
        <v>0.5</v>
      </c>
      <c r="C290" s="64">
        <v>0.56000000000000005</v>
      </c>
      <c r="D290" s="64">
        <v>0.62</v>
      </c>
      <c r="E290" s="64">
        <v>0.68</v>
      </c>
      <c r="F290" s="64">
        <v>0.74</v>
      </c>
      <c r="G290" s="64">
        <v>0.8</v>
      </c>
      <c r="H290" s="64">
        <v>0.86</v>
      </c>
      <c r="I290" s="64">
        <v>0.92</v>
      </c>
      <c r="J290" s="64">
        <v>0.98</v>
      </c>
      <c r="K290" s="64">
        <v>1.04</v>
      </c>
      <c r="L290" s="64">
        <v>1.1000000000000001</v>
      </c>
      <c r="M290" s="64">
        <v>1.1000000000000001</v>
      </c>
      <c r="N290" s="64">
        <v>1.1000000000000001</v>
      </c>
      <c r="O290" s="64">
        <v>1.1000000000000001</v>
      </c>
      <c r="P290" s="64">
        <v>1.1000000000000001</v>
      </c>
      <c r="Q290" s="64">
        <v>1.1000000000000001</v>
      </c>
      <c r="R290" s="64">
        <v>1.1000000000000001</v>
      </c>
      <c r="S290" s="64">
        <v>1.1000000000000001</v>
      </c>
      <c r="T290" s="64">
        <v>1.1000000000000001</v>
      </c>
      <c r="U290" s="64">
        <v>1.1000000000000001</v>
      </c>
      <c r="V290" s="64">
        <v>1.1000000000000001</v>
      </c>
      <c r="W290" s="64">
        <v>1.1000000000000001</v>
      </c>
      <c r="X290" s="64">
        <v>1.1000000000000001</v>
      </c>
      <c r="Y290" s="64">
        <v>1.1000000000000001</v>
      </c>
      <c r="Z290" s="64">
        <v>1.1000000000000001</v>
      </c>
      <c r="AA290" s="64">
        <v>1.1000000000000001</v>
      </c>
    </row>
    <row r="291" spans="1:27">
      <c r="A291" s="63" t="s">
        <v>53</v>
      </c>
      <c r="B291" s="64">
        <v>294.64</v>
      </c>
      <c r="C291" s="64">
        <v>285.45</v>
      </c>
      <c r="D291" s="64">
        <v>276.26</v>
      </c>
      <c r="E291" s="64">
        <v>267.07</v>
      </c>
      <c r="F291" s="64">
        <v>257.88</v>
      </c>
      <c r="G291" s="64">
        <v>248.69</v>
      </c>
      <c r="H291" s="64">
        <v>239.51</v>
      </c>
      <c r="I291" s="64">
        <v>230.32</v>
      </c>
      <c r="J291" s="64">
        <v>221.13</v>
      </c>
      <c r="K291" s="64">
        <v>211.94</v>
      </c>
      <c r="L291" s="64">
        <v>202.75</v>
      </c>
      <c r="M291" s="64">
        <v>204.19</v>
      </c>
      <c r="N291" s="64">
        <v>205.64</v>
      </c>
      <c r="O291" s="64">
        <v>207.08</v>
      </c>
      <c r="P291" s="64">
        <v>208.53</v>
      </c>
      <c r="Q291" s="64">
        <v>209.97</v>
      </c>
      <c r="R291" s="64">
        <v>211.42</v>
      </c>
      <c r="S291" s="64">
        <v>212.86</v>
      </c>
      <c r="T291" s="64">
        <v>214.31</v>
      </c>
      <c r="U291" s="64">
        <v>215.75</v>
      </c>
      <c r="V291" s="64">
        <v>217.2</v>
      </c>
      <c r="W291" s="64">
        <v>177.28</v>
      </c>
      <c r="X291" s="64">
        <v>137.36000000000001</v>
      </c>
      <c r="Y291" s="64">
        <v>97.44</v>
      </c>
      <c r="Z291" s="64">
        <v>57.52</v>
      </c>
      <c r="AA291" s="64">
        <v>17.600000000000001</v>
      </c>
    </row>
    <row r="292" spans="1:27">
      <c r="A292" s="63" t="s">
        <v>55</v>
      </c>
      <c r="B292" s="64"/>
      <c r="C292" s="64"/>
      <c r="D292" s="64">
        <v>89.8</v>
      </c>
      <c r="E292" s="64">
        <v>88.7</v>
      </c>
      <c r="F292" s="64">
        <v>87.6</v>
      </c>
      <c r="G292" s="64">
        <v>86.5</v>
      </c>
      <c r="H292" s="64">
        <v>85.4</v>
      </c>
      <c r="I292" s="64">
        <v>84.3</v>
      </c>
      <c r="J292" s="64">
        <v>83.2</v>
      </c>
      <c r="K292" s="64">
        <v>82.1</v>
      </c>
      <c r="L292" s="64">
        <v>81</v>
      </c>
      <c r="M292" s="64">
        <v>80</v>
      </c>
      <c r="N292" s="64">
        <v>79</v>
      </c>
      <c r="O292" s="64">
        <v>78</v>
      </c>
      <c r="P292" s="64">
        <v>77</v>
      </c>
      <c r="Q292" s="64">
        <v>76</v>
      </c>
      <c r="R292" s="64">
        <v>74.8</v>
      </c>
      <c r="S292" s="64">
        <v>73.599999999999994</v>
      </c>
      <c r="T292" s="64">
        <v>72.400000000000006</v>
      </c>
      <c r="U292" s="64">
        <v>71.2</v>
      </c>
      <c r="V292" s="64">
        <v>70</v>
      </c>
      <c r="W292" s="64">
        <v>71</v>
      </c>
      <c r="X292" s="64">
        <v>72</v>
      </c>
      <c r="Y292" s="64">
        <v>73</v>
      </c>
      <c r="Z292" s="64">
        <v>74</v>
      </c>
      <c r="AA292" s="64">
        <v>75</v>
      </c>
    </row>
    <row r="293" spans="1:27">
      <c r="A293" s="63" t="s">
        <v>56</v>
      </c>
      <c r="B293" s="64">
        <v>347</v>
      </c>
      <c r="C293" s="64">
        <v>346.5</v>
      </c>
      <c r="D293" s="64">
        <v>346</v>
      </c>
      <c r="E293" s="64">
        <v>345.5</v>
      </c>
      <c r="F293" s="64">
        <v>345</v>
      </c>
      <c r="G293" s="64">
        <v>344.5</v>
      </c>
      <c r="H293" s="64">
        <v>344</v>
      </c>
      <c r="I293" s="64">
        <v>343.5</v>
      </c>
      <c r="J293" s="64">
        <v>343</v>
      </c>
      <c r="K293" s="64">
        <v>342.5</v>
      </c>
      <c r="L293" s="64">
        <v>342</v>
      </c>
      <c r="M293" s="64">
        <v>351.2</v>
      </c>
      <c r="N293" s="64">
        <v>360.4</v>
      </c>
      <c r="O293" s="64">
        <v>369.6</v>
      </c>
      <c r="P293" s="64">
        <v>378.8</v>
      </c>
      <c r="Q293" s="64">
        <v>388</v>
      </c>
      <c r="R293" s="64">
        <v>409.6</v>
      </c>
      <c r="S293" s="64">
        <v>431.2</v>
      </c>
      <c r="T293" s="64">
        <v>452.8</v>
      </c>
      <c r="U293" s="64">
        <v>474.4</v>
      </c>
      <c r="V293" s="64">
        <v>496</v>
      </c>
      <c r="W293" s="64">
        <v>508</v>
      </c>
      <c r="X293" s="64">
        <v>520</v>
      </c>
      <c r="Y293" s="64">
        <v>532</v>
      </c>
      <c r="Z293" s="64">
        <v>544</v>
      </c>
      <c r="AA293" s="64">
        <v>556</v>
      </c>
    </row>
    <row r="294" spans="1:27">
      <c r="A294" s="63" t="s">
        <v>58</v>
      </c>
      <c r="B294" s="64">
        <v>24.34</v>
      </c>
      <c r="C294" s="64">
        <v>24.67</v>
      </c>
      <c r="D294" s="64">
        <v>24.99</v>
      </c>
      <c r="E294" s="64">
        <v>25.31</v>
      </c>
      <c r="F294" s="64">
        <v>25.63</v>
      </c>
      <c r="G294" s="64">
        <v>25.95</v>
      </c>
      <c r="H294" s="64">
        <v>26.27</v>
      </c>
      <c r="I294" s="64">
        <v>26.59</v>
      </c>
      <c r="J294" s="64">
        <v>26.92</v>
      </c>
      <c r="K294" s="64">
        <v>27.24</v>
      </c>
      <c r="L294" s="64">
        <v>27.56</v>
      </c>
      <c r="M294" s="64">
        <v>27.93</v>
      </c>
      <c r="N294" s="64">
        <v>28.31</v>
      </c>
      <c r="O294" s="64">
        <v>28.68</v>
      </c>
      <c r="P294" s="64">
        <v>29.06</v>
      </c>
      <c r="Q294" s="64">
        <v>29.43</v>
      </c>
      <c r="R294" s="64">
        <v>29.63</v>
      </c>
      <c r="S294" s="64">
        <v>29.83</v>
      </c>
      <c r="T294" s="64">
        <v>30.03</v>
      </c>
      <c r="U294" s="64">
        <v>30.23</v>
      </c>
      <c r="V294" s="64">
        <v>30.42</v>
      </c>
      <c r="W294" s="64">
        <v>30.49</v>
      </c>
      <c r="X294" s="64">
        <v>30.55</v>
      </c>
      <c r="Y294" s="64">
        <v>30.62</v>
      </c>
      <c r="Z294" s="64">
        <v>30.68</v>
      </c>
      <c r="AA294" s="64">
        <v>30.75</v>
      </c>
    </row>
    <row r="295" spans="1:27">
      <c r="A295" s="63" t="s">
        <v>313</v>
      </c>
      <c r="B295" s="64"/>
      <c r="C295" s="64"/>
      <c r="D295" s="64"/>
      <c r="E295" s="64">
        <v>2625.4</v>
      </c>
      <c r="F295" s="64">
        <v>2625.4</v>
      </c>
      <c r="G295" s="64">
        <v>2625.4</v>
      </c>
      <c r="H295" s="64">
        <v>2625.4</v>
      </c>
      <c r="I295" s="64">
        <v>2625.4</v>
      </c>
      <c r="J295" s="64">
        <v>2625.4</v>
      </c>
      <c r="K295" s="64">
        <v>2625.4</v>
      </c>
      <c r="L295" s="64">
        <v>2625.4</v>
      </c>
      <c r="M295" s="64">
        <v>2625.4</v>
      </c>
      <c r="N295" s="64">
        <v>2625.4</v>
      </c>
      <c r="O295" s="64">
        <v>2625.4</v>
      </c>
      <c r="P295" s="64">
        <v>2625.4</v>
      </c>
      <c r="Q295" s="64">
        <v>2625.4</v>
      </c>
      <c r="R295" s="64">
        <v>2627.1</v>
      </c>
      <c r="S295" s="64">
        <v>2628.8</v>
      </c>
      <c r="T295" s="64">
        <v>2630.5</v>
      </c>
      <c r="U295" s="64">
        <v>2632.2</v>
      </c>
      <c r="V295" s="64">
        <v>2633.9</v>
      </c>
      <c r="W295" s="64">
        <v>2635.78</v>
      </c>
      <c r="X295" s="64">
        <v>2637.66</v>
      </c>
      <c r="Y295" s="64">
        <v>2639.54</v>
      </c>
      <c r="Z295" s="64">
        <v>2641.42</v>
      </c>
      <c r="AA295" s="64">
        <v>2643.3</v>
      </c>
    </row>
    <row r="296" spans="1:27">
      <c r="A296" s="47" t="s">
        <v>59</v>
      </c>
      <c r="B296" s="64">
        <v>3585.4</v>
      </c>
      <c r="C296" s="64">
        <v>3585.2</v>
      </c>
      <c r="D296" s="64">
        <v>3585</v>
      </c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1:27">
      <c r="A297" s="63" t="s">
        <v>60</v>
      </c>
      <c r="B297" s="64">
        <v>1130</v>
      </c>
      <c r="C297" s="64">
        <v>1112.5</v>
      </c>
      <c r="D297" s="64">
        <v>1095</v>
      </c>
      <c r="E297" s="64">
        <v>1077.5</v>
      </c>
      <c r="F297" s="64">
        <v>1060</v>
      </c>
      <c r="G297" s="64">
        <v>1042.5</v>
      </c>
      <c r="H297" s="64">
        <v>1025</v>
      </c>
      <c r="I297" s="64">
        <v>1007.5</v>
      </c>
      <c r="J297" s="64">
        <v>990</v>
      </c>
      <c r="K297" s="64">
        <v>972.5</v>
      </c>
      <c r="L297" s="64">
        <v>955</v>
      </c>
      <c r="M297" s="64">
        <v>937.6</v>
      </c>
      <c r="N297" s="64">
        <v>920.2</v>
      </c>
      <c r="O297" s="64">
        <v>902.8</v>
      </c>
      <c r="P297" s="64">
        <v>885.4</v>
      </c>
      <c r="Q297" s="64">
        <v>868</v>
      </c>
      <c r="R297" s="64">
        <v>850.6</v>
      </c>
      <c r="S297" s="64">
        <v>833.2</v>
      </c>
      <c r="T297" s="64">
        <v>815.8</v>
      </c>
      <c r="U297" s="64">
        <v>798.4</v>
      </c>
      <c r="V297" s="64">
        <v>781</v>
      </c>
      <c r="W297" s="64">
        <v>765.6</v>
      </c>
      <c r="X297" s="64">
        <v>750.2</v>
      </c>
      <c r="Y297" s="64">
        <v>734.8</v>
      </c>
      <c r="Z297" s="64">
        <v>719.4</v>
      </c>
      <c r="AA297" s="64">
        <v>704</v>
      </c>
    </row>
    <row r="298" spans="1:27">
      <c r="A298" s="63" t="s">
        <v>61</v>
      </c>
      <c r="B298" s="64">
        <v>55.7</v>
      </c>
      <c r="C298" s="64">
        <v>55.8</v>
      </c>
      <c r="D298" s="64">
        <v>55.9</v>
      </c>
      <c r="E298" s="64">
        <v>56</v>
      </c>
      <c r="F298" s="64">
        <v>56.1</v>
      </c>
      <c r="G298" s="64">
        <v>56.2</v>
      </c>
      <c r="H298" s="64">
        <v>56.3</v>
      </c>
      <c r="I298" s="64">
        <v>56.4</v>
      </c>
      <c r="J298" s="64">
        <v>56.5</v>
      </c>
      <c r="K298" s="64">
        <v>56.6</v>
      </c>
      <c r="L298" s="64">
        <v>56.7</v>
      </c>
      <c r="M298" s="64">
        <v>56.8</v>
      </c>
      <c r="N298" s="64">
        <v>56.9</v>
      </c>
      <c r="O298" s="64">
        <v>57</v>
      </c>
      <c r="P298" s="64">
        <v>57.1</v>
      </c>
      <c r="Q298" s="64">
        <v>57.2</v>
      </c>
      <c r="R298" s="64">
        <v>57.52</v>
      </c>
      <c r="S298" s="64">
        <v>57.83</v>
      </c>
      <c r="T298" s="64">
        <v>58.15</v>
      </c>
      <c r="U298" s="64">
        <v>58.46</v>
      </c>
      <c r="V298" s="64">
        <v>58.78</v>
      </c>
      <c r="W298" s="64">
        <v>59.1</v>
      </c>
      <c r="X298" s="64">
        <v>59.41</v>
      </c>
      <c r="Y298" s="64">
        <v>59.73</v>
      </c>
      <c r="Z298" s="64">
        <v>60.04</v>
      </c>
      <c r="AA298" s="64">
        <v>60.36</v>
      </c>
    </row>
    <row r="299" spans="1:27">
      <c r="A299" s="63" t="s">
        <v>62</v>
      </c>
      <c r="B299" s="64">
        <v>412</v>
      </c>
      <c r="C299" s="64">
        <v>415.1</v>
      </c>
      <c r="D299" s="64">
        <v>418.2</v>
      </c>
      <c r="E299" s="64">
        <v>421.3</v>
      </c>
      <c r="F299" s="64">
        <v>424.4</v>
      </c>
      <c r="G299" s="64">
        <v>427.5</v>
      </c>
      <c r="H299" s="64">
        <v>430.6</v>
      </c>
      <c r="I299" s="64">
        <v>433.7</v>
      </c>
      <c r="J299" s="64">
        <v>436.8</v>
      </c>
      <c r="K299" s="64">
        <v>439.9</v>
      </c>
      <c r="L299" s="64">
        <v>443</v>
      </c>
      <c r="M299" s="64">
        <v>438.8</v>
      </c>
      <c r="N299" s="64">
        <v>434.6</v>
      </c>
      <c r="O299" s="64">
        <v>430.4</v>
      </c>
      <c r="P299" s="64">
        <v>426.2</v>
      </c>
      <c r="Q299" s="64">
        <v>422</v>
      </c>
      <c r="R299" s="64">
        <v>428.4</v>
      </c>
      <c r="S299" s="64">
        <v>434.8</v>
      </c>
      <c r="T299" s="64">
        <v>441.2</v>
      </c>
      <c r="U299" s="64">
        <v>447.6</v>
      </c>
      <c r="V299" s="64">
        <v>454</v>
      </c>
      <c r="W299" s="64">
        <v>456</v>
      </c>
      <c r="X299" s="64">
        <v>458</v>
      </c>
      <c r="Y299" s="64">
        <v>460</v>
      </c>
      <c r="Z299" s="64">
        <v>462</v>
      </c>
      <c r="AA299" s="64">
        <v>464</v>
      </c>
    </row>
    <row r="300" spans="1:27">
      <c r="A300" s="63" t="s">
        <v>63</v>
      </c>
      <c r="B300" s="64">
        <v>0</v>
      </c>
      <c r="C300" s="64">
        <v>0</v>
      </c>
      <c r="D300" s="64">
        <v>0</v>
      </c>
      <c r="E300" s="64">
        <v>0</v>
      </c>
      <c r="F300" s="64">
        <v>0</v>
      </c>
      <c r="G300" s="64">
        <v>0</v>
      </c>
      <c r="H300" s="64">
        <v>0</v>
      </c>
      <c r="I300" s="64">
        <v>0</v>
      </c>
      <c r="J300" s="64">
        <v>0</v>
      </c>
      <c r="K300" s="64">
        <v>0</v>
      </c>
      <c r="L300" s="64">
        <v>0</v>
      </c>
      <c r="M300" s="64">
        <v>0</v>
      </c>
      <c r="N300" s="64">
        <v>0</v>
      </c>
      <c r="O300" s="64">
        <v>0</v>
      </c>
      <c r="P300" s="64">
        <v>0</v>
      </c>
      <c r="Q300" s="64">
        <v>0</v>
      </c>
      <c r="R300" s="64">
        <v>0</v>
      </c>
      <c r="S300" s="64">
        <v>0</v>
      </c>
      <c r="T300" s="64">
        <v>0</v>
      </c>
      <c r="U300" s="64">
        <v>0</v>
      </c>
      <c r="V300" s="64">
        <v>0</v>
      </c>
      <c r="W300" s="64">
        <v>0</v>
      </c>
      <c r="X300" s="64">
        <v>0</v>
      </c>
      <c r="Y300" s="64">
        <v>0</v>
      </c>
      <c r="Z300" s="64">
        <v>0</v>
      </c>
      <c r="AA300" s="64">
        <v>0</v>
      </c>
    </row>
    <row r="301" spans="1:27">
      <c r="A301" s="63" t="s">
        <v>64</v>
      </c>
      <c r="B301" s="64">
        <v>0</v>
      </c>
      <c r="C301" s="64">
        <v>0.01</v>
      </c>
      <c r="D301" s="64">
        <v>0.02</v>
      </c>
      <c r="E301" s="64">
        <v>0.03</v>
      </c>
      <c r="F301" s="64">
        <v>0.04</v>
      </c>
      <c r="G301" s="64">
        <v>0.05</v>
      </c>
      <c r="H301" s="64">
        <v>0.06</v>
      </c>
      <c r="I301" s="64">
        <v>7.0000000000000007E-2</v>
      </c>
      <c r="J301" s="64">
        <v>0.08</v>
      </c>
      <c r="K301" s="64">
        <v>0.09</v>
      </c>
      <c r="L301" s="64">
        <v>0.1</v>
      </c>
      <c r="M301" s="64">
        <v>0.1</v>
      </c>
      <c r="N301" s="64">
        <v>0.1</v>
      </c>
      <c r="O301" s="64">
        <v>0.1</v>
      </c>
      <c r="P301" s="64">
        <v>0.1</v>
      </c>
      <c r="Q301" s="64">
        <v>0.1</v>
      </c>
      <c r="R301" s="64">
        <v>0.1</v>
      </c>
      <c r="S301" s="64">
        <v>0.1</v>
      </c>
      <c r="T301" s="64">
        <v>0.1</v>
      </c>
      <c r="U301" s="64">
        <v>0.1</v>
      </c>
      <c r="V301" s="64">
        <v>0.1</v>
      </c>
      <c r="W301" s="64">
        <v>0.1</v>
      </c>
      <c r="X301" s="64">
        <v>0.1</v>
      </c>
      <c r="Y301" s="64">
        <v>0.1</v>
      </c>
      <c r="Z301" s="64">
        <v>0.1</v>
      </c>
      <c r="AA301" s="64">
        <v>0.1</v>
      </c>
    </row>
    <row r="302" spans="1:27">
      <c r="A302" s="63" t="s">
        <v>65</v>
      </c>
      <c r="B302" s="64">
        <v>18</v>
      </c>
      <c r="C302" s="64">
        <v>18.260000000000002</v>
      </c>
      <c r="D302" s="64">
        <v>18.52</v>
      </c>
      <c r="E302" s="64">
        <v>18.78</v>
      </c>
      <c r="F302" s="64">
        <v>19.04</v>
      </c>
      <c r="G302" s="64">
        <v>19.3</v>
      </c>
      <c r="H302" s="64">
        <v>19.559999999999999</v>
      </c>
      <c r="I302" s="64">
        <v>19.82</v>
      </c>
      <c r="J302" s="64">
        <v>20.079999999999998</v>
      </c>
      <c r="K302" s="64">
        <v>20.34</v>
      </c>
      <c r="L302" s="64">
        <v>20.6</v>
      </c>
      <c r="M302" s="64">
        <v>24.28</v>
      </c>
      <c r="N302" s="64">
        <v>27.96</v>
      </c>
      <c r="O302" s="64">
        <v>31.64</v>
      </c>
      <c r="P302" s="64">
        <v>35.32</v>
      </c>
      <c r="Q302" s="64">
        <v>39</v>
      </c>
      <c r="R302" s="64">
        <v>47.38</v>
      </c>
      <c r="S302" s="64">
        <v>55.76</v>
      </c>
      <c r="T302" s="64">
        <v>64.14</v>
      </c>
      <c r="U302" s="64">
        <v>72.52</v>
      </c>
      <c r="V302" s="64">
        <v>80.900000000000006</v>
      </c>
      <c r="W302" s="64">
        <v>88.52</v>
      </c>
      <c r="X302" s="64">
        <v>96.14</v>
      </c>
      <c r="Y302" s="64">
        <v>103.76</v>
      </c>
      <c r="Z302" s="64">
        <v>111.38</v>
      </c>
      <c r="AA302" s="64">
        <v>119</v>
      </c>
    </row>
    <row r="303" spans="1:27">
      <c r="A303" s="63" t="s">
        <v>66</v>
      </c>
      <c r="B303" s="64">
        <v>44.44</v>
      </c>
      <c r="C303" s="64">
        <v>47.01</v>
      </c>
      <c r="D303" s="64">
        <v>49.58</v>
      </c>
      <c r="E303" s="64">
        <v>52.16</v>
      </c>
      <c r="F303" s="64">
        <v>54.73</v>
      </c>
      <c r="G303" s="64">
        <v>57.3</v>
      </c>
      <c r="H303" s="64">
        <v>59.87</v>
      </c>
      <c r="I303" s="64">
        <v>62.44</v>
      </c>
      <c r="J303" s="64">
        <v>65.010000000000005</v>
      </c>
      <c r="K303" s="64">
        <v>67.58</v>
      </c>
      <c r="L303" s="64">
        <v>70.150000000000006</v>
      </c>
      <c r="M303" s="64">
        <v>69.16</v>
      </c>
      <c r="N303" s="64">
        <v>68.16</v>
      </c>
      <c r="O303" s="64">
        <v>67.17</v>
      </c>
      <c r="P303" s="64">
        <v>66.17</v>
      </c>
      <c r="Q303" s="64">
        <v>65.180000000000007</v>
      </c>
      <c r="R303" s="64">
        <v>64.19</v>
      </c>
      <c r="S303" s="64">
        <v>63.19</v>
      </c>
      <c r="T303" s="64">
        <v>62.2</v>
      </c>
      <c r="U303" s="64">
        <v>61.2</v>
      </c>
      <c r="V303" s="64">
        <v>60.21</v>
      </c>
      <c r="W303" s="64">
        <v>59.21</v>
      </c>
      <c r="X303" s="64">
        <v>58.22</v>
      </c>
      <c r="Y303" s="64">
        <v>57.23</v>
      </c>
      <c r="Z303" s="64">
        <v>56.23</v>
      </c>
      <c r="AA303" s="64">
        <v>55.24</v>
      </c>
    </row>
    <row r="304" spans="1:27">
      <c r="A304" s="63" t="s">
        <v>67</v>
      </c>
      <c r="B304" s="64">
        <v>44</v>
      </c>
      <c r="C304" s="64">
        <v>45.5</v>
      </c>
      <c r="D304" s="64">
        <v>47</v>
      </c>
      <c r="E304" s="64">
        <v>48.5</v>
      </c>
      <c r="F304" s="64">
        <v>50</v>
      </c>
      <c r="G304" s="64">
        <v>51.5</v>
      </c>
      <c r="H304" s="64">
        <v>53</v>
      </c>
      <c r="I304" s="64">
        <v>54.5</v>
      </c>
      <c r="J304" s="64">
        <v>56</v>
      </c>
      <c r="K304" s="64">
        <v>57.5</v>
      </c>
      <c r="L304" s="64">
        <v>59</v>
      </c>
      <c r="M304" s="64">
        <v>60.6</v>
      </c>
      <c r="N304" s="64">
        <v>62.2</v>
      </c>
      <c r="O304" s="64">
        <v>63.8</v>
      </c>
      <c r="P304" s="64">
        <v>65.400000000000006</v>
      </c>
      <c r="Q304" s="64">
        <v>67</v>
      </c>
      <c r="R304" s="64">
        <v>67.599999999999994</v>
      </c>
      <c r="S304" s="64">
        <v>68.2</v>
      </c>
      <c r="T304" s="64">
        <v>68.8</v>
      </c>
      <c r="U304" s="64">
        <v>69.400000000000006</v>
      </c>
      <c r="V304" s="64">
        <v>70</v>
      </c>
      <c r="W304" s="64">
        <v>70.599999999999994</v>
      </c>
      <c r="X304" s="64">
        <v>71.2</v>
      </c>
      <c r="Y304" s="64">
        <v>71.8</v>
      </c>
      <c r="Z304" s="64">
        <v>72.400000000000006</v>
      </c>
      <c r="AA304" s="64">
        <v>73</v>
      </c>
    </row>
    <row r="305" spans="1:27">
      <c r="A305" s="63" t="s">
        <v>68</v>
      </c>
      <c r="B305" s="64">
        <v>9.9</v>
      </c>
      <c r="C305" s="64">
        <v>10.16</v>
      </c>
      <c r="D305" s="64">
        <v>10.42</v>
      </c>
      <c r="E305" s="64">
        <v>10.68</v>
      </c>
      <c r="F305" s="64">
        <v>10.94</v>
      </c>
      <c r="G305" s="64">
        <v>11.2</v>
      </c>
      <c r="H305" s="64">
        <v>11.46</v>
      </c>
      <c r="I305" s="64">
        <v>11.72</v>
      </c>
      <c r="J305" s="64">
        <v>11.98</v>
      </c>
      <c r="K305" s="64">
        <v>12.24</v>
      </c>
      <c r="L305" s="64">
        <v>12.5</v>
      </c>
      <c r="M305" s="64">
        <v>12.76</v>
      </c>
      <c r="N305" s="64">
        <v>13.02</v>
      </c>
      <c r="O305" s="64">
        <v>13.28</v>
      </c>
      <c r="P305" s="64">
        <v>13.54</v>
      </c>
      <c r="Q305" s="64">
        <v>13.8</v>
      </c>
      <c r="R305" s="64">
        <v>14.04</v>
      </c>
      <c r="S305" s="64">
        <v>14.28</v>
      </c>
      <c r="T305" s="64">
        <v>14.52</v>
      </c>
      <c r="U305" s="64">
        <v>14.76</v>
      </c>
      <c r="V305" s="64">
        <v>15</v>
      </c>
      <c r="W305" s="64">
        <v>15.24</v>
      </c>
      <c r="X305" s="64">
        <v>15.48</v>
      </c>
      <c r="Y305" s="64">
        <v>15.72</v>
      </c>
      <c r="Z305" s="64">
        <v>15.96</v>
      </c>
      <c r="AA305" s="64">
        <v>16.2</v>
      </c>
    </row>
    <row r="306" spans="1:27">
      <c r="A306" s="63" t="s">
        <v>69</v>
      </c>
      <c r="B306" s="64">
        <v>0</v>
      </c>
      <c r="C306" s="64">
        <v>0.01</v>
      </c>
      <c r="D306" s="64">
        <v>0.03</v>
      </c>
      <c r="E306" s="64">
        <v>0.04</v>
      </c>
      <c r="F306" s="64">
        <v>0.05</v>
      </c>
      <c r="G306" s="64">
        <v>0.06</v>
      </c>
      <c r="H306" s="64">
        <v>7.0000000000000007E-2</v>
      </c>
      <c r="I306" s="64">
        <v>0.09</v>
      </c>
      <c r="J306" s="64">
        <v>0.1</v>
      </c>
      <c r="K306" s="64">
        <v>0.11</v>
      </c>
      <c r="L306" s="64">
        <v>0.13</v>
      </c>
      <c r="M306" s="64">
        <v>0.13</v>
      </c>
      <c r="N306" s="64">
        <v>0.13</v>
      </c>
      <c r="O306" s="64">
        <v>0.13</v>
      </c>
      <c r="P306" s="64">
        <v>0.13</v>
      </c>
      <c r="Q306" s="64">
        <v>0.13</v>
      </c>
      <c r="R306" s="64">
        <v>0.13</v>
      </c>
      <c r="S306" s="64">
        <v>0.13</v>
      </c>
      <c r="T306" s="64">
        <v>0.13</v>
      </c>
      <c r="U306" s="64">
        <v>0.13</v>
      </c>
      <c r="V306" s="64">
        <v>0.13</v>
      </c>
      <c r="W306" s="64">
        <v>0.13</v>
      </c>
      <c r="X306" s="64">
        <v>0.13</v>
      </c>
      <c r="Y306" s="64">
        <v>0.13</v>
      </c>
      <c r="Z306" s="64">
        <v>0.13</v>
      </c>
      <c r="AA306" s="64">
        <v>0.13</v>
      </c>
    </row>
    <row r="307" spans="1:27">
      <c r="A307" s="63" t="s">
        <v>70</v>
      </c>
      <c r="B307" s="64"/>
      <c r="C307" s="64"/>
      <c r="D307" s="64"/>
      <c r="E307" s="64">
        <v>13.33</v>
      </c>
      <c r="F307" s="64">
        <v>14.44</v>
      </c>
      <c r="G307" s="64">
        <v>15.55</v>
      </c>
      <c r="H307" s="64">
        <v>16.66</v>
      </c>
      <c r="I307" s="64">
        <v>17.77</v>
      </c>
      <c r="J307" s="64">
        <v>18.88</v>
      </c>
      <c r="K307" s="64">
        <v>19.989999999999998</v>
      </c>
      <c r="L307" s="64">
        <v>21.1</v>
      </c>
      <c r="M307" s="64">
        <v>22.44</v>
      </c>
      <c r="N307" s="64">
        <v>23.78</v>
      </c>
      <c r="O307" s="64">
        <v>25.12</v>
      </c>
      <c r="P307" s="64">
        <v>26.46</v>
      </c>
      <c r="Q307" s="64">
        <v>27.8</v>
      </c>
      <c r="R307" s="64">
        <v>28.96</v>
      </c>
      <c r="S307" s="64">
        <v>30.12</v>
      </c>
      <c r="T307" s="64">
        <v>31.28</v>
      </c>
      <c r="U307" s="64">
        <v>32.44</v>
      </c>
      <c r="V307" s="64">
        <v>33.6</v>
      </c>
      <c r="W307" s="64">
        <v>34.76</v>
      </c>
      <c r="X307" s="64">
        <v>35.92</v>
      </c>
      <c r="Y307" s="64">
        <v>37.08</v>
      </c>
      <c r="Z307" s="64">
        <v>38.24</v>
      </c>
      <c r="AA307" s="64">
        <v>39.4</v>
      </c>
    </row>
    <row r="308" spans="1:27">
      <c r="A308" s="63" t="s">
        <v>71</v>
      </c>
      <c r="B308" s="64"/>
      <c r="C308" s="64"/>
      <c r="D308" s="64">
        <v>172.6</v>
      </c>
      <c r="E308" s="64">
        <v>172.9</v>
      </c>
      <c r="F308" s="64">
        <v>173.2</v>
      </c>
      <c r="G308" s="64">
        <v>173.5</v>
      </c>
      <c r="H308" s="64">
        <v>173.8</v>
      </c>
      <c r="I308" s="64">
        <v>174.1</v>
      </c>
      <c r="J308" s="64">
        <v>174.4</v>
      </c>
      <c r="K308" s="64">
        <v>174.7</v>
      </c>
      <c r="L308" s="64">
        <v>175</v>
      </c>
      <c r="M308" s="64">
        <v>175.2</v>
      </c>
      <c r="N308" s="64">
        <v>175.4</v>
      </c>
      <c r="O308" s="64">
        <v>175.6</v>
      </c>
      <c r="P308" s="64">
        <v>175.8</v>
      </c>
      <c r="Q308" s="64">
        <v>176</v>
      </c>
      <c r="R308" s="64">
        <v>175.6</v>
      </c>
      <c r="S308" s="64">
        <v>175.2</v>
      </c>
      <c r="T308" s="64">
        <v>174.8</v>
      </c>
      <c r="U308" s="64">
        <v>174.4</v>
      </c>
      <c r="V308" s="64">
        <v>174</v>
      </c>
      <c r="W308" s="64">
        <v>174</v>
      </c>
      <c r="X308" s="64">
        <v>174</v>
      </c>
      <c r="Y308" s="64">
        <v>174</v>
      </c>
      <c r="Z308" s="64">
        <v>174</v>
      </c>
      <c r="AA308" s="64">
        <v>174</v>
      </c>
    </row>
    <row r="309" spans="1:27">
      <c r="A309" s="63" t="s">
        <v>314</v>
      </c>
      <c r="B309" s="64">
        <v>160</v>
      </c>
      <c r="C309" s="64">
        <v>159</v>
      </c>
      <c r="D309" s="64">
        <v>158</v>
      </c>
      <c r="E309" s="64">
        <v>157</v>
      </c>
      <c r="F309" s="64">
        <v>156</v>
      </c>
      <c r="G309" s="64">
        <v>155</v>
      </c>
      <c r="H309" s="64">
        <v>154</v>
      </c>
      <c r="I309" s="64">
        <v>153</v>
      </c>
      <c r="J309" s="64">
        <v>152</v>
      </c>
      <c r="K309" s="64">
        <v>151</v>
      </c>
      <c r="L309" s="64">
        <v>150</v>
      </c>
      <c r="M309" s="64">
        <v>149</v>
      </c>
      <c r="N309" s="64">
        <v>148</v>
      </c>
      <c r="O309" s="64">
        <v>147</v>
      </c>
      <c r="P309" s="64">
        <v>146</v>
      </c>
      <c r="Q309" s="64">
        <v>145</v>
      </c>
      <c r="R309" s="64">
        <v>144</v>
      </c>
      <c r="S309" s="64">
        <v>143</v>
      </c>
      <c r="T309" s="64">
        <v>142</v>
      </c>
      <c r="U309" s="64">
        <v>141</v>
      </c>
      <c r="V309" s="64">
        <v>140</v>
      </c>
      <c r="W309" s="64">
        <v>139</v>
      </c>
      <c r="X309" s="64">
        <v>138</v>
      </c>
      <c r="Y309" s="64">
        <v>137</v>
      </c>
      <c r="Z309" s="64">
        <v>136</v>
      </c>
      <c r="AA309" s="64">
        <v>135</v>
      </c>
    </row>
    <row r="310" spans="1:27">
      <c r="A310" s="63" t="s">
        <v>72</v>
      </c>
      <c r="B310" s="64"/>
      <c r="C310" s="64"/>
      <c r="D310" s="64"/>
      <c r="E310" s="64">
        <v>491</v>
      </c>
      <c r="F310" s="64">
        <v>491</v>
      </c>
      <c r="G310" s="64">
        <v>491</v>
      </c>
      <c r="H310" s="64">
        <v>491</v>
      </c>
      <c r="I310" s="64">
        <v>491</v>
      </c>
      <c r="J310" s="64">
        <v>491</v>
      </c>
      <c r="K310" s="64">
        <v>491</v>
      </c>
      <c r="L310" s="64">
        <v>491</v>
      </c>
      <c r="M310" s="64">
        <v>491</v>
      </c>
      <c r="N310" s="64">
        <v>491</v>
      </c>
      <c r="O310" s="64">
        <v>491</v>
      </c>
      <c r="P310" s="64">
        <v>491</v>
      </c>
      <c r="Q310" s="64">
        <v>491</v>
      </c>
      <c r="R310" s="64">
        <v>495</v>
      </c>
      <c r="S310" s="64">
        <v>499</v>
      </c>
      <c r="T310" s="64">
        <v>503</v>
      </c>
      <c r="U310" s="64">
        <v>507</v>
      </c>
      <c r="V310" s="64">
        <v>511</v>
      </c>
      <c r="W310" s="64">
        <v>603.20000000000005</v>
      </c>
      <c r="X310" s="64">
        <v>695.4</v>
      </c>
      <c r="Y310" s="64">
        <v>787.6</v>
      </c>
      <c r="Z310" s="64">
        <v>879.8</v>
      </c>
      <c r="AA310" s="64">
        <v>972</v>
      </c>
    </row>
    <row r="311" spans="1:27">
      <c r="A311" s="63" t="s">
        <v>315</v>
      </c>
      <c r="B311" s="64">
        <v>501</v>
      </c>
      <c r="C311" s="64">
        <v>502.11</v>
      </c>
      <c r="D311" s="64">
        <v>503.22</v>
      </c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1:27">
      <c r="A312" s="63" t="s">
        <v>73</v>
      </c>
      <c r="B312" s="64">
        <v>0</v>
      </c>
      <c r="C312" s="64">
        <v>0</v>
      </c>
      <c r="D312" s="64">
        <v>0</v>
      </c>
      <c r="E312" s="64">
        <v>0</v>
      </c>
      <c r="F312" s="64">
        <v>0</v>
      </c>
      <c r="G312" s="64">
        <v>0</v>
      </c>
      <c r="H312" s="64">
        <v>0</v>
      </c>
      <c r="I312" s="64">
        <v>0</v>
      </c>
      <c r="J312" s="64">
        <v>0</v>
      </c>
      <c r="K312" s="64">
        <v>0</v>
      </c>
      <c r="L312" s="64">
        <v>0</v>
      </c>
      <c r="M312" s="64">
        <v>0</v>
      </c>
      <c r="N312" s="64">
        <v>0</v>
      </c>
      <c r="O312" s="64">
        <v>0</v>
      </c>
      <c r="P312" s="64">
        <v>0</v>
      </c>
      <c r="Q312" s="64">
        <v>0</v>
      </c>
      <c r="R312" s="64">
        <v>0</v>
      </c>
      <c r="S312" s="64">
        <v>0</v>
      </c>
      <c r="T312" s="64">
        <v>0</v>
      </c>
      <c r="U312" s="64">
        <v>0</v>
      </c>
      <c r="V312" s="64">
        <v>0</v>
      </c>
      <c r="W312" s="64">
        <v>0</v>
      </c>
      <c r="X312" s="64">
        <v>0</v>
      </c>
      <c r="Y312" s="64">
        <v>0</v>
      </c>
      <c r="Z312" s="64">
        <v>0</v>
      </c>
      <c r="AA312" s="64">
        <v>0</v>
      </c>
    </row>
    <row r="313" spans="1:27">
      <c r="A313" s="63" t="s">
        <v>74</v>
      </c>
      <c r="B313" s="64">
        <v>0.08</v>
      </c>
      <c r="C313" s="64">
        <v>0.08</v>
      </c>
      <c r="D313" s="64">
        <v>0.08</v>
      </c>
      <c r="E313" s="64">
        <v>0.08</v>
      </c>
      <c r="F313" s="64">
        <v>0.08</v>
      </c>
      <c r="G313" s="64">
        <v>0.08</v>
      </c>
      <c r="H313" s="64">
        <v>0.08</v>
      </c>
      <c r="I313" s="64">
        <v>0.08</v>
      </c>
      <c r="J313" s="64">
        <v>0.08</v>
      </c>
      <c r="K313" s="64">
        <v>0.08</v>
      </c>
      <c r="L313" s="64">
        <v>0.08</v>
      </c>
      <c r="M313" s="64">
        <v>0.08</v>
      </c>
      <c r="N313" s="64">
        <v>0.08</v>
      </c>
      <c r="O313" s="64">
        <v>0.08</v>
      </c>
      <c r="P313" s="64">
        <v>0.08</v>
      </c>
      <c r="Q313" s="64">
        <v>0.08</v>
      </c>
      <c r="R313" s="64">
        <v>0.08</v>
      </c>
      <c r="S313" s="64">
        <v>0.08</v>
      </c>
      <c r="T313" s="64">
        <v>0.08</v>
      </c>
      <c r="U313" s="64">
        <v>0.08</v>
      </c>
      <c r="V313" s="64">
        <v>0.08</v>
      </c>
      <c r="W313" s="64">
        <v>0.08</v>
      </c>
      <c r="X313" s="64">
        <v>0.08</v>
      </c>
      <c r="Y313" s="64">
        <v>0.08</v>
      </c>
      <c r="Z313" s="64">
        <v>0.08</v>
      </c>
      <c r="AA313" s="64">
        <v>0.08</v>
      </c>
    </row>
    <row r="314" spans="1:27">
      <c r="A314" s="63" t="s">
        <v>75</v>
      </c>
      <c r="B314" s="64">
        <v>92.16</v>
      </c>
      <c r="C314" s="64">
        <v>95.98</v>
      </c>
      <c r="D314" s="64">
        <v>99.8</v>
      </c>
      <c r="E314" s="64">
        <v>103.62</v>
      </c>
      <c r="F314" s="64">
        <v>107.44</v>
      </c>
      <c r="G314" s="64">
        <v>111.26</v>
      </c>
      <c r="H314" s="64">
        <v>115.08</v>
      </c>
      <c r="I314" s="64">
        <v>118.9</v>
      </c>
      <c r="J314" s="64">
        <v>122.72</v>
      </c>
      <c r="K314" s="64">
        <v>126.55</v>
      </c>
      <c r="L314" s="64">
        <v>130.37</v>
      </c>
      <c r="M314" s="64">
        <v>134.97999999999999</v>
      </c>
      <c r="N314" s="64">
        <v>139.59</v>
      </c>
      <c r="O314" s="64">
        <v>144.21</v>
      </c>
      <c r="P314" s="64">
        <v>148.82</v>
      </c>
      <c r="Q314" s="64">
        <v>153.44</v>
      </c>
      <c r="R314" s="64">
        <v>150.86000000000001</v>
      </c>
      <c r="S314" s="64">
        <v>148.29</v>
      </c>
      <c r="T314" s="64">
        <v>145.71</v>
      </c>
      <c r="U314" s="64">
        <v>143.13999999999999</v>
      </c>
      <c r="V314" s="64">
        <v>140.56</v>
      </c>
      <c r="W314" s="64">
        <v>143.29</v>
      </c>
      <c r="X314" s="64">
        <v>146.01</v>
      </c>
      <c r="Y314" s="64">
        <v>148.72999999999999</v>
      </c>
      <c r="Z314" s="64">
        <v>151.44999999999999</v>
      </c>
      <c r="AA314" s="64">
        <v>154.18</v>
      </c>
    </row>
    <row r="315" spans="1:27">
      <c r="A315" s="63" t="s">
        <v>76</v>
      </c>
      <c r="B315" s="64">
        <v>4390.03</v>
      </c>
      <c r="C315" s="64">
        <v>4446.3</v>
      </c>
      <c r="D315" s="64">
        <v>4502.5600000000004</v>
      </c>
      <c r="E315" s="64">
        <v>4558.83</v>
      </c>
      <c r="F315" s="64">
        <v>4615.09</v>
      </c>
      <c r="G315" s="64">
        <v>4671.3599999999997</v>
      </c>
      <c r="H315" s="64">
        <v>4727.62</v>
      </c>
      <c r="I315" s="64">
        <v>4783.88</v>
      </c>
      <c r="J315" s="64">
        <v>4840.1499999999996</v>
      </c>
      <c r="K315" s="64">
        <v>4896.41</v>
      </c>
      <c r="L315" s="64">
        <v>4952.68</v>
      </c>
      <c r="M315" s="64">
        <v>5142.32</v>
      </c>
      <c r="N315" s="64">
        <v>5331.95</v>
      </c>
      <c r="O315" s="64">
        <v>5521.59</v>
      </c>
      <c r="P315" s="64">
        <v>5711.23</v>
      </c>
      <c r="Q315" s="64">
        <v>5900.86</v>
      </c>
      <c r="R315" s="64">
        <v>6075.77</v>
      </c>
      <c r="S315" s="64">
        <v>6250.68</v>
      </c>
      <c r="T315" s="64">
        <v>6425.59</v>
      </c>
      <c r="U315" s="64">
        <v>6600.49</v>
      </c>
      <c r="V315" s="64">
        <v>6775.4</v>
      </c>
      <c r="W315" s="64">
        <v>6775.4</v>
      </c>
      <c r="X315" s="64">
        <v>6775.4</v>
      </c>
      <c r="Y315" s="64">
        <v>6775.4</v>
      </c>
      <c r="Z315" s="64">
        <v>6775.4</v>
      </c>
      <c r="AA315" s="64">
        <v>6775.4</v>
      </c>
    </row>
    <row r="316" spans="1:27">
      <c r="A316" s="63" t="s">
        <v>77</v>
      </c>
      <c r="B316" s="64">
        <v>1528</v>
      </c>
      <c r="C316" s="64">
        <v>1533.8</v>
      </c>
      <c r="D316" s="64">
        <v>1539.6</v>
      </c>
      <c r="E316" s="64">
        <v>1545.4</v>
      </c>
      <c r="F316" s="64">
        <v>1551.2</v>
      </c>
      <c r="G316" s="64">
        <v>1557</v>
      </c>
      <c r="H316" s="64">
        <v>1562.8</v>
      </c>
      <c r="I316" s="64">
        <v>1568.6</v>
      </c>
      <c r="J316" s="64">
        <v>1574.4</v>
      </c>
      <c r="K316" s="64">
        <v>1580.2</v>
      </c>
      <c r="L316" s="64">
        <v>1586</v>
      </c>
      <c r="M316" s="64">
        <v>1709.8</v>
      </c>
      <c r="N316" s="64">
        <v>1833.6</v>
      </c>
      <c r="O316" s="64">
        <v>1957.4</v>
      </c>
      <c r="P316" s="64">
        <v>2081.1999999999998</v>
      </c>
      <c r="Q316" s="64">
        <v>2205</v>
      </c>
      <c r="R316" s="64">
        <v>2181.1999999999998</v>
      </c>
      <c r="S316" s="64">
        <v>2157.4</v>
      </c>
      <c r="T316" s="64">
        <v>2133.6</v>
      </c>
      <c r="U316" s="64">
        <v>2109.8000000000002</v>
      </c>
      <c r="V316" s="64">
        <v>2086</v>
      </c>
      <c r="W316" s="64">
        <v>2062.1999999999998</v>
      </c>
      <c r="X316" s="64">
        <v>2038.4</v>
      </c>
      <c r="Y316" s="64">
        <v>2014.6</v>
      </c>
      <c r="Z316" s="64">
        <v>1990.8</v>
      </c>
      <c r="AA316" s="64">
        <v>1967</v>
      </c>
    </row>
    <row r="317" spans="1:27">
      <c r="A317" s="63" t="s">
        <v>78</v>
      </c>
      <c r="B317" s="64">
        <v>0.7</v>
      </c>
      <c r="C317" s="64">
        <v>0.7</v>
      </c>
      <c r="D317" s="64">
        <v>0.7</v>
      </c>
      <c r="E317" s="64">
        <v>0.7</v>
      </c>
      <c r="F317" s="64">
        <v>0.7</v>
      </c>
      <c r="G317" s="64">
        <v>0.7</v>
      </c>
      <c r="H317" s="64">
        <v>0.7</v>
      </c>
      <c r="I317" s="64">
        <v>0.7</v>
      </c>
      <c r="J317" s="64">
        <v>0.7</v>
      </c>
      <c r="K317" s="64">
        <v>0.7</v>
      </c>
      <c r="L317" s="64">
        <v>0.7</v>
      </c>
      <c r="M317" s="64">
        <v>0.7</v>
      </c>
      <c r="N317" s="64">
        <v>0.7</v>
      </c>
      <c r="O317" s="64">
        <v>0.7</v>
      </c>
      <c r="P317" s="64">
        <v>0.7</v>
      </c>
      <c r="Q317" s="64">
        <v>0.7</v>
      </c>
      <c r="R317" s="64">
        <v>0.7</v>
      </c>
      <c r="S317" s="64">
        <v>0.7</v>
      </c>
      <c r="T317" s="64">
        <v>0.7</v>
      </c>
      <c r="U317" s="64">
        <v>0.7</v>
      </c>
      <c r="V317" s="64">
        <v>0.7</v>
      </c>
      <c r="W317" s="64">
        <v>0.7</v>
      </c>
      <c r="X317" s="64">
        <v>0.7</v>
      </c>
      <c r="Y317" s="64">
        <v>0.7</v>
      </c>
      <c r="Z317" s="64">
        <v>0.7</v>
      </c>
      <c r="AA317" s="64">
        <v>0.7</v>
      </c>
    </row>
    <row r="318" spans="1:27">
      <c r="A318" s="63" t="s">
        <v>79</v>
      </c>
      <c r="B318" s="64">
        <v>9</v>
      </c>
      <c r="C318" s="64">
        <v>9</v>
      </c>
      <c r="D318" s="64">
        <v>9</v>
      </c>
      <c r="E318" s="64">
        <v>9</v>
      </c>
      <c r="F318" s="64">
        <v>9</v>
      </c>
      <c r="G318" s="64">
        <v>9</v>
      </c>
      <c r="H318" s="64">
        <v>9</v>
      </c>
      <c r="I318" s="64">
        <v>9</v>
      </c>
      <c r="J318" s="64">
        <v>9</v>
      </c>
      <c r="K318" s="64">
        <v>9</v>
      </c>
      <c r="L318" s="64">
        <v>9</v>
      </c>
      <c r="M318" s="64">
        <v>9</v>
      </c>
      <c r="N318" s="64">
        <v>9</v>
      </c>
      <c r="O318" s="64">
        <v>9</v>
      </c>
      <c r="P318" s="64">
        <v>9</v>
      </c>
      <c r="Q318" s="64">
        <v>9</v>
      </c>
      <c r="R318" s="64">
        <v>9.1999999999999993</v>
      </c>
      <c r="S318" s="64">
        <v>9.4</v>
      </c>
      <c r="T318" s="64">
        <v>9.6</v>
      </c>
      <c r="U318" s="64">
        <v>9.8000000000000007</v>
      </c>
      <c r="V318" s="64">
        <v>10</v>
      </c>
      <c r="W318" s="64">
        <v>10</v>
      </c>
      <c r="X318" s="64">
        <v>10</v>
      </c>
      <c r="Y318" s="64">
        <v>10</v>
      </c>
      <c r="Z318" s="64">
        <v>10</v>
      </c>
      <c r="AA318" s="64">
        <v>10</v>
      </c>
    </row>
    <row r="319" spans="1:27">
      <c r="A319" s="63" t="s">
        <v>80</v>
      </c>
      <c r="B319" s="64">
        <v>30</v>
      </c>
      <c r="C319" s="64">
        <v>30</v>
      </c>
      <c r="D319" s="64">
        <v>30</v>
      </c>
      <c r="E319" s="64">
        <v>30</v>
      </c>
      <c r="F319" s="64">
        <v>30</v>
      </c>
      <c r="G319" s="64">
        <v>30</v>
      </c>
      <c r="H319" s="64">
        <v>30</v>
      </c>
      <c r="I319" s="64">
        <v>30</v>
      </c>
      <c r="J319" s="64">
        <v>30</v>
      </c>
      <c r="K319" s="64">
        <v>30</v>
      </c>
      <c r="L319" s="64">
        <v>30</v>
      </c>
      <c r="M319" s="64">
        <v>30</v>
      </c>
      <c r="N319" s="64">
        <v>30</v>
      </c>
      <c r="O319" s="64">
        <v>30</v>
      </c>
      <c r="P319" s="64">
        <v>30</v>
      </c>
      <c r="Q319" s="64">
        <v>30</v>
      </c>
      <c r="R319" s="64">
        <v>30</v>
      </c>
      <c r="S319" s="64">
        <v>30</v>
      </c>
      <c r="T319" s="64">
        <v>30</v>
      </c>
      <c r="U319" s="64">
        <v>30</v>
      </c>
      <c r="V319" s="64">
        <v>30</v>
      </c>
      <c r="W319" s="64">
        <v>30</v>
      </c>
      <c r="X319" s="64">
        <v>30</v>
      </c>
      <c r="Y319" s="64">
        <v>30</v>
      </c>
      <c r="Z319" s="64">
        <v>30</v>
      </c>
      <c r="AA319" s="64">
        <v>30</v>
      </c>
    </row>
    <row r="320" spans="1:27">
      <c r="A320" s="63" t="s">
        <v>81</v>
      </c>
      <c r="B320" s="64">
        <v>1.3</v>
      </c>
      <c r="C320" s="64">
        <v>1.31</v>
      </c>
      <c r="D320" s="64">
        <v>1.32</v>
      </c>
      <c r="E320" s="64">
        <v>1.33</v>
      </c>
      <c r="F320" s="64">
        <v>1.34</v>
      </c>
      <c r="G320" s="64">
        <v>1.35</v>
      </c>
      <c r="H320" s="64">
        <v>1.36</v>
      </c>
      <c r="I320" s="64">
        <v>1.37</v>
      </c>
      <c r="J320" s="64">
        <v>1.38</v>
      </c>
      <c r="K320" s="64">
        <v>1.39</v>
      </c>
      <c r="L320" s="64">
        <v>1.4</v>
      </c>
      <c r="M320" s="64">
        <v>1.4</v>
      </c>
      <c r="N320" s="64">
        <v>1.4</v>
      </c>
      <c r="O320" s="64">
        <v>1.4</v>
      </c>
      <c r="P320" s="64">
        <v>1.4</v>
      </c>
      <c r="Q320" s="64">
        <v>1.4</v>
      </c>
      <c r="R320" s="64">
        <v>1.4</v>
      </c>
      <c r="S320" s="64">
        <v>1.4</v>
      </c>
      <c r="T320" s="64">
        <v>1.4</v>
      </c>
      <c r="U320" s="64">
        <v>1.4</v>
      </c>
      <c r="V320" s="64">
        <v>1.4</v>
      </c>
      <c r="W320" s="64">
        <v>1.4</v>
      </c>
      <c r="X320" s="64">
        <v>1.4</v>
      </c>
      <c r="Y320" s="64">
        <v>1.4</v>
      </c>
      <c r="Z320" s="64">
        <v>1.4</v>
      </c>
      <c r="AA320" s="64">
        <v>1.4</v>
      </c>
    </row>
    <row r="321" spans="1:27">
      <c r="A321" s="63" t="s">
        <v>82</v>
      </c>
      <c r="B321" s="64"/>
      <c r="C321" s="64"/>
      <c r="D321" s="64">
        <v>55.2</v>
      </c>
      <c r="E321" s="64">
        <v>55.8</v>
      </c>
      <c r="F321" s="64">
        <v>56.4</v>
      </c>
      <c r="G321" s="64">
        <v>57</v>
      </c>
      <c r="H321" s="64">
        <v>57.6</v>
      </c>
      <c r="I321" s="64">
        <v>58.2</v>
      </c>
      <c r="J321" s="64">
        <v>58.8</v>
      </c>
      <c r="K321" s="64">
        <v>59.4</v>
      </c>
      <c r="L321" s="64">
        <v>60</v>
      </c>
      <c r="M321" s="64">
        <v>60.1</v>
      </c>
      <c r="N321" s="64">
        <v>60.2</v>
      </c>
      <c r="O321" s="64">
        <v>60.3</v>
      </c>
      <c r="P321" s="64">
        <v>60.4</v>
      </c>
      <c r="Q321" s="64">
        <v>60.5</v>
      </c>
      <c r="R321" s="64">
        <v>62.8</v>
      </c>
      <c r="S321" s="64">
        <v>65.099999999999994</v>
      </c>
      <c r="T321" s="64">
        <v>67.400000000000006</v>
      </c>
      <c r="U321" s="64">
        <v>69.7</v>
      </c>
      <c r="V321" s="64">
        <v>72</v>
      </c>
      <c r="W321" s="64">
        <v>72</v>
      </c>
      <c r="X321" s="64">
        <v>72</v>
      </c>
      <c r="Y321" s="64">
        <v>72</v>
      </c>
      <c r="Z321" s="64">
        <v>72</v>
      </c>
      <c r="AA321" s="64">
        <v>72</v>
      </c>
    </row>
    <row r="322" spans="1:27">
      <c r="A322" s="63" t="s">
        <v>83</v>
      </c>
      <c r="B322" s="64">
        <v>5388</v>
      </c>
      <c r="C322" s="64">
        <v>5390.8</v>
      </c>
      <c r="D322" s="64">
        <v>5393.6</v>
      </c>
      <c r="E322" s="64">
        <v>5396.4</v>
      </c>
      <c r="F322" s="64">
        <v>5399.2</v>
      </c>
      <c r="G322" s="64">
        <v>5402</v>
      </c>
      <c r="H322" s="64">
        <v>5404.8</v>
      </c>
      <c r="I322" s="64">
        <v>5407.6</v>
      </c>
      <c r="J322" s="64">
        <v>5410.4</v>
      </c>
      <c r="K322" s="64">
        <v>5413.2</v>
      </c>
      <c r="L322" s="64">
        <v>5416</v>
      </c>
      <c r="M322" s="64">
        <v>5388.4</v>
      </c>
      <c r="N322" s="64">
        <v>5360.8</v>
      </c>
      <c r="O322" s="64">
        <v>5333.2</v>
      </c>
      <c r="P322" s="64">
        <v>5305.6</v>
      </c>
      <c r="Q322" s="64">
        <v>5278</v>
      </c>
      <c r="R322" s="64">
        <v>5280.4</v>
      </c>
      <c r="S322" s="64">
        <v>5282.8</v>
      </c>
      <c r="T322" s="64">
        <v>5285.2</v>
      </c>
      <c r="U322" s="64">
        <v>5287.6</v>
      </c>
      <c r="V322" s="64">
        <v>5290</v>
      </c>
      <c r="W322" s="64">
        <v>5291</v>
      </c>
      <c r="X322" s="64">
        <v>5292</v>
      </c>
      <c r="Y322" s="64">
        <v>5293</v>
      </c>
      <c r="Z322" s="64">
        <v>5294</v>
      </c>
      <c r="AA322" s="64">
        <v>5295</v>
      </c>
    </row>
    <row r="323" spans="1:27">
      <c r="A323" s="63" t="s">
        <v>84</v>
      </c>
      <c r="B323" s="64">
        <v>50</v>
      </c>
      <c r="C323" s="64">
        <v>51</v>
      </c>
      <c r="D323" s="64">
        <v>52</v>
      </c>
      <c r="E323" s="64">
        <v>53</v>
      </c>
      <c r="F323" s="64">
        <v>54</v>
      </c>
      <c r="G323" s="64">
        <v>55</v>
      </c>
      <c r="H323" s="64">
        <v>56</v>
      </c>
      <c r="I323" s="64">
        <v>57</v>
      </c>
      <c r="J323" s="64">
        <v>58</v>
      </c>
      <c r="K323" s="64">
        <v>59</v>
      </c>
      <c r="L323" s="64">
        <v>60</v>
      </c>
      <c r="M323" s="64">
        <v>80</v>
      </c>
      <c r="N323" s="64">
        <v>100</v>
      </c>
      <c r="O323" s="64">
        <v>120</v>
      </c>
      <c r="P323" s="64">
        <v>140</v>
      </c>
      <c r="Q323" s="64">
        <v>160</v>
      </c>
      <c r="R323" s="64">
        <v>180</v>
      </c>
      <c r="S323" s="64">
        <v>200</v>
      </c>
      <c r="T323" s="64">
        <v>220</v>
      </c>
      <c r="U323" s="64">
        <v>240</v>
      </c>
      <c r="V323" s="64">
        <v>260</v>
      </c>
      <c r="W323" s="64">
        <v>273</v>
      </c>
      <c r="X323" s="64">
        <v>286</v>
      </c>
      <c r="Y323" s="64">
        <v>299</v>
      </c>
      <c r="Z323" s="64">
        <v>312</v>
      </c>
      <c r="AA323" s="64">
        <v>325</v>
      </c>
    </row>
    <row r="324" spans="1:27">
      <c r="A324" s="63" t="s">
        <v>85</v>
      </c>
      <c r="B324" s="64">
        <v>0</v>
      </c>
      <c r="C324" s="64">
        <v>0</v>
      </c>
      <c r="D324" s="64">
        <v>0</v>
      </c>
      <c r="E324" s="64">
        <v>0</v>
      </c>
      <c r="F324" s="64">
        <v>0</v>
      </c>
      <c r="G324" s="64">
        <v>0</v>
      </c>
      <c r="H324" s="64">
        <v>0</v>
      </c>
      <c r="I324" s="64">
        <v>0</v>
      </c>
      <c r="J324" s="64">
        <v>0</v>
      </c>
      <c r="K324" s="64">
        <v>0</v>
      </c>
      <c r="L324" s="64">
        <v>0</v>
      </c>
      <c r="M324" s="64">
        <v>0</v>
      </c>
      <c r="N324" s="64">
        <v>0</v>
      </c>
      <c r="O324" s="64">
        <v>0</v>
      </c>
      <c r="P324" s="64">
        <v>0</v>
      </c>
      <c r="Q324" s="64">
        <v>0</v>
      </c>
      <c r="R324" s="64">
        <v>0</v>
      </c>
      <c r="S324" s="64">
        <v>0</v>
      </c>
      <c r="T324" s="64">
        <v>0</v>
      </c>
      <c r="U324" s="64">
        <v>0</v>
      </c>
      <c r="V324" s="64">
        <v>0</v>
      </c>
      <c r="W324" s="64">
        <v>0</v>
      </c>
      <c r="X324" s="64">
        <v>0</v>
      </c>
      <c r="Y324" s="64">
        <v>0</v>
      </c>
      <c r="Z324" s="64">
        <v>0</v>
      </c>
      <c r="AA324" s="64">
        <v>0</v>
      </c>
    </row>
    <row r="325" spans="1:27">
      <c r="A325" s="63" t="s">
        <v>86</v>
      </c>
      <c r="B325" s="64">
        <v>118</v>
      </c>
      <c r="C325" s="64">
        <v>119.1</v>
      </c>
      <c r="D325" s="64">
        <v>120.2</v>
      </c>
      <c r="E325" s="64">
        <v>121.3</v>
      </c>
      <c r="F325" s="64">
        <v>122.4</v>
      </c>
      <c r="G325" s="64">
        <v>123.5</v>
      </c>
      <c r="H325" s="64">
        <v>124.6</v>
      </c>
      <c r="I325" s="64">
        <v>125.7</v>
      </c>
      <c r="J325" s="64">
        <v>126.8</v>
      </c>
      <c r="K325" s="64">
        <v>127.9</v>
      </c>
      <c r="L325" s="64">
        <v>129</v>
      </c>
      <c r="M325" s="64">
        <v>130</v>
      </c>
      <c r="N325" s="64">
        <v>131</v>
      </c>
      <c r="O325" s="64">
        <v>132</v>
      </c>
      <c r="P325" s="64">
        <v>133</v>
      </c>
      <c r="Q325" s="64">
        <v>134</v>
      </c>
      <c r="R325" s="64">
        <v>135.19999999999999</v>
      </c>
      <c r="S325" s="64">
        <v>136.4</v>
      </c>
      <c r="T325" s="64">
        <v>137.6</v>
      </c>
      <c r="U325" s="64">
        <v>138.80000000000001</v>
      </c>
      <c r="V325" s="64">
        <v>140</v>
      </c>
      <c r="W325" s="64">
        <v>140</v>
      </c>
      <c r="X325" s="64">
        <v>140</v>
      </c>
      <c r="Y325" s="64">
        <v>140</v>
      </c>
      <c r="Z325" s="64">
        <v>140</v>
      </c>
      <c r="AA325" s="64">
        <v>140</v>
      </c>
    </row>
    <row r="326" spans="1:27">
      <c r="A326" s="63" t="s">
        <v>87</v>
      </c>
      <c r="B326" s="64">
        <v>0.22</v>
      </c>
      <c r="C326" s="64">
        <v>0.22</v>
      </c>
      <c r="D326" s="64">
        <v>0.22</v>
      </c>
      <c r="E326" s="64">
        <v>0.22</v>
      </c>
      <c r="F326" s="64">
        <v>0.22</v>
      </c>
      <c r="G326" s="64">
        <v>0.22</v>
      </c>
      <c r="H326" s="64">
        <v>0.22</v>
      </c>
      <c r="I326" s="64">
        <v>0.22</v>
      </c>
      <c r="J326" s="64">
        <v>0.22</v>
      </c>
      <c r="K326" s="64">
        <v>0.22</v>
      </c>
      <c r="L326" s="64">
        <v>0.22</v>
      </c>
      <c r="M326" s="64">
        <v>0.22</v>
      </c>
      <c r="N326" s="64">
        <v>0.22</v>
      </c>
      <c r="O326" s="64">
        <v>0.22</v>
      </c>
      <c r="P326" s="64">
        <v>0.22</v>
      </c>
      <c r="Q326" s="64">
        <v>0.22</v>
      </c>
      <c r="R326" s="64">
        <v>0.22</v>
      </c>
      <c r="S326" s="64">
        <v>0.22</v>
      </c>
      <c r="T326" s="64">
        <v>0.22</v>
      </c>
      <c r="U326" s="64">
        <v>0.22</v>
      </c>
      <c r="V326" s="64">
        <v>0.22</v>
      </c>
      <c r="W326" s="64">
        <v>0.22</v>
      </c>
      <c r="X326" s="64">
        <v>0.22</v>
      </c>
      <c r="Y326" s="64">
        <v>0.22</v>
      </c>
      <c r="Z326" s="64">
        <v>0.22</v>
      </c>
      <c r="AA326" s="64">
        <v>0.22</v>
      </c>
    </row>
    <row r="327" spans="1:27">
      <c r="A327" s="63" t="s">
        <v>88</v>
      </c>
      <c r="B327" s="64">
        <v>0.21</v>
      </c>
      <c r="C327" s="64">
        <v>0.21</v>
      </c>
      <c r="D327" s="64">
        <v>0.21</v>
      </c>
      <c r="E327" s="64">
        <v>0.21</v>
      </c>
      <c r="F327" s="64">
        <v>0.21</v>
      </c>
      <c r="G327" s="64">
        <v>0.21</v>
      </c>
      <c r="H327" s="64">
        <v>0.21</v>
      </c>
      <c r="I327" s="64">
        <v>0.21</v>
      </c>
      <c r="J327" s="64">
        <v>0.21</v>
      </c>
      <c r="K327" s="64">
        <v>0.21</v>
      </c>
      <c r="L327" s="64">
        <v>0.21</v>
      </c>
      <c r="M327" s="64">
        <v>0.21</v>
      </c>
      <c r="N327" s="64">
        <v>0.21</v>
      </c>
      <c r="O327" s="64">
        <v>0.21</v>
      </c>
      <c r="P327" s="64">
        <v>0.21</v>
      </c>
      <c r="Q327" s="64">
        <v>0.21</v>
      </c>
      <c r="R327" s="64">
        <v>0.21</v>
      </c>
      <c r="S327" s="64">
        <v>0.21</v>
      </c>
      <c r="T327" s="64">
        <v>0.21</v>
      </c>
      <c r="U327" s="64">
        <v>0.21</v>
      </c>
      <c r="V327" s="64">
        <v>0.21</v>
      </c>
      <c r="W327" s="64">
        <v>0.21</v>
      </c>
      <c r="X327" s="64">
        <v>0.21</v>
      </c>
      <c r="Y327" s="64">
        <v>0.21</v>
      </c>
      <c r="Z327" s="64">
        <v>0.21</v>
      </c>
      <c r="AA327" s="64">
        <v>0.21</v>
      </c>
    </row>
    <row r="328" spans="1:27">
      <c r="A328" s="63" t="s">
        <v>89</v>
      </c>
      <c r="B328" s="64">
        <v>4.2</v>
      </c>
      <c r="C328" s="64">
        <v>4.2</v>
      </c>
      <c r="D328" s="64">
        <v>4.2</v>
      </c>
      <c r="E328" s="64">
        <v>4.2</v>
      </c>
      <c r="F328" s="64">
        <v>4.2</v>
      </c>
      <c r="G328" s="64">
        <v>4.2</v>
      </c>
      <c r="H328" s="64">
        <v>4.2</v>
      </c>
      <c r="I328" s="64">
        <v>4.2</v>
      </c>
      <c r="J328" s="64">
        <v>4.2</v>
      </c>
      <c r="K328" s="64">
        <v>4.2</v>
      </c>
      <c r="L328" s="64">
        <v>4.2</v>
      </c>
      <c r="M328" s="64">
        <v>4.2</v>
      </c>
      <c r="N328" s="64">
        <v>4.2</v>
      </c>
      <c r="O328" s="64">
        <v>4.2</v>
      </c>
      <c r="P328" s="64">
        <v>4.2</v>
      </c>
      <c r="Q328" s="64">
        <v>4.2</v>
      </c>
      <c r="R328" s="64">
        <v>4.2</v>
      </c>
      <c r="S328" s="64">
        <v>4.2</v>
      </c>
      <c r="T328" s="64">
        <v>4.2</v>
      </c>
      <c r="U328" s="64">
        <v>4.2</v>
      </c>
      <c r="V328" s="64">
        <v>4.2</v>
      </c>
      <c r="W328" s="64">
        <v>4.2</v>
      </c>
      <c r="X328" s="64">
        <v>4.2</v>
      </c>
      <c r="Y328" s="64">
        <v>4.2</v>
      </c>
      <c r="Z328" s="64">
        <v>4.2</v>
      </c>
      <c r="AA328" s="64">
        <v>4.2</v>
      </c>
    </row>
    <row r="329" spans="1:27">
      <c r="A329" s="63" t="s">
        <v>296</v>
      </c>
      <c r="B329" s="64">
        <v>0</v>
      </c>
      <c r="C329" s="64">
        <v>0</v>
      </c>
      <c r="D329" s="64">
        <v>0</v>
      </c>
      <c r="E329" s="64">
        <v>0</v>
      </c>
      <c r="F329" s="64">
        <v>0</v>
      </c>
      <c r="G329" s="64">
        <v>0</v>
      </c>
      <c r="H329" s="64">
        <v>0</v>
      </c>
      <c r="I329" s="64">
        <v>0</v>
      </c>
      <c r="J329" s="64">
        <v>0</v>
      </c>
      <c r="K329" s="64">
        <v>0</v>
      </c>
      <c r="L329" s="64">
        <v>0</v>
      </c>
      <c r="M329" s="64">
        <v>0</v>
      </c>
      <c r="N329" s="64">
        <v>0</v>
      </c>
      <c r="O329" s="64">
        <v>0</v>
      </c>
      <c r="P329" s="64">
        <v>0</v>
      </c>
      <c r="Q329" s="64">
        <v>0</v>
      </c>
      <c r="R329" s="64">
        <v>0</v>
      </c>
      <c r="S329" s="64">
        <v>0</v>
      </c>
      <c r="T329" s="64">
        <v>0</v>
      </c>
      <c r="U329" s="64">
        <v>0</v>
      </c>
      <c r="V329" s="64">
        <v>0</v>
      </c>
      <c r="W329" s="64">
        <v>0</v>
      </c>
      <c r="X329" s="64">
        <v>0</v>
      </c>
      <c r="Y329" s="64">
        <v>0</v>
      </c>
      <c r="Z329" s="64">
        <v>0</v>
      </c>
      <c r="AA329" s="64">
        <v>0</v>
      </c>
    </row>
    <row r="330" spans="1:27">
      <c r="A330" s="63" t="s">
        <v>90</v>
      </c>
      <c r="B330" s="64">
        <v>51</v>
      </c>
      <c r="C330" s="64">
        <v>55.2</v>
      </c>
      <c r="D330" s="64">
        <v>59.4</v>
      </c>
      <c r="E330" s="64">
        <v>63.6</v>
      </c>
      <c r="F330" s="64">
        <v>67.8</v>
      </c>
      <c r="G330" s="64">
        <v>72</v>
      </c>
      <c r="H330" s="64">
        <v>76.2</v>
      </c>
      <c r="I330" s="64">
        <v>80.400000000000006</v>
      </c>
      <c r="J330" s="64">
        <v>84.6</v>
      </c>
      <c r="K330" s="64">
        <v>88.8</v>
      </c>
      <c r="L330" s="64">
        <v>93</v>
      </c>
      <c r="M330" s="64">
        <v>94.6</v>
      </c>
      <c r="N330" s="64">
        <v>96.2</v>
      </c>
      <c r="O330" s="64">
        <v>97.8</v>
      </c>
      <c r="P330" s="64">
        <v>99.4</v>
      </c>
      <c r="Q330" s="64">
        <v>101</v>
      </c>
      <c r="R330" s="64">
        <v>107.2</v>
      </c>
      <c r="S330" s="64">
        <v>113.4</v>
      </c>
      <c r="T330" s="64">
        <v>119.6</v>
      </c>
      <c r="U330" s="64">
        <v>125.8</v>
      </c>
      <c r="V330" s="64">
        <v>132</v>
      </c>
      <c r="W330" s="64">
        <v>142.6</v>
      </c>
      <c r="X330" s="64">
        <v>153.19999999999999</v>
      </c>
      <c r="Y330" s="64">
        <v>163.80000000000001</v>
      </c>
      <c r="Z330" s="64">
        <v>174.4</v>
      </c>
      <c r="AA330" s="64">
        <v>185</v>
      </c>
    </row>
    <row r="331" spans="1:27">
      <c r="A331" s="63" t="s">
        <v>91</v>
      </c>
      <c r="B331" s="64">
        <v>60</v>
      </c>
      <c r="C331" s="64">
        <v>61.2</v>
      </c>
      <c r="D331" s="64">
        <v>62.4</v>
      </c>
      <c r="E331" s="64">
        <v>63.6</v>
      </c>
      <c r="F331" s="64">
        <v>64.8</v>
      </c>
      <c r="G331" s="64">
        <v>66</v>
      </c>
      <c r="H331" s="64">
        <v>67.2</v>
      </c>
      <c r="I331" s="64">
        <v>68.400000000000006</v>
      </c>
      <c r="J331" s="64">
        <v>69.599999999999994</v>
      </c>
      <c r="K331" s="64">
        <v>70.8</v>
      </c>
      <c r="L331" s="64">
        <v>72</v>
      </c>
      <c r="M331" s="64">
        <v>74</v>
      </c>
      <c r="N331" s="64">
        <v>76</v>
      </c>
      <c r="O331" s="64">
        <v>78</v>
      </c>
      <c r="P331" s="64">
        <v>80</v>
      </c>
      <c r="Q331" s="64">
        <v>82</v>
      </c>
      <c r="R331" s="64">
        <v>84.2</v>
      </c>
      <c r="S331" s="64">
        <v>86.4</v>
      </c>
      <c r="T331" s="64">
        <v>88.6</v>
      </c>
      <c r="U331" s="64">
        <v>90.8</v>
      </c>
      <c r="V331" s="64">
        <v>93</v>
      </c>
      <c r="W331" s="64">
        <v>95.2</v>
      </c>
      <c r="X331" s="64">
        <v>97.4</v>
      </c>
      <c r="Y331" s="64">
        <v>99.6</v>
      </c>
      <c r="Z331" s="64">
        <v>101.8</v>
      </c>
      <c r="AA331" s="64">
        <v>104</v>
      </c>
    </row>
    <row r="332" spans="1:27">
      <c r="A332" s="63" t="s">
        <v>92</v>
      </c>
      <c r="B332" s="64">
        <v>0.22</v>
      </c>
      <c r="C332" s="64">
        <v>0.23</v>
      </c>
      <c r="D332" s="64">
        <v>0.25</v>
      </c>
      <c r="E332" s="64">
        <v>0.26</v>
      </c>
      <c r="F332" s="64">
        <v>0.28000000000000003</v>
      </c>
      <c r="G332" s="64">
        <v>0.28999999999999998</v>
      </c>
      <c r="H332" s="64">
        <v>0.31</v>
      </c>
      <c r="I332" s="64">
        <v>0.32</v>
      </c>
      <c r="J332" s="64">
        <v>0.34</v>
      </c>
      <c r="K332" s="64">
        <v>0.35</v>
      </c>
      <c r="L332" s="64">
        <v>0.37</v>
      </c>
      <c r="M332" s="64">
        <v>0.4</v>
      </c>
      <c r="N332" s="64">
        <v>0.44</v>
      </c>
      <c r="O332" s="64">
        <v>0.47</v>
      </c>
      <c r="P332" s="64">
        <v>0.51</v>
      </c>
      <c r="Q332" s="64">
        <v>0.54</v>
      </c>
      <c r="R332" s="64">
        <v>0.56999999999999995</v>
      </c>
      <c r="S332" s="64">
        <v>0.61</v>
      </c>
      <c r="T332" s="64">
        <v>0.64</v>
      </c>
      <c r="U332" s="64">
        <v>0.68</v>
      </c>
      <c r="V332" s="64">
        <v>0.71</v>
      </c>
      <c r="W332" s="64">
        <v>0.74</v>
      </c>
      <c r="X332" s="64">
        <v>0.78</v>
      </c>
      <c r="Y332" s="64">
        <v>0.81</v>
      </c>
      <c r="Z332" s="64">
        <v>0.85</v>
      </c>
      <c r="AA332" s="64">
        <v>0.88</v>
      </c>
    </row>
    <row r="333" spans="1:27">
      <c r="A333" s="63" t="s">
        <v>93</v>
      </c>
      <c r="B333" s="64">
        <v>0</v>
      </c>
      <c r="C333" s="64">
        <v>0</v>
      </c>
      <c r="D333" s="64">
        <v>0</v>
      </c>
      <c r="E333" s="64">
        <v>0</v>
      </c>
      <c r="F333" s="64">
        <v>0</v>
      </c>
      <c r="G333" s="64">
        <v>0</v>
      </c>
      <c r="H333" s="64">
        <v>0</v>
      </c>
      <c r="I333" s="64">
        <v>0</v>
      </c>
      <c r="J333" s="64">
        <v>0</v>
      </c>
      <c r="K333" s="64">
        <v>0</v>
      </c>
      <c r="L333" s="64">
        <v>0</v>
      </c>
      <c r="M333" s="64">
        <v>0</v>
      </c>
      <c r="N333" s="64">
        <v>0</v>
      </c>
      <c r="O333" s="64">
        <v>0</v>
      </c>
      <c r="P333" s="64">
        <v>0</v>
      </c>
      <c r="Q333" s="64">
        <v>0</v>
      </c>
      <c r="R333" s="64">
        <v>0</v>
      </c>
      <c r="S333" s="64">
        <v>0</v>
      </c>
      <c r="T333" s="64">
        <v>0</v>
      </c>
      <c r="U333" s="64">
        <v>0</v>
      </c>
      <c r="V333" s="64">
        <v>0</v>
      </c>
      <c r="W333" s="64">
        <v>0</v>
      </c>
      <c r="X333" s="64">
        <v>0</v>
      </c>
      <c r="Y333" s="64">
        <v>0</v>
      </c>
      <c r="Z333" s="64">
        <v>0</v>
      </c>
      <c r="AA333" s="64">
        <v>0</v>
      </c>
    </row>
    <row r="334" spans="1:27">
      <c r="A334" s="63" t="s">
        <v>94</v>
      </c>
      <c r="B334" s="64">
        <v>12</v>
      </c>
      <c r="C334" s="64">
        <v>12.8</v>
      </c>
      <c r="D334" s="64">
        <v>13.6</v>
      </c>
      <c r="E334" s="64">
        <v>14.4</v>
      </c>
      <c r="F334" s="64">
        <v>15.2</v>
      </c>
      <c r="G334" s="64">
        <v>16</v>
      </c>
      <c r="H334" s="64">
        <v>16.8</v>
      </c>
      <c r="I334" s="64">
        <v>17.600000000000001</v>
      </c>
      <c r="J334" s="64">
        <v>18.399999999999999</v>
      </c>
      <c r="K334" s="64">
        <v>19.2</v>
      </c>
      <c r="L334" s="64">
        <v>20</v>
      </c>
      <c r="M334" s="64">
        <v>20.8</v>
      </c>
      <c r="N334" s="64">
        <v>21.6</v>
      </c>
      <c r="O334" s="64">
        <v>22.4</v>
      </c>
      <c r="P334" s="64">
        <v>23.2</v>
      </c>
      <c r="Q334" s="64">
        <v>24</v>
      </c>
      <c r="R334" s="64">
        <v>24.8</v>
      </c>
      <c r="S334" s="64">
        <v>25.6</v>
      </c>
      <c r="T334" s="64">
        <v>26.4</v>
      </c>
      <c r="U334" s="64">
        <v>27.2</v>
      </c>
      <c r="V334" s="64">
        <v>28</v>
      </c>
      <c r="W334" s="64">
        <v>28.8</v>
      </c>
      <c r="X334" s="64">
        <v>29.6</v>
      </c>
      <c r="Y334" s="64">
        <v>30.4</v>
      </c>
      <c r="Z334" s="64">
        <v>31.2</v>
      </c>
      <c r="AA334" s="64">
        <v>32</v>
      </c>
    </row>
    <row r="335" spans="1:27">
      <c r="A335" s="63" t="s">
        <v>95</v>
      </c>
      <c r="B335" s="64">
        <v>0</v>
      </c>
      <c r="C335" s="64">
        <v>0</v>
      </c>
      <c r="D335" s="64">
        <v>0</v>
      </c>
      <c r="E335" s="64">
        <v>0</v>
      </c>
      <c r="F335" s="64">
        <v>0</v>
      </c>
      <c r="G335" s="64">
        <v>0</v>
      </c>
      <c r="H335" s="64">
        <v>0</v>
      </c>
      <c r="I335" s="64">
        <v>0</v>
      </c>
      <c r="J335" s="64">
        <v>0</v>
      </c>
      <c r="K335" s="64">
        <v>0</v>
      </c>
      <c r="L335" s="64">
        <v>0</v>
      </c>
      <c r="M335" s="64">
        <v>0</v>
      </c>
      <c r="N335" s="64">
        <v>0</v>
      </c>
      <c r="O335" s="64">
        <v>0</v>
      </c>
      <c r="P335" s="64">
        <v>0</v>
      </c>
      <c r="Q335" s="64">
        <v>0</v>
      </c>
      <c r="R335" s="64">
        <v>0</v>
      </c>
      <c r="S335" s="64">
        <v>0</v>
      </c>
      <c r="T335" s="64">
        <v>0</v>
      </c>
      <c r="U335" s="64">
        <v>0</v>
      </c>
      <c r="V335" s="64">
        <v>0</v>
      </c>
      <c r="W335" s="64">
        <v>0</v>
      </c>
      <c r="X335" s="64">
        <v>0</v>
      </c>
      <c r="Y335" s="64">
        <v>0</v>
      </c>
      <c r="Z335" s="64">
        <v>0</v>
      </c>
      <c r="AA335" s="64">
        <v>0</v>
      </c>
    </row>
    <row r="336" spans="1:27">
      <c r="A336" s="63" t="s">
        <v>96</v>
      </c>
      <c r="B336" s="64">
        <v>1453</v>
      </c>
      <c r="C336" s="64">
        <v>1459.6</v>
      </c>
      <c r="D336" s="64">
        <v>1466.2</v>
      </c>
      <c r="E336" s="64">
        <v>1472.8</v>
      </c>
      <c r="F336" s="64">
        <v>1479.4</v>
      </c>
      <c r="G336" s="64">
        <v>1486</v>
      </c>
      <c r="H336" s="64">
        <v>1492.6</v>
      </c>
      <c r="I336" s="64">
        <v>1499.2</v>
      </c>
      <c r="J336" s="64">
        <v>1505.8</v>
      </c>
      <c r="K336" s="64">
        <v>1512.4</v>
      </c>
      <c r="L336" s="64">
        <v>1519</v>
      </c>
      <c r="M336" s="64">
        <v>1528.4</v>
      </c>
      <c r="N336" s="64">
        <v>1537.8</v>
      </c>
      <c r="O336" s="64">
        <v>1547.2</v>
      </c>
      <c r="P336" s="64">
        <v>1556.6</v>
      </c>
      <c r="Q336" s="64">
        <v>1566</v>
      </c>
      <c r="R336" s="64">
        <v>1578.6</v>
      </c>
      <c r="S336" s="64">
        <v>1591.2</v>
      </c>
      <c r="T336" s="64">
        <v>1603.8</v>
      </c>
      <c r="U336" s="64">
        <v>1616.4</v>
      </c>
      <c r="V336" s="64">
        <v>1629</v>
      </c>
      <c r="W336" s="64">
        <v>1633.6</v>
      </c>
      <c r="X336" s="64">
        <v>1638.2</v>
      </c>
      <c r="Y336" s="64">
        <v>1642.8</v>
      </c>
      <c r="Z336" s="64">
        <v>1647.4</v>
      </c>
      <c r="AA336" s="64">
        <v>1652</v>
      </c>
    </row>
    <row r="337" spans="1:27">
      <c r="A337" s="63" t="s">
        <v>97</v>
      </c>
      <c r="B337" s="64">
        <v>6.4</v>
      </c>
      <c r="C337" s="64">
        <v>7.62</v>
      </c>
      <c r="D337" s="64">
        <v>8.84</v>
      </c>
      <c r="E337" s="64">
        <v>10.06</v>
      </c>
      <c r="F337" s="64">
        <v>11.28</v>
      </c>
      <c r="G337" s="64">
        <v>12.5</v>
      </c>
      <c r="H337" s="64">
        <v>13.72</v>
      </c>
      <c r="I337" s="64">
        <v>14.94</v>
      </c>
      <c r="J337" s="64">
        <v>16.16</v>
      </c>
      <c r="K337" s="64">
        <v>17.38</v>
      </c>
      <c r="L337" s="64">
        <v>18.600000000000001</v>
      </c>
      <c r="M337" s="64">
        <v>20.079999999999998</v>
      </c>
      <c r="N337" s="64">
        <v>21.56</v>
      </c>
      <c r="O337" s="64">
        <v>23.04</v>
      </c>
      <c r="P337" s="64">
        <v>24.52</v>
      </c>
      <c r="Q337" s="64">
        <v>26</v>
      </c>
      <c r="R337" s="64">
        <v>27.2</v>
      </c>
      <c r="S337" s="64">
        <v>28.4</v>
      </c>
      <c r="T337" s="64">
        <v>29.6</v>
      </c>
      <c r="U337" s="64">
        <v>30.8</v>
      </c>
      <c r="V337" s="64">
        <v>32</v>
      </c>
      <c r="W337" s="64">
        <v>33.24</v>
      </c>
      <c r="X337" s="64">
        <v>34.479999999999997</v>
      </c>
      <c r="Y337" s="64">
        <v>35.72</v>
      </c>
      <c r="Z337" s="64">
        <v>36.96</v>
      </c>
      <c r="AA337" s="64">
        <v>38.200000000000003</v>
      </c>
    </row>
    <row r="338" spans="1:27">
      <c r="A338" s="63" t="s">
        <v>98</v>
      </c>
      <c r="B338" s="64">
        <v>5716</v>
      </c>
      <c r="C338" s="64">
        <v>5861.1</v>
      </c>
      <c r="D338" s="64">
        <v>6006.2</v>
      </c>
      <c r="E338" s="64">
        <v>6151.3</v>
      </c>
      <c r="F338" s="64">
        <v>6296.4</v>
      </c>
      <c r="G338" s="64">
        <v>6441.5</v>
      </c>
      <c r="H338" s="64">
        <v>6586.6</v>
      </c>
      <c r="I338" s="64">
        <v>6731.7</v>
      </c>
      <c r="J338" s="64">
        <v>6876.8</v>
      </c>
      <c r="K338" s="64">
        <v>7021.9</v>
      </c>
      <c r="L338" s="64">
        <v>7167</v>
      </c>
      <c r="M338" s="64">
        <v>7630.8</v>
      </c>
      <c r="N338" s="64">
        <v>8094.6</v>
      </c>
      <c r="O338" s="64">
        <v>8558.4</v>
      </c>
      <c r="P338" s="64">
        <v>9022.2000000000007</v>
      </c>
      <c r="Q338" s="64">
        <v>9486</v>
      </c>
      <c r="R338" s="64">
        <v>9816.6</v>
      </c>
      <c r="S338" s="64">
        <v>10147.200000000001</v>
      </c>
      <c r="T338" s="64">
        <v>10477.799999999999</v>
      </c>
      <c r="U338" s="64">
        <v>10808.4</v>
      </c>
      <c r="V338" s="64">
        <v>11139</v>
      </c>
      <c r="W338" s="64">
        <v>11317.4</v>
      </c>
      <c r="X338" s="64">
        <v>11495.8</v>
      </c>
      <c r="Y338" s="64">
        <v>11674.2</v>
      </c>
      <c r="Z338" s="64">
        <v>11852.6</v>
      </c>
      <c r="AA338" s="64">
        <v>12031</v>
      </c>
    </row>
    <row r="339" spans="1:27">
      <c r="A339" s="63" t="s">
        <v>99</v>
      </c>
      <c r="B339" s="64">
        <v>3322</v>
      </c>
      <c r="C339" s="64">
        <v>3322</v>
      </c>
      <c r="D339" s="64">
        <v>3322</v>
      </c>
      <c r="E339" s="64">
        <v>3322</v>
      </c>
      <c r="F339" s="64">
        <v>3322</v>
      </c>
      <c r="G339" s="64">
        <v>3322</v>
      </c>
      <c r="H339" s="64">
        <v>3322</v>
      </c>
      <c r="I339" s="64">
        <v>3322</v>
      </c>
      <c r="J339" s="64">
        <v>3322</v>
      </c>
      <c r="K339" s="64">
        <v>3322</v>
      </c>
      <c r="L339" s="64">
        <v>3322</v>
      </c>
      <c r="M339" s="64">
        <v>3589.4</v>
      </c>
      <c r="N339" s="64">
        <v>3856.8</v>
      </c>
      <c r="O339" s="64">
        <v>4124.2</v>
      </c>
      <c r="P339" s="64">
        <v>4391.6000000000004</v>
      </c>
      <c r="Q339" s="64">
        <v>4659</v>
      </c>
      <c r="R339" s="64">
        <v>4687.8</v>
      </c>
      <c r="S339" s="64">
        <v>4716.6000000000004</v>
      </c>
      <c r="T339" s="64">
        <v>4745.3999999999996</v>
      </c>
      <c r="U339" s="64">
        <v>4774.2</v>
      </c>
      <c r="V339" s="64">
        <v>4803</v>
      </c>
      <c r="W339" s="64">
        <v>4831.6000000000004</v>
      </c>
      <c r="X339" s="64">
        <v>4860.2</v>
      </c>
      <c r="Y339" s="64">
        <v>4888.8</v>
      </c>
      <c r="Z339" s="64">
        <v>4917.3999999999996</v>
      </c>
      <c r="AA339" s="64">
        <v>4946</v>
      </c>
    </row>
    <row r="340" spans="1:27">
      <c r="A340" s="63" t="s">
        <v>100</v>
      </c>
      <c r="B340" s="64">
        <v>515.67999999999995</v>
      </c>
      <c r="C340" s="64">
        <v>515.67999999999995</v>
      </c>
      <c r="D340" s="64">
        <v>515.67999999999995</v>
      </c>
      <c r="E340" s="64">
        <v>515.67999999999995</v>
      </c>
      <c r="F340" s="64">
        <v>515.67999999999995</v>
      </c>
      <c r="G340" s="64">
        <v>515.67999999999995</v>
      </c>
      <c r="H340" s="64">
        <v>515.67999999999995</v>
      </c>
      <c r="I340" s="64">
        <v>515.67999999999995</v>
      </c>
      <c r="J340" s="64">
        <v>515.67999999999995</v>
      </c>
      <c r="K340" s="64">
        <v>515.67999999999995</v>
      </c>
      <c r="L340" s="64">
        <v>515.67999999999995</v>
      </c>
      <c r="M340" s="64">
        <v>600.74</v>
      </c>
      <c r="N340" s="64">
        <v>685.81</v>
      </c>
      <c r="O340" s="64">
        <v>770.87</v>
      </c>
      <c r="P340" s="64">
        <v>855.94</v>
      </c>
      <c r="Q340" s="64">
        <v>941</v>
      </c>
      <c r="R340" s="64">
        <v>941</v>
      </c>
      <c r="S340" s="64">
        <v>941</v>
      </c>
      <c r="T340" s="64">
        <v>941</v>
      </c>
      <c r="U340" s="64">
        <v>941</v>
      </c>
      <c r="V340" s="64">
        <v>941</v>
      </c>
      <c r="W340" s="64">
        <v>941</v>
      </c>
      <c r="X340" s="64">
        <v>941</v>
      </c>
      <c r="Y340" s="64">
        <v>941</v>
      </c>
      <c r="Z340" s="64">
        <v>941</v>
      </c>
      <c r="AA340" s="64">
        <v>941</v>
      </c>
    </row>
    <row r="341" spans="1:27">
      <c r="A341" s="63" t="s">
        <v>101</v>
      </c>
      <c r="B341" s="64">
        <v>15</v>
      </c>
      <c r="C341" s="64">
        <v>15</v>
      </c>
      <c r="D341" s="64">
        <v>15</v>
      </c>
      <c r="E341" s="64">
        <v>15</v>
      </c>
      <c r="F341" s="64">
        <v>15</v>
      </c>
      <c r="G341" s="64">
        <v>15</v>
      </c>
      <c r="H341" s="64">
        <v>15</v>
      </c>
      <c r="I341" s="64">
        <v>15</v>
      </c>
      <c r="J341" s="64">
        <v>15</v>
      </c>
      <c r="K341" s="64">
        <v>15</v>
      </c>
      <c r="L341" s="64">
        <v>15</v>
      </c>
      <c r="M341" s="64">
        <v>15</v>
      </c>
      <c r="N341" s="64">
        <v>15</v>
      </c>
      <c r="O341" s="64">
        <v>15</v>
      </c>
      <c r="P341" s="64">
        <v>15</v>
      </c>
      <c r="Q341" s="64">
        <v>15</v>
      </c>
      <c r="R341" s="64">
        <v>15</v>
      </c>
      <c r="S341" s="64">
        <v>15</v>
      </c>
      <c r="T341" s="64">
        <v>15</v>
      </c>
      <c r="U341" s="64">
        <v>15</v>
      </c>
      <c r="V341" s="64">
        <v>15</v>
      </c>
      <c r="W341" s="64">
        <v>15</v>
      </c>
      <c r="X341" s="64">
        <v>15</v>
      </c>
      <c r="Y341" s="64">
        <v>15</v>
      </c>
      <c r="Z341" s="64">
        <v>15</v>
      </c>
      <c r="AA341" s="64">
        <v>15</v>
      </c>
    </row>
    <row r="342" spans="1:27">
      <c r="A342" s="63" t="s">
        <v>102</v>
      </c>
      <c r="B342" s="64">
        <v>382.66</v>
      </c>
      <c r="C342" s="64">
        <v>399.65</v>
      </c>
      <c r="D342" s="64">
        <v>416.65</v>
      </c>
      <c r="E342" s="64">
        <v>433.64</v>
      </c>
      <c r="F342" s="64">
        <v>450.64</v>
      </c>
      <c r="G342" s="64">
        <v>467.63</v>
      </c>
      <c r="H342" s="64">
        <v>484.63</v>
      </c>
      <c r="I342" s="64">
        <v>501.62</v>
      </c>
      <c r="J342" s="64">
        <v>518.62</v>
      </c>
      <c r="K342" s="64">
        <v>535.61</v>
      </c>
      <c r="L342" s="64">
        <v>552.61</v>
      </c>
      <c r="M342" s="64">
        <v>564.58000000000004</v>
      </c>
      <c r="N342" s="64">
        <v>576.55999999999995</v>
      </c>
      <c r="O342" s="64">
        <v>588.54</v>
      </c>
      <c r="P342" s="64">
        <v>600.51</v>
      </c>
      <c r="Q342" s="64">
        <v>612.49</v>
      </c>
      <c r="R342" s="64">
        <v>620.84</v>
      </c>
      <c r="S342" s="64">
        <v>629.17999999999995</v>
      </c>
      <c r="T342" s="64">
        <v>637.53</v>
      </c>
      <c r="U342" s="64">
        <v>645.88</v>
      </c>
      <c r="V342" s="64">
        <v>654.23</v>
      </c>
      <c r="W342" s="64">
        <v>659.9</v>
      </c>
      <c r="X342" s="64">
        <v>665.58</v>
      </c>
      <c r="Y342" s="64">
        <v>671.26</v>
      </c>
      <c r="Z342" s="64">
        <v>676.93</v>
      </c>
      <c r="AA342" s="64">
        <v>682.61</v>
      </c>
    </row>
    <row r="343" spans="1:27">
      <c r="A343" s="63" t="s">
        <v>316</v>
      </c>
      <c r="B343" s="64">
        <v>0</v>
      </c>
      <c r="C343" s="64">
        <v>0</v>
      </c>
      <c r="D343" s="64">
        <v>0</v>
      </c>
      <c r="E343" s="64">
        <v>0</v>
      </c>
      <c r="F343" s="64">
        <v>0</v>
      </c>
      <c r="G343" s="64">
        <v>0</v>
      </c>
      <c r="H343" s="64">
        <v>0</v>
      </c>
      <c r="I343" s="64">
        <v>0</v>
      </c>
      <c r="J343" s="64">
        <v>0</v>
      </c>
      <c r="K343" s="64">
        <v>0</v>
      </c>
      <c r="L343" s="64">
        <v>0</v>
      </c>
      <c r="M343" s="64">
        <v>0</v>
      </c>
      <c r="N343" s="64">
        <v>0</v>
      </c>
      <c r="O343" s="64">
        <v>0</v>
      </c>
      <c r="P343" s="64">
        <v>0</v>
      </c>
      <c r="Q343" s="64">
        <v>0</v>
      </c>
      <c r="R343" s="64">
        <v>0</v>
      </c>
      <c r="S343" s="64">
        <v>0</v>
      </c>
      <c r="T343" s="64">
        <v>0</v>
      </c>
      <c r="U343" s="64">
        <v>0</v>
      </c>
      <c r="V343" s="64">
        <v>0</v>
      </c>
      <c r="W343" s="64">
        <v>0</v>
      </c>
      <c r="X343" s="64">
        <v>0</v>
      </c>
      <c r="Y343" s="64">
        <v>0</v>
      </c>
      <c r="Z343" s="64">
        <v>0</v>
      </c>
      <c r="AA343" s="64">
        <v>0</v>
      </c>
    </row>
    <row r="344" spans="1:27">
      <c r="A344" s="63" t="s">
        <v>103</v>
      </c>
      <c r="B344" s="64">
        <v>66</v>
      </c>
      <c r="C344" s="64">
        <v>68.2</v>
      </c>
      <c r="D344" s="64">
        <v>70.400000000000006</v>
      </c>
      <c r="E344" s="64">
        <v>72.599999999999994</v>
      </c>
      <c r="F344" s="64">
        <v>74.8</v>
      </c>
      <c r="G344" s="64">
        <v>77</v>
      </c>
      <c r="H344" s="64">
        <v>79.2</v>
      </c>
      <c r="I344" s="64">
        <v>81.400000000000006</v>
      </c>
      <c r="J344" s="64">
        <v>83.6</v>
      </c>
      <c r="K344" s="64">
        <v>85.8</v>
      </c>
      <c r="L344" s="64">
        <v>88</v>
      </c>
      <c r="M344" s="64">
        <v>88</v>
      </c>
      <c r="N344" s="64">
        <v>88</v>
      </c>
      <c r="O344" s="64">
        <v>88</v>
      </c>
      <c r="P344" s="64">
        <v>88</v>
      </c>
      <c r="Q344" s="64">
        <v>88</v>
      </c>
      <c r="R344" s="64">
        <v>88</v>
      </c>
      <c r="S344" s="64">
        <v>88</v>
      </c>
      <c r="T344" s="64">
        <v>88</v>
      </c>
      <c r="U344" s="64">
        <v>88</v>
      </c>
      <c r="V344" s="64">
        <v>88</v>
      </c>
      <c r="W344" s="64">
        <v>88.2</v>
      </c>
      <c r="X344" s="64">
        <v>88.4</v>
      </c>
      <c r="Y344" s="64">
        <v>88.6</v>
      </c>
      <c r="Z344" s="64">
        <v>88.8</v>
      </c>
      <c r="AA344" s="64">
        <v>89</v>
      </c>
    </row>
    <row r="345" spans="1:27">
      <c r="A345" s="63" t="s">
        <v>104</v>
      </c>
      <c r="B345" s="64">
        <v>547</v>
      </c>
      <c r="C345" s="64">
        <v>550.70000000000005</v>
      </c>
      <c r="D345" s="64">
        <v>554.4</v>
      </c>
      <c r="E345" s="64">
        <v>558.1</v>
      </c>
      <c r="F345" s="64">
        <v>561.79999999999995</v>
      </c>
      <c r="G345" s="64">
        <v>565.5</v>
      </c>
      <c r="H345" s="64">
        <v>569.20000000000005</v>
      </c>
      <c r="I345" s="64">
        <v>572.9</v>
      </c>
      <c r="J345" s="64">
        <v>576.6</v>
      </c>
      <c r="K345" s="64">
        <v>580.29999999999995</v>
      </c>
      <c r="L345" s="64">
        <v>584</v>
      </c>
      <c r="M345" s="64">
        <v>587.6</v>
      </c>
      <c r="N345" s="64">
        <v>591.20000000000005</v>
      </c>
      <c r="O345" s="64">
        <v>594.79999999999995</v>
      </c>
      <c r="P345" s="64">
        <v>598.4</v>
      </c>
      <c r="Q345" s="64">
        <v>602</v>
      </c>
      <c r="R345" s="64">
        <v>605.79999999999995</v>
      </c>
      <c r="S345" s="64">
        <v>609.6</v>
      </c>
      <c r="T345" s="64">
        <v>613.4</v>
      </c>
      <c r="U345" s="64">
        <v>617.20000000000005</v>
      </c>
      <c r="V345" s="64">
        <v>621</v>
      </c>
      <c r="W345" s="64">
        <v>624.6</v>
      </c>
      <c r="X345" s="64">
        <v>628.20000000000005</v>
      </c>
      <c r="Y345" s="64">
        <v>631.79999999999995</v>
      </c>
      <c r="Z345" s="64">
        <v>635.4</v>
      </c>
      <c r="AA345" s="64">
        <v>639</v>
      </c>
    </row>
    <row r="346" spans="1:27">
      <c r="A346" s="63" t="s">
        <v>105</v>
      </c>
      <c r="B346" s="64">
        <v>8.9</v>
      </c>
      <c r="C346" s="64">
        <v>8.83</v>
      </c>
      <c r="D346" s="64">
        <v>8.76</v>
      </c>
      <c r="E346" s="64">
        <v>8.69</v>
      </c>
      <c r="F346" s="64">
        <v>8.6199999999999992</v>
      </c>
      <c r="G346" s="64">
        <v>8.5500000000000007</v>
      </c>
      <c r="H346" s="64">
        <v>8.48</v>
      </c>
      <c r="I346" s="64">
        <v>8.41</v>
      </c>
      <c r="J346" s="64">
        <v>8.34</v>
      </c>
      <c r="K346" s="64">
        <v>8.27</v>
      </c>
      <c r="L346" s="64">
        <v>8.1999999999999993</v>
      </c>
      <c r="M346" s="64">
        <v>8.1999999999999993</v>
      </c>
      <c r="N346" s="64">
        <v>8.1999999999999993</v>
      </c>
      <c r="O346" s="64">
        <v>8.1999999999999993</v>
      </c>
      <c r="P346" s="64">
        <v>8.1999999999999993</v>
      </c>
      <c r="Q346" s="64">
        <v>8.1999999999999993</v>
      </c>
      <c r="R346" s="64">
        <v>8.02</v>
      </c>
      <c r="S346" s="64">
        <v>7.84</v>
      </c>
      <c r="T346" s="64">
        <v>7.66</v>
      </c>
      <c r="U346" s="64">
        <v>7.48</v>
      </c>
      <c r="V346" s="64">
        <v>7.3</v>
      </c>
      <c r="W346" s="64">
        <v>7.22</v>
      </c>
      <c r="X346" s="64">
        <v>7.14</v>
      </c>
      <c r="Y346" s="64">
        <v>7.06</v>
      </c>
      <c r="Z346" s="64">
        <v>6.98</v>
      </c>
      <c r="AA346" s="64">
        <v>6.9</v>
      </c>
    </row>
    <row r="347" spans="1:27">
      <c r="A347" s="63" t="s">
        <v>106</v>
      </c>
      <c r="B347" s="64">
        <v>10287</v>
      </c>
      <c r="C347" s="64">
        <v>10291.4</v>
      </c>
      <c r="D347" s="64">
        <v>10295.799999999999</v>
      </c>
      <c r="E347" s="64">
        <v>10300.200000000001</v>
      </c>
      <c r="F347" s="64">
        <v>10304.6</v>
      </c>
      <c r="G347" s="64">
        <v>10309</v>
      </c>
      <c r="H347" s="64">
        <v>10313.4</v>
      </c>
      <c r="I347" s="64">
        <v>10317.799999999999</v>
      </c>
      <c r="J347" s="64">
        <v>10322.200000000001</v>
      </c>
      <c r="K347" s="64">
        <v>10326.6</v>
      </c>
      <c r="L347" s="64">
        <v>10331</v>
      </c>
      <c r="M347" s="64">
        <v>10329.6</v>
      </c>
      <c r="N347" s="64">
        <v>10328.200000000001</v>
      </c>
      <c r="O347" s="64">
        <v>10326.799999999999</v>
      </c>
      <c r="P347" s="64">
        <v>10325.4</v>
      </c>
      <c r="Q347" s="64">
        <v>10324</v>
      </c>
      <c r="R347" s="64">
        <v>10317.6</v>
      </c>
      <c r="S347" s="64">
        <v>10311.200000000001</v>
      </c>
      <c r="T347" s="64">
        <v>10304.799999999999</v>
      </c>
      <c r="U347" s="64">
        <v>10298.4</v>
      </c>
      <c r="V347" s="64">
        <v>10292</v>
      </c>
      <c r="W347" s="64">
        <v>10287.6</v>
      </c>
      <c r="X347" s="64">
        <v>10283.200000000001</v>
      </c>
      <c r="Y347" s="64">
        <v>10278.799999999999</v>
      </c>
      <c r="Z347" s="64">
        <v>10274.4</v>
      </c>
      <c r="AA347" s="64">
        <v>10270</v>
      </c>
    </row>
    <row r="348" spans="1:27">
      <c r="A348" s="63" t="s">
        <v>107</v>
      </c>
      <c r="B348" s="64">
        <v>46.9</v>
      </c>
      <c r="C348" s="64">
        <v>46.9</v>
      </c>
      <c r="D348" s="64">
        <v>46.9</v>
      </c>
      <c r="E348" s="64">
        <v>46.9</v>
      </c>
      <c r="F348" s="64">
        <v>46.9</v>
      </c>
      <c r="G348" s="64">
        <v>46.9</v>
      </c>
      <c r="H348" s="64">
        <v>46.9</v>
      </c>
      <c r="I348" s="64">
        <v>46.9</v>
      </c>
      <c r="J348" s="64">
        <v>46.9</v>
      </c>
      <c r="K348" s="64">
        <v>46.9</v>
      </c>
      <c r="L348" s="64">
        <v>46.9</v>
      </c>
      <c r="M348" s="64">
        <v>46.9</v>
      </c>
      <c r="N348" s="64">
        <v>46.9</v>
      </c>
      <c r="O348" s="64">
        <v>46.9</v>
      </c>
      <c r="P348" s="64">
        <v>46.9</v>
      </c>
      <c r="Q348" s="64">
        <v>46.9</v>
      </c>
      <c r="R348" s="64">
        <v>46.9</v>
      </c>
      <c r="S348" s="64">
        <v>46.9</v>
      </c>
      <c r="T348" s="64">
        <v>46.9</v>
      </c>
      <c r="U348" s="64">
        <v>46.9</v>
      </c>
      <c r="V348" s="64">
        <v>46.9</v>
      </c>
      <c r="W348" s="64">
        <v>46.9</v>
      </c>
      <c r="X348" s="64">
        <v>46.9</v>
      </c>
      <c r="Y348" s="64">
        <v>46.9</v>
      </c>
      <c r="Z348" s="64">
        <v>46.9</v>
      </c>
      <c r="AA348" s="64">
        <v>46.9</v>
      </c>
    </row>
    <row r="349" spans="1:27">
      <c r="A349" s="63" t="s">
        <v>108</v>
      </c>
      <c r="B349" s="64"/>
      <c r="C349" s="64"/>
      <c r="D349" s="64">
        <v>1038.4000000000001</v>
      </c>
      <c r="E349" s="64">
        <v>1040.5999999999999</v>
      </c>
      <c r="F349" s="64">
        <v>1042.8</v>
      </c>
      <c r="G349" s="64">
        <v>1045</v>
      </c>
      <c r="H349" s="64">
        <v>1047.2</v>
      </c>
      <c r="I349" s="64">
        <v>1049.4000000000001</v>
      </c>
      <c r="J349" s="64">
        <v>1051.5999999999999</v>
      </c>
      <c r="K349" s="64">
        <v>1053.8</v>
      </c>
      <c r="L349" s="64">
        <v>1056</v>
      </c>
      <c r="M349" s="64">
        <v>1026.5999999999999</v>
      </c>
      <c r="N349" s="64">
        <v>997.2</v>
      </c>
      <c r="O349" s="64">
        <v>967.8</v>
      </c>
      <c r="P349" s="64">
        <v>938.4</v>
      </c>
      <c r="Q349" s="64">
        <v>909</v>
      </c>
      <c r="R349" s="64">
        <v>907.4</v>
      </c>
      <c r="S349" s="64">
        <v>905.8</v>
      </c>
      <c r="T349" s="64">
        <v>904.2</v>
      </c>
      <c r="U349" s="64">
        <v>902.6</v>
      </c>
      <c r="V349" s="64">
        <v>901</v>
      </c>
      <c r="W349" s="64">
        <v>901</v>
      </c>
      <c r="X349" s="64">
        <v>901</v>
      </c>
      <c r="Y349" s="64">
        <v>901</v>
      </c>
      <c r="Z349" s="64">
        <v>901</v>
      </c>
      <c r="AA349" s="64">
        <v>901</v>
      </c>
    </row>
    <row r="350" spans="1:27">
      <c r="A350" s="63" t="s">
        <v>109</v>
      </c>
      <c r="B350" s="64">
        <v>163</v>
      </c>
      <c r="C350" s="64">
        <v>158.69999999999999</v>
      </c>
      <c r="D350" s="64">
        <v>154.4</v>
      </c>
      <c r="E350" s="64">
        <v>150.1</v>
      </c>
      <c r="F350" s="64">
        <v>145.80000000000001</v>
      </c>
      <c r="G350" s="64">
        <v>141.5</v>
      </c>
      <c r="H350" s="64">
        <v>137.19999999999999</v>
      </c>
      <c r="I350" s="64">
        <v>132.9</v>
      </c>
      <c r="J350" s="64">
        <v>128.6</v>
      </c>
      <c r="K350" s="64">
        <v>124.3</v>
      </c>
      <c r="L350" s="64">
        <v>120</v>
      </c>
      <c r="M350" s="64">
        <v>129.19999999999999</v>
      </c>
      <c r="N350" s="64">
        <v>138.4</v>
      </c>
      <c r="O350" s="64">
        <v>147.6</v>
      </c>
      <c r="P350" s="64">
        <v>156.80000000000001</v>
      </c>
      <c r="Q350" s="64">
        <v>166</v>
      </c>
      <c r="R350" s="64">
        <v>171.4</v>
      </c>
      <c r="S350" s="64">
        <v>176.8</v>
      </c>
      <c r="T350" s="64">
        <v>182.2</v>
      </c>
      <c r="U350" s="64">
        <v>187.6</v>
      </c>
      <c r="V350" s="64">
        <v>193</v>
      </c>
      <c r="W350" s="64">
        <v>198.4</v>
      </c>
      <c r="X350" s="64">
        <v>203.8</v>
      </c>
      <c r="Y350" s="64">
        <v>209.2</v>
      </c>
      <c r="Z350" s="64">
        <v>214.6</v>
      </c>
      <c r="AA350" s="64">
        <v>220</v>
      </c>
    </row>
    <row r="351" spans="1:27">
      <c r="A351" s="63" t="s">
        <v>110</v>
      </c>
      <c r="B351" s="64">
        <v>0</v>
      </c>
      <c r="C351" s="64">
        <v>0</v>
      </c>
      <c r="D351" s="64">
        <v>0</v>
      </c>
      <c r="E351" s="64">
        <v>0</v>
      </c>
      <c r="F351" s="64">
        <v>0</v>
      </c>
      <c r="G351" s="64">
        <v>0</v>
      </c>
      <c r="H351" s="64">
        <v>0</v>
      </c>
      <c r="I351" s="64">
        <v>0</v>
      </c>
      <c r="J351" s="64">
        <v>0</v>
      </c>
      <c r="K351" s="64">
        <v>0</v>
      </c>
      <c r="L351" s="64">
        <v>0</v>
      </c>
      <c r="M351" s="64">
        <v>0</v>
      </c>
      <c r="N351" s="64">
        <v>0</v>
      </c>
      <c r="O351" s="64">
        <v>0</v>
      </c>
      <c r="P351" s="64">
        <v>0</v>
      </c>
      <c r="Q351" s="64">
        <v>0</v>
      </c>
      <c r="R351" s="64">
        <v>0</v>
      </c>
      <c r="S351" s="64">
        <v>0</v>
      </c>
      <c r="T351" s="64">
        <v>0</v>
      </c>
      <c r="U351" s="64">
        <v>0</v>
      </c>
      <c r="V351" s="64">
        <v>0</v>
      </c>
      <c r="W351" s="64">
        <v>0</v>
      </c>
      <c r="X351" s="64">
        <v>0</v>
      </c>
      <c r="Y351" s="64">
        <v>0</v>
      </c>
      <c r="Z351" s="64">
        <v>0</v>
      </c>
      <c r="AA351" s="64">
        <v>0</v>
      </c>
    </row>
    <row r="352" spans="1:27">
      <c r="A352" s="63" t="s">
        <v>111</v>
      </c>
      <c r="B352" s="64">
        <v>3.45</v>
      </c>
      <c r="C352" s="64">
        <v>3.59</v>
      </c>
      <c r="D352" s="64">
        <v>3.73</v>
      </c>
      <c r="E352" s="64">
        <v>3.87</v>
      </c>
      <c r="F352" s="64">
        <v>4.01</v>
      </c>
      <c r="G352" s="64">
        <v>4.1500000000000004</v>
      </c>
      <c r="H352" s="64">
        <v>4.29</v>
      </c>
      <c r="I352" s="64">
        <v>4.43</v>
      </c>
      <c r="J352" s="64">
        <v>4.57</v>
      </c>
      <c r="K352" s="64">
        <v>4.71</v>
      </c>
      <c r="L352" s="64">
        <v>4.8499999999999996</v>
      </c>
      <c r="M352" s="64">
        <v>4.99</v>
      </c>
      <c r="N352" s="64">
        <v>5.13</v>
      </c>
      <c r="O352" s="64">
        <v>5.27</v>
      </c>
      <c r="P352" s="64">
        <v>5.41</v>
      </c>
      <c r="Q352" s="64">
        <v>5.55</v>
      </c>
      <c r="R352" s="64">
        <v>5.69</v>
      </c>
      <c r="S352" s="64">
        <v>5.83</v>
      </c>
      <c r="T352" s="64">
        <v>5.97</v>
      </c>
      <c r="U352" s="64">
        <v>6.11</v>
      </c>
      <c r="V352" s="64">
        <v>6.25</v>
      </c>
      <c r="W352" s="64">
        <v>6.25</v>
      </c>
      <c r="X352" s="64">
        <v>6.25</v>
      </c>
      <c r="Y352" s="64">
        <v>6.25</v>
      </c>
      <c r="Z352" s="64">
        <v>6.25</v>
      </c>
      <c r="AA352" s="64">
        <v>6.25</v>
      </c>
    </row>
    <row r="353" spans="1:27">
      <c r="A353" s="63" t="s">
        <v>112</v>
      </c>
      <c r="B353" s="64"/>
      <c r="C353" s="64"/>
      <c r="D353" s="64">
        <v>50.76</v>
      </c>
      <c r="E353" s="64">
        <v>51.34</v>
      </c>
      <c r="F353" s="64">
        <v>51.92</v>
      </c>
      <c r="G353" s="64">
        <v>52.5</v>
      </c>
      <c r="H353" s="64">
        <v>53.08</v>
      </c>
      <c r="I353" s="64">
        <v>53.66</v>
      </c>
      <c r="J353" s="64">
        <v>54.24</v>
      </c>
      <c r="K353" s="64">
        <v>54.82</v>
      </c>
      <c r="L353" s="64">
        <v>55.4</v>
      </c>
      <c r="M353" s="64">
        <v>57</v>
      </c>
      <c r="N353" s="64">
        <v>58.6</v>
      </c>
      <c r="O353" s="64">
        <v>60.2</v>
      </c>
      <c r="P353" s="64">
        <v>61.8</v>
      </c>
      <c r="Q353" s="64">
        <v>63.4</v>
      </c>
      <c r="R353" s="64">
        <v>60.12</v>
      </c>
      <c r="S353" s="64">
        <v>56.84</v>
      </c>
      <c r="T353" s="64">
        <v>53.56</v>
      </c>
      <c r="U353" s="64">
        <v>50.28</v>
      </c>
      <c r="V353" s="64">
        <v>47</v>
      </c>
      <c r="W353" s="64">
        <v>47</v>
      </c>
      <c r="X353" s="64">
        <v>47</v>
      </c>
      <c r="Y353" s="64">
        <v>47</v>
      </c>
      <c r="Z353" s="64">
        <v>47</v>
      </c>
      <c r="AA353" s="64">
        <v>47</v>
      </c>
    </row>
    <row r="354" spans="1:27">
      <c r="A354" s="63" t="s">
        <v>113</v>
      </c>
      <c r="B354" s="64">
        <v>2.5</v>
      </c>
      <c r="C354" s="64">
        <v>4.13</v>
      </c>
      <c r="D354" s="64">
        <v>5.76</v>
      </c>
      <c r="E354" s="64">
        <v>7.38</v>
      </c>
      <c r="F354" s="64">
        <v>9.01</v>
      </c>
      <c r="G354" s="64">
        <v>10.64</v>
      </c>
      <c r="H354" s="64">
        <v>12.27</v>
      </c>
      <c r="I354" s="64">
        <v>13.9</v>
      </c>
      <c r="J354" s="64">
        <v>15.52</v>
      </c>
      <c r="K354" s="64">
        <v>17.149999999999999</v>
      </c>
      <c r="L354" s="64">
        <v>18.78</v>
      </c>
      <c r="M354" s="64">
        <v>20.41</v>
      </c>
      <c r="N354" s="64">
        <v>22.03</v>
      </c>
      <c r="O354" s="64">
        <v>23.66</v>
      </c>
      <c r="P354" s="64">
        <v>25.28</v>
      </c>
      <c r="Q354" s="64">
        <v>26.91</v>
      </c>
      <c r="R354" s="64">
        <v>35.53</v>
      </c>
      <c r="S354" s="64">
        <v>44.15</v>
      </c>
      <c r="T354" s="64">
        <v>52.77</v>
      </c>
      <c r="U354" s="64">
        <v>61.39</v>
      </c>
      <c r="V354" s="64">
        <v>70.010000000000005</v>
      </c>
      <c r="W354" s="64">
        <v>78.63</v>
      </c>
      <c r="X354" s="64">
        <v>87.25</v>
      </c>
      <c r="Y354" s="64">
        <v>95.87</v>
      </c>
      <c r="Z354" s="64">
        <v>104.49</v>
      </c>
      <c r="AA354" s="64">
        <v>113.11</v>
      </c>
    </row>
    <row r="355" spans="1:27">
      <c r="A355" s="63" t="s">
        <v>114</v>
      </c>
      <c r="B355" s="64"/>
      <c r="C355" s="64"/>
      <c r="D355" s="64">
        <v>721</v>
      </c>
      <c r="E355" s="64">
        <v>719.5</v>
      </c>
      <c r="F355" s="64">
        <v>718</v>
      </c>
      <c r="G355" s="64">
        <v>716.5</v>
      </c>
      <c r="H355" s="64">
        <v>715</v>
      </c>
      <c r="I355" s="64">
        <v>713.5</v>
      </c>
      <c r="J355" s="64">
        <v>712</v>
      </c>
      <c r="K355" s="64">
        <v>710.5</v>
      </c>
      <c r="L355" s="64">
        <v>709</v>
      </c>
      <c r="M355" s="64">
        <v>705.4</v>
      </c>
      <c r="N355" s="64">
        <v>701.8</v>
      </c>
      <c r="O355" s="64">
        <v>698.2</v>
      </c>
      <c r="P355" s="64">
        <v>694.6</v>
      </c>
      <c r="Q355" s="64">
        <v>691</v>
      </c>
      <c r="R355" s="64">
        <v>678.4</v>
      </c>
      <c r="S355" s="64">
        <v>665.8</v>
      </c>
      <c r="T355" s="64">
        <v>653.20000000000005</v>
      </c>
      <c r="U355" s="64">
        <v>640.6</v>
      </c>
      <c r="V355" s="64">
        <v>628</v>
      </c>
      <c r="W355" s="64">
        <v>624.79999999999995</v>
      </c>
      <c r="X355" s="64">
        <v>621.6</v>
      </c>
      <c r="Y355" s="64">
        <v>618.4</v>
      </c>
      <c r="Z355" s="64">
        <v>615.20000000000005</v>
      </c>
      <c r="AA355" s="64">
        <v>612</v>
      </c>
    </row>
    <row r="356" spans="1:27">
      <c r="A356" s="63" t="s">
        <v>115</v>
      </c>
      <c r="B356" s="64">
        <v>10.1</v>
      </c>
      <c r="C356" s="64">
        <v>10.1</v>
      </c>
      <c r="D356" s="64">
        <v>10.1</v>
      </c>
      <c r="E356" s="64">
        <v>10.1</v>
      </c>
      <c r="F356" s="64">
        <v>10.1</v>
      </c>
      <c r="G356" s="64">
        <v>10.1</v>
      </c>
      <c r="H356" s="64">
        <v>10.1</v>
      </c>
      <c r="I356" s="64">
        <v>10.1</v>
      </c>
      <c r="J356" s="64">
        <v>10.1</v>
      </c>
      <c r="K356" s="64">
        <v>10.1</v>
      </c>
      <c r="L356" s="64">
        <v>10.1</v>
      </c>
      <c r="M356" s="64">
        <v>10.1</v>
      </c>
      <c r="N356" s="64">
        <v>10.1</v>
      </c>
      <c r="O356" s="64">
        <v>10.1</v>
      </c>
      <c r="P356" s="64">
        <v>10.1</v>
      </c>
      <c r="Q356" s="64">
        <v>10.1</v>
      </c>
      <c r="R356" s="64">
        <v>10.18</v>
      </c>
      <c r="S356" s="64">
        <v>10.26</v>
      </c>
      <c r="T356" s="64">
        <v>10.34</v>
      </c>
      <c r="U356" s="64">
        <v>10.42</v>
      </c>
      <c r="V356" s="64">
        <v>10.5</v>
      </c>
      <c r="W356" s="64">
        <v>10.58</v>
      </c>
      <c r="X356" s="64">
        <v>10.66</v>
      </c>
      <c r="Y356" s="64">
        <v>10.74</v>
      </c>
      <c r="Z356" s="64">
        <v>10.82</v>
      </c>
      <c r="AA356" s="64">
        <v>10.9</v>
      </c>
    </row>
    <row r="357" spans="1:27">
      <c r="A357" s="63" t="s">
        <v>116</v>
      </c>
      <c r="B357" s="64">
        <v>6</v>
      </c>
      <c r="C357" s="64">
        <v>6.22</v>
      </c>
      <c r="D357" s="64">
        <v>6.44</v>
      </c>
      <c r="E357" s="64">
        <v>6.66</v>
      </c>
      <c r="F357" s="64">
        <v>6.88</v>
      </c>
      <c r="G357" s="64">
        <v>7.1</v>
      </c>
      <c r="H357" s="64">
        <v>7.32</v>
      </c>
      <c r="I357" s="64">
        <v>7.54</v>
      </c>
      <c r="J357" s="64">
        <v>7.76</v>
      </c>
      <c r="K357" s="64">
        <v>7.98</v>
      </c>
      <c r="L357" s="64">
        <v>8.1999999999999993</v>
      </c>
      <c r="M357" s="64">
        <v>8.42</v>
      </c>
      <c r="N357" s="64">
        <v>8.64</v>
      </c>
      <c r="O357" s="64">
        <v>8.86</v>
      </c>
      <c r="P357" s="64">
        <v>9.08</v>
      </c>
      <c r="Q357" s="64">
        <v>9.3000000000000007</v>
      </c>
      <c r="R357" s="64">
        <v>9.52</v>
      </c>
      <c r="S357" s="64">
        <v>9.74</v>
      </c>
      <c r="T357" s="64">
        <v>9.9600000000000009</v>
      </c>
      <c r="U357" s="64">
        <v>10.18</v>
      </c>
      <c r="V357" s="64">
        <v>10.4</v>
      </c>
      <c r="W357" s="64">
        <v>11.74</v>
      </c>
      <c r="X357" s="64">
        <v>13.08</v>
      </c>
      <c r="Y357" s="64">
        <v>14.42</v>
      </c>
      <c r="Z357" s="64">
        <v>15.76</v>
      </c>
      <c r="AA357" s="64">
        <v>17.100000000000001</v>
      </c>
    </row>
    <row r="358" spans="1:27">
      <c r="A358" s="63" t="s">
        <v>117</v>
      </c>
      <c r="B358" s="64">
        <v>8</v>
      </c>
      <c r="C358" s="64">
        <v>8</v>
      </c>
      <c r="D358" s="64">
        <v>8</v>
      </c>
      <c r="E358" s="64">
        <v>8</v>
      </c>
      <c r="F358" s="64">
        <v>8</v>
      </c>
      <c r="G358" s="64">
        <v>8</v>
      </c>
      <c r="H358" s="64">
        <v>8</v>
      </c>
      <c r="I358" s="64">
        <v>8</v>
      </c>
      <c r="J358" s="64">
        <v>8</v>
      </c>
      <c r="K358" s="64">
        <v>8</v>
      </c>
      <c r="L358" s="64">
        <v>8</v>
      </c>
      <c r="M358" s="64">
        <v>8</v>
      </c>
      <c r="N358" s="64">
        <v>8</v>
      </c>
      <c r="O358" s="64">
        <v>8</v>
      </c>
      <c r="P358" s="64">
        <v>8</v>
      </c>
      <c r="Q358" s="64">
        <v>8</v>
      </c>
      <c r="R358" s="64">
        <v>8</v>
      </c>
      <c r="S358" s="64">
        <v>8</v>
      </c>
      <c r="T358" s="64">
        <v>8</v>
      </c>
      <c r="U358" s="64">
        <v>8</v>
      </c>
      <c r="V358" s="64">
        <v>8</v>
      </c>
      <c r="W358" s="64">
        <v>8</v>
      </c>
      <c r="X358" s="64">
        <v>8</v>
      </c>
      <c r="Y358" s="64">
        <v>8</v>
      </c>
      <c r="Z358" s="64">
        <v>8</v>
      </c>
      <c r="AA358" s="64">
        <v>8</v>
      </c>
    </row>
    <row r="359" spans="1:27">
      <c r="A359" s="63" t="s">
        <v>118</v>
      </c>
      <c r="B359" s="64">
        <v>217</v>
      </c>
      <c r="C359" s="64">
        <v>217</v>
      </c>
      <c r="D359" s="64">
        <v>217</v>
      </c>
      <c r="E359" s="64">
        <v>217</v>
      </c>
      <c r="F359" s="64">
        <v>217</v>
      </c>
      <c r="G359" s="64">
        <v>217</v>
      </c>
      <c r="H359" s="64">
        <v>217</v>
      </c>
      <c r="I359" s="64">
        <v>217</v>
      </c>
      <c r="J359" s="64">
        <v>217</v>
      </c>
      <c r="K359" s="64">
        <v>217</v>
      </c>
      <c r="L359" s="64">
        <v>217</v>
      </c>
      <c r="M359" s="64">
        <v>217</v>
      </c>
      <c r="N359" s="64">
        <v>217</v>
      </c>
      <c r="O359" s="64">
        <v>217</v>
      </c>
      <c r="P359" s="64">
        <v>217</v>
      </c>
      <c r="Q359" s="64">
        <v>217</v>
      </c>
      <c r="R359" s="64">
        <v>217</v>
      </c>
      <c r="S359" s="64">
        <v>217</v>
      </c>
      <c r="T359" s="64">
        <v>217</v>
      </c>
      <c r="U359" s="64">
        <v>217</v>
      </c>
      <c r="V359" s="64">
        <v>217</v>
      </c>
      <c r="W359" s="64">
        <v>217</v>
      </c>
      <c r="X359" s="64">
        <v>217</v>
      </c>
      <c r="Y359" s="64">
        <v>217</v>
      </c>
      <c r="Z359" s="64">
        <v>217</v>
      </c>
      <c r="AA359" s="64">
        <v>217</v>
      </c>
    </row>
    <row r="360" spans="1:27">
      <c r="A360" s="63" t="s">
        <v>119</v>
      </c>
      <c r="B360" s="64">
        <v>0.2</v>
      </c>
      <c r="C360" s="64">
        <v>0.21</v>
      </c>
      <c r="D360" s="64">
        <v>0.22</v>
      </c>
      <c r="E360" s="64">
        <v>0.23</v>
      </c>
      <c r="F360" s="64">
        <v>0.24</v>
      </c>
      <c r="G360" s="64">
        <v>0.25</v>
      </c>
      <c r="H360" s="64">
        <v>0.26</v>
      </c>
      <c r="I360" s="64">
        <v>0.27</v>
      </c>
      <c r="J360" s="64">
        <v>0.28000000000000003</v>
      </c>
      <c r="K360" s="64">
        <v>0.28999999999999998</v>
      </c>
      <c r="L360" s="64">
        <v>0.3</v>
      </c>
      <c r="M360" s="64">
        <v>0.3</v>
      </c>
      <c r="N360" s="64">
        <v>0.3</v>
      </c>
      <c r="O360" s="64">
        <v>0.3</v>
      </c>
      <c r="P360" s="64">
        <v>0.3</v>
      </c>
      <c r="Q360" s="64">
        <v>0.3</v>
      </c>
      <c r="R360" s="64">
        <v>0.3</v>
      </c>
      <c r="S360" s="64">
        <v>0.3</v>
      </c>
      <c r="T360" s="64">
        <v>0.3</v>
      </c>
      <c r="U360" s="64">
        <v>0.3</v>
      </c>
      <c r="V360" s="64">
        <v>0.3</v>
      </c>
      <c r="W360" s="64">
        <v>0.3</v>
      </c>
      <c r="X360" s="64">
        <v>0.3</v>
      </c>
      <c r="Y360" s="64">
        <v>0.3</v>
      </c>
      <c r="Z360" s="64">
        <v>0.3</v>
      </c>
      <c r="AA360" s="64">
        <v>0.3</v>
      </c>
    </row>
    <row r="361" spans="1:27">
      <c r="A361" s="63" t="s">
        <v>120</v>
      </c>
      <c r="B361" s="64"/>
      <c r="C361" s="64"/>
      <c r="D361" s="64">
        <v>421</v>
      </c>
      <c r="E361" s="64">
        <v>426</v>
      </c>
      <c r="F361" s="64">
        <v>431</v>
      </c>
      <c r="G361" s="64">
        <v>436</v>
      </c>
      <c r="H361" s="64">
        <v>441</v>
      </c>
      <c r="I361" s="64">
        <v>446</v>
      </c>
      <c r="J361" s="64">
        <v>451</v>
      </c>
      <c r="K361" s="64">
        <v>456</v>
      </c>
      <c r="L361" s="64">
        <v>461</v>
      </c>
      <c r="M361" s="64">
        <v>467</v>
      </c>
      <c r="N361" s="64">
        <v>473</v>
      </c>
      <c r="O361" s="64">
        <v>479</v>
      </c>
      <c r="P361" s="64">
        <v>485</v>
      </c>
      <c r="Q361" s="64">
        <v>491</v>
      </c>
      <c r="R361" s="64">
        <v>498.8</v>
      </c>
      <c r="S361" s="64">
        <v>506.6</v>
      </c>
      <c r="T361" s="64">
        <v>514.4</v>
      </c>
      <c r="U361" s="64">
        <v>522.20000000000005</v>
      </c>
      <c r="V361" s="64">
        <v>530</v>
      </c>
      <c r="W361" s="64">
        <v>538</v>
      </c>
      <c r="X361" s="64">
        <v>546</v>
      </c>
      <c r="Y361" s="64">
        <v>554</v>
      </c>
      <c r="Z361" s="64">
        <v>562</v>
      </c>
      <c r="AA361" s="64">
        <v>570</v>
      </c>
    </row>
    <row r="362" spans="1:27">
      <c r="A362" s="63" t="s">
        <v>121</v>
      </c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>
        <v>28.3</v>
      </c>
      <c r="M362" s="64">
        <v>28.3</v>
      </c>
      <c r="N362" s="64">
        <v>28.3</v>
      </c>
      <c r="O362" s="64">
        <v>28.3</v>
      </c>
      <c r="P362" s="64">
        <v>28.3</v>
      </c>
      <c r="Q362" s="64">
        <v>28.3</v>
      </c>
      <c r="R362" s="64">
        <v>28.3</v>
      </c>
      <c r="S362" s="64">
        <v>28.3</v>
      </c>
      <c r="T362" s="64">
        <v>28.3</v>
      </c>
      <c r="U362" s="64">
        <v>28.3</v>
      </c>
      <c r="V362" s="64">
        <v>28.3</v>
      </c>
      <c r="W362" s="64">
        <v>28.3</v>
      </c>
      <c r="X362" s="64">
        <v>28.3</v>
      </c>
      <c r="Y362" s="64">
        <v>28.3</v>
      </c>
      <c r="Z362" s="64">
        <v>28.3</v>
      </c>
      <c r="AA362" s="64">
        <v>28.3</v>
      </c>
    </row>
    <row r="363" spans="1:27">
      <c r="A363" s="63" t="s">
        <v>122</v>
      </c>
      <c r="B363" s="64">
        <v>231</v>
      </c>
      <c r="C363" s="64">
        <v>235.1</v>
      </c>
      <c r="D363" s="64">
        <v>239.2</v>
      </c>
      <c r="E363" s="64">
        <v>243.3</v>
      </c>
      <c r="F363" s="64">
        <v>247.4</v>
      </c>
      <c r="G363" s="64">
        <v>251.5</v>
      </c>
      <c r="H363" s="64">
        <v>255.6</v>
      </c>
      <c r="I363" s="64">
        <v>259.7</v>
      </c>
      <c r="J363" s="64">
        <v>263.8</v>
      </c>
      <c r="K363" s="64">
        <v>267.89999999999998</v>
      </c>
      <c r="L363" s="64">
        <v>272</v>
      </c>
      <c r="M363" s="64">
        <v>275.60000000000002</v>
      </c>
      <c r="N363" s="64">
        <v>279.2</v>
      </c>
      <c r="O363" s="64">
        <v>282.8</v>
      </c>
      <c r="P363" s="64">
        <v>286.39999999999998</v>
      </c>
      <c r="Q363" s="64">
        <v>290</v>
      </c>
      <c r="R363" s="64">
        <v>315</v>
      </c>
      <c r="S363" s="64">
        <v>340</v>
      </c>
      <c r="T363" s="64">
        <v>365</v>
      </c>
      <c r="U363" s="64">
        <v>390</v>
      </c>
      <c r="V363" s="64">
        <v>415</v>
      </c>
      <c r="W363" s="64">
        <v>394.4</v>
      </c>
      <c r="X363" s="64">
        <v>373.8</v>
      </c>
      <c r="Y363" s="64">
        <v>353.2</v>
      </c>
      <c r="Z363" s="64">
        <v>332.6</v>
      </c>
      <c r="AA363" s="64">
        <v>312</v>
      </c>
    </row>
    <row r="364" spans="1:27">
      <c r="A364" s="63" t="s">
        <v>123</v>
      </c>
      <c r="B364" s="64">
        <v>132</v>
      </c>
      <c r="C364" s="64">
        <v>138.5</v>
      </c>
      <c r="D364" s="64">
        <v>145</v>
      </c>
      <c r="E364" s="64">
        <v>151.5</v>
      </c>
      <c r="F364" s="64">
        <v>158</v>
      </c>
      <c r="G364" s="64">
        <v>164.5</v>
      </c>
      <c r="H364" s="64">
        <v>171</v>
      </c>
      <c r="I364" s="64">
        <v>177.5</v>
      </c>
      <c r="J364" s="64">
        <v>184</v>
      </c>
      <c r="K364" s="64">
        <v>190.5</v>
      </c>
      <c r="L364" s="64">
        <v>197</v>
      </c>
      <c r="M364" s="64">
        <v>214.6</v>
      </c>
      <c r="N364" s="64">
        <v>232.2</v>
      </c>
      <c r="O364" s="64">
        <v>249.8</v>
      </c>
      <c r="P364" s="64">
        <v>267.39999999999998</v>
      </c>
      <c r="Q364" s="64">
        <v>285</v>
      </c>
      <c r="R364" s="64">
        <v>301</v>
      </c>
      <c r="S364" s="64">
        <v>317</v>
      </c>
      <c r="T364" s="64">
        <v>333</v>
      </c>
      <c r="U364" s="64">
        <v>349</v>
      </c>
      <c r="V364" s="64">
        <v>365</v>
      </c>
      <c r="W364" s="64">
        <v>375.8</v>
      </c>
      <c r="X364" s="64">
        <v>386.6</v>
      </c>
      <c r="Y364" s="64">
        <v>397.4</v>
      </c>
      <c r="Z364" s="64">
        <v>408.2</v>
      </c>
      <c r="AA364" s="64">
        <v>419</v>
      </c>
    </row>
    <row r="365" spans="1:27">
      <c r="A365" s="63" t="s">
        <v>124</v>
      </c>
      <c r="B365" s="64">
        <v>1956</v>
      </c>
      <c r="C365" s="64">
        <v>1926.3</v>
      </c>
      <c r="D365" s="64">
        <v>1896.6</v>
      </c>
      <c r="E365" s="64">
        <v>1866.9</v>
      </c>
      <c r="F365" s="64">
        <v>1837.2</v>
      </c>
      <c r="G365" s="64">
        <v>1807.5</v>
      </c>
      <c r="H365" s="64">
        <v>1777.8</v>
      </c>
      <c r="I365" s="64">
        <v>1748.1</v>
      </c>
      <c r="J365" s="64">
        <v>1718.4</v>
      </c>
      <c r="K365" s="64">
        <v>1688.7</v>
      </c>
      <c r="L365" s="64">
        <v>1659</v>
      </c>
      <c r="M365" s="64">
        <v>1641.8</v>
      </c>
      <c r="N365" s="64">
        <v>1624.6</v>
      </c>
      <c r="O365" s="64">
        <v>1607.4</v>
      </c>
      <c r="P365" s="64">
        <v>1590.2</v>
      </c>
      <c r="Q365" s="64">
        <v>1573</v>
      </c>
      <c r="R365" s="64">
        <v>1583</v>
      </c>
      <c r="S365" s="64">
        <v>1593</v>
      </c>
      <c r="T365" s="64">
        <v>1603</v>
      </c>
      <c r="U365" s="64">
        <v>1613</v>
      </c>
      <c r="V365" s="64">
        <v>1623</v>
      </c>
      <c r="W365" s="64">
        <v>1691.6</v>
      </c>
      <c r="X365" s="64">
        <v>1760.2</v>
      </c>
      <c r="Y365" s="64">
        <v>1828.8</v>
      </c>
      <c r="Z365" s="64">
        <v>1897.4</v>
      </c>
      <c r="AA365" s="64">
        <v>1966</v>
      </c>
    </row>
    <row r="366" spans="1:27">
      <c r="A366" s="63" t="s">
        <v>125</v>
      </c>
      <c r="B366" s="64">
        <v>0</v>
      </c>
      <c r="C366" s="64">
        <v>0</v>
      </c>
      <c r="D366" s="64">
        <v>0</v>
      </c>
      <c r="E366" s="64">
        <v>0</v>
      </c>
      <c r="F366" s="64">
        <v>0</v>
      </c>
      <c r="G366" s="64">
        <v>0</v>
      </c>
      <c r="H366" s="64">
        <v>0</v>
      </c>
      <c r="I366" s="64">
        <v>0</v>
      </c>
      <c r="J366" s="64">
        <v>0</v>
      </c>
      <c r="K366" s="64">
        <v>0</v>
      </c>
      <c r="L366" s="64">
        <v>0</v>
      </c>
      <c r="M366" s="64">
        <v>0</v>
      </c>
      <c r="N366" s="64">
        <v>0</v>
      </c>
      <c r="O366" s="64">
        <v>0</v>
      </c>
      <c r="P366" s="64">
        <v>0</v>
      </c>
      <c r="Q366" s="64">
        <v>0</v>
      </c>
      <c r="R366" s="64">
        <v>0</v>
      </c>
      <c r="S366" s="64">
        <v>0</v>
      </c>
      <c r="T366" s="64">
        <v>0</v>
      </c>
      <c r="U366" s="64">
        <v>0</v>
      </c>
      <c r="V366" s="64">
        <v>0</v>
      </c>
      <c r="W366" s="64">
        <v>0</v>
      </c>
      <c r="X366" s="64">
        <v>0</v>
      </c>
      <c r="Y366" s="64">
        <v>0</v>
      </c>
      <c r="Z366" s="64">
        <v>0</v>
      </c>
      <c r="AA366" s="64">
        <v>0</v>
      </c>
    </row>
    <row r="367" spans="1:27">
      <c r="A367" s="63" t="s">
        <v>126</v>
      </c>
      <c r="B367" s="64">
        <v>5</v>
      </c>
      <c r="C367" s="64">
        <v>10</v>
      </c>
      <c r="D367" s="64">
        <v>15</v>
      </c>
      <c r="E367" s="64">
        <v>20</v>
      </c>
      <c r="F367" s="64">
        <v>25</v>
      </c>
      <c r="G367" s="64">
        <v>30</v>
      </c>
      <c r="H367" s="64">
        <v>35</v>
      </c>
      <c r="I367" s="64">
        <v>40</v>
      </c>
      <c r="J367" s="64">
        <v>45</v>
      </c>
      <c r="K367" s="64">
        <v>50</v>
      </c>
      <c r="L367" s="64">
        <v>55</v>
      </c>
      <c r="M367" s="64">
        <v>85</v>
      </c>
      <c r="N367" s="64">
        <v>115</v>
      </c>
      <c r="O367" s="64">
        <v>145</v>
      </c>
      <c r="P367" s="64">
        <v>175</v>
      </c>
      <c r="Q367" s="64">
        <v>205</v>
      </c>
      <c r="R367" s="64">
        <v>270</v>
      </c>
      <c r="S367" s="64">
        <v>335</v>
      </c>
      <c r="T367" s="64">
        <v>400</v>
      </c>
      <c r="U367" s="64">
        <v>465</v>
      </c>
      <c r="V367" s="64">
        <v>530</v>
      </c>
      <c r="W367" s="64">
        <v>451</v>
      </c>
      <c r="X367" s="64">
        <v>372</v>
      </c>
      <c r="Y367" s="64">
        <v>293</v>
      </c>
      <c r="Z367" s="64">
        <v>214</v>
      </c>
      <c r="AA367" s="64">
        <v>135</v>
      </c>
    </row>
    <row r="368" spans="1:27">
      <c r="A368" s="63" t="s">
        <v>127</v>
      </c>
      <c r="B368" s="64">
        <v>0.35</v>
      </c>
      <c r="C368" s="64">
        <v>0.35</v>
      </c>
      <c r="D368" s="64">
        <v>0.35</v>
      </c>
      <c r="E368" s="64">
        <v>0.35</v>
      </c>
      <c r="F368" s="64">
        <v>0.35</v>
      </c>
      <c r="G368" s="64">
        <v>0.35</v>
      </c>
      <c r="H368" s="64">
        <v>0.35</v>
      </c>
      <c r="I368" s="64">
        <v>0.35</v>
      </c>
      <c r="J368" s="64">
        <v>0.35</v>
      </c>
      <c r="K368" s="64">
        <v>0.35</v>
      </c>
      <c r="L368" s="64">
        <v>0.35</v>
      </c>
      <c r="M368" s="64">
        <v>0.35</v>
      </c>
      <c r="N368" s="64">
        <v>0.35</v>
      </c>
      <c r="O368" s="64">
        <v>0.35</v>
      </c>
      <c r="P368" s="64">
        <v>0.35</v>
      </c>
      <c r="Q368" s="64">
        <v>0.35</v>
      </c>
      <c r="R368" s="64">
        <v>0.35</v>
      </c>
      <c r="S368" s="64">
        <v>0.35</v>
      </c>
      <c r="T368" s="64">
        <v>0.35</v>
      </c>
      <c r="U368" s="64">
        <v>0.35</v>
      </c>
      <c r="V368" s="64">
        <v>0.35</v>
      </c>
      <c r="W368" s="64">
        <v>0.35</v>
      </c>
      <c r="X368" s="64">
        <v>0.35</v>
      </c>
      <c r="Y368" s="64">
        <v>0.35</v>
      </c>
      <c r="Z368" s="64">
        <v>0.35</v>
      </c>
      <c r="AA368" s="64">
        <v>0.35</v>
      </c>
    </row>
    <row r="369" spans="1:27">
      <c r="A369" s="63" t="s">
        <v>128</v>
      </c>
      <c r="B369" s="64"/>
      <c r="C369" s="64">
        <v>4.45</v>
      </c>
      <c r="D369" s="64">
        <v>4.45</v>
      </c>
      <c r="E369" s="64">
        <v>4.45</v>
      </c>
      <c r="F369" s="64">
        <v>4.45</v>
      </c>
      <c r="G369" s="64">
        <v>4.45</v>
      </c>
      <c r="H369" s="64">
        <v>4.45</v>
      </c>
      <c r="I369" s="64">
        <v>4.45</v>
      </c>
      <c r="J369" s="64">
        <v>4.45</v>
      </c>
      <c r="K369" s="64">
        <v>4.45</v>
      </c>
      <c r="L369" s="64">
        <v>4.45</v>
      </c>
      <c r="M369" s="64">
        <v>4.45</v>
      </c>
      <c r="N369" s="64">
        <v>4.45</v>
      </c>
      <c r="O369" s="64">
        <v>4.45</v>
      </c>
      <c r="P369" s="64">
        <v>4.45</v>
      </c>
      <c r="Q369" s="64">
        <v>4.45</v>
      </c>
      <c r="R369" s="64">
        <v>4.45</v>
      </c>
      <c r="S369" s="64">
        <v>4.45</v>
      </c>
      <c r="T369" s="64">
        <v>4.45</v>
      </c>
      <c r="U369" s="64">
        <v>4.45</v>
      </c>
      <c r="V369" s="64">
        <v>4.45</v>
      </c>
      <c r="W369" s="64">
        <v>4.45</v>
      </c>
      <c r="X369" s="64">
        <v>4.45</v>
      </c>
      <c r="Y369" s="64">
        <v>4.45</v>
      </c>
      <c r="Z369" s="64">
        <v>4.45</v>
      </c>
      <c r="AA369" s="64">
        <v>4.45</v>
      </c>
    </row>
    <row r="370" spans="1:27">
      <c r="A370" s="63" t="s">
        <v>129</v>
      </c>
      <c r="B370" s="64">
        <v>2.4</v>
      </c>
      <c r="C370" s="64">
        <v>2.4</v>
      </c>
      <c r="D370" s="64">
        <v>2.4</v>
      </c>
      <c r="E370" s="64">
        <v>2.4</v>
      </c>
      <c r="F370" s="64">
        <v>2.4</v>
      </c>
      <c r="G370" s="64">
        <v>2.4</v>
      </c>
      <c r="H370" s="64">
        <v>2.4</v>
      </c>
      <c r="I370" s="64">
        <v>2.4</v>
      </c>
      <c r="J370" s="64">
        <v>2.4</v>
      </c>
      <c r="K370" s="64">
        <v>2.4</v>
      </c>
      <c r="L370" s="64">
        <v>2.4</v>
      </c>
      <c r="M370" s="64">
        <v>2.4</v>
      </c>
      <c r="N370" s="64">
        <v>2.4</v>
      </c>
      <c r="O370" s="64">
        <v>2.4</v>
      </c>
      <c r="P370" s="64">
        <v>2.4</v>
      </c>
      <c r="Q370" s="64">
        <v>2.4</v>
      </c>
      <c r="R370" s="64">
        <v>2.4</v>
      </c>
      <c r="S370" s="64">
        <v>2.4</v>
      </c>
      <c r="T370" s="64">
        <v>2.4</v>
      </c>
      <c r="U370" s="64">
        <v>2.4</v>
      </c>
      <c r="V370" s="64">
        <v>2.4</v>
      </c>
      <c r="W370" s="64">
        <v>2.4</v>
      </c>
      <c r="X370" s="64">
        <v>2.4</v>
      </c>
      <c r="Y370" s="64">
        <v>2.4</v>
      </c>
      <c r="Z370" s="64">
        <v>2.4</v>
      </c>
      <c r="AA370" s="64">
        <v>2.4</v>
      </c>
    </row>
    <row r="371" spans="1:27">
      <c r="A371" s="63" t="s">
        <v>130</v>
      </c>
      <c r="B371" s="64">
        <v>5</v>
      </c>
      <c r="C371" s="64">
        <v>5.8</v>
      </c>
      <c r="D371" s="64">
        <v>6.6</v>
      </c>
      <c r="E371" s="64">
        <v>7.4</v>
      </c>
      <c r="F371" s="64">
        <v>8.1999999999999993</v>
      </c>
      <c r="G371" s="64">
        <v>9</v>
      </c>
      <c r="H371" s="64">
        <v>9.8000000000000007</v>
      </c>
      <c r="I371" s="64">
        <v>10.6</v>
      </c>
      <c r="J371" s="64">
        <v>11.4</v>
      </c>
      <c r="K371" s="64">
        <v>12.2</v>
      </c>
      <c r="L371" s="64">
        <v>13</v>
      </c>
      <c r="M371" s="64">
        <v>13.8</v>
      </c>
      <c r="N371" s="64">
        <v>14.6</v>
      </c>
      <c r="O371" s="64">
        <v>15.4</v>
      </c>
      <c r="P371" s="64">
        <v>16.2</v>
      </c>
      <c r="Q371" s="64">
        <v>17</v>
      </c>
      <c r="R371" s="64">
        <v>17.8</v>
      </c>
      <c r="S371" s="64">
        <v>18.600000000000001</v>
      </c>
      <c r="T371" s="64">
        <v>19.399999999999999</v>
      </c>
      <c r="U371" s="64">
        <v>20.2</v>
      </c>
      <c r="V371" s="64">
        <v>21</v>
      </c>
      <c r="W371" s="64">
        <v>22.25</v>
      </c>
      <c r="X371" s="64">
        <v>23.5</v>
      </c>
      <c r="Y371" s="64">
        <v>24.75</v>
      </c>
      <c r="Z371" s="64">
        <v>26</v>
      </c>
      <c r="AA371" s="64">
        <v>27.25</v>
      </c>
    </row>
    <row r="372" spans="1:27">
      <c r="A372" s="63" t="s">
        <v>131</v>
      </c>
      <c r="B372" s="64">
        <v>17.3</v>
      </c>
      <c r="C372" s="64">
        <v>17.38</v>
      </c>
      <c r="D372" s="64">
        <v>17.46</v>
      </c>
      <c r="E372" s="64">
        <v>17.54</v>
      </c>
      <c r="F372" s="64">
        <v>17.62</v>
      </c>
      <c r="G372" s="64">
        <v>17.7</v>
      </c>
      <c r="H372" s="64">
        <v>17.78</v>
      </c>
      <c r="I372" s="64">
        <v>17.86</v>
      </c>
      <c r="J372" s="64">
        <v>17.940000000000001</v>
      </c>
      <c r="K372" s="64">
        <v>18.02</v>
      </c>
      <c r="L372" s="64">
        <v>18.100000000000001</v>
      </c>
      <c r="M372" s="64">
        <v>18.059999999999999</v>
      </c>
      <c r="N372" s="64">
        <v>18.02</v>
      </c>
      <c r="O372" s="64">
        <v>17.98</v>
      </c>
      <c r="P372" s="64">
        <v>17.940000000000001</v>
      </c>
      <c r="Q372" s="64">
        <v>17.899999999999999</v>
      </c>
      <c r="R372" s="64">
        <v>17.940000000000001</v>
      </c>
      <c r="S372" s="64">
        <v>17.98</v>
      </c>
      <c r="T372" s="64">
        <v>18.02</v>
      </c>
      <c r="U372" s="64">
        <v>18.059999999999999</v>
      </c>
      <c r="V372" s="64">
        <v>18.100000000000001</v>
      </c>
      <c r="W372" s="64">
        <v>18.14</v>
      </c>
      <c r="X372" s="64">
        <v>18.18</v>
      </c>
      <c r="Y372" s="64">
        <v>18.22</v>
      </c>
      <c r="Z372" s="64">
        <v>18.260000000000002</v>
      </c>
      <c r="AA372" s="64">
        <v>18.3</v>
      </c>
    </row>
    <row r="373" spans="1:27">
      <c r="A373" s="63" t="s">
        <v>132</v>
      </c>
      <c r="B373" s="64">
        <v>0.26</v>
      </c>
      <c r="C373" s="64">
        <v>0.28000000000000003</v>
      </c>
      <c r="D373" s="64">
        <v>0.28999999999999998</v>
      </c>
      <c r="E373" s="64">
        <v>0.31</v>
      </c>
      <c r="F373" s="64">
        <v>0.32</v>
      </c>
      <c r="G373" s="64">
        <v>0.34</v>
      </c>
      <c r="H373" s="64">
        <v>0.36</v>
      </c>
      <c r="I373" s="64">
        <v>0.37</v>
      </c>
      <c r="J373" s="64">
        <v>0.39</v>
      </c>
      <c r="K373" s="64">
        <v>0.4</v>
      </c>
      <c r="L373" s="64">
        <v>0.42</v>
      </c>
      <c r="M373" s="64">
        <v>0.48</v>
      </c>
      <c r="N373" s="64">
        <v>0.53</v>
      </c>
      <c r="O373" s="64">
        <v>0.59</v>
      </c>
      <c r="P373" s="64">
        <v>0.65</v>
      </c>
      <c r="Q373" s="64">
        <v>0.71</v>
      </c>
      <c r="R373" s="64">
        <v>0.65</v>
      </c>
      <c r="S373" s="64">
        <v>0.6</v>
      </c>
      <c r="T373" s="64">
        <v>0.55000000000000004</v>
      </c>
      <c r="U373" s="64">
        <v>0.49</v>
      </c>
      <c r="V373" s="64">
        <v>0.44</v>
      </c>
      <c r="W373" s="64">
        <v>0.44</v>
      </c>
      <c r="X373" s="64">
        <v>0.44</v>
      </c>
      <c r="Y373" s="64">
        <v>0.44</v>
      </c>
      <c r="Z373" s="64">
        <v>0.44</v>
      </c>
      <c r="AA373" s="64">
        <v>0.44</v>
      </c>
    </row>
    <row r="374" spans="1:27">
      <c r="A374" s="63" t="s">
        <v>133</v>
      </c>
      <c r="B374" s="64">
        <v>3</v>
      </c>
      <c r="C374" s="64">
        <v>6.2</v>
      </c>
      <c r="D374" s="64">
        <v>9.4</v>
      </c>
      <c r="E374" s="64">
        <v>12.6</v>
      </c>
      <c r="F374" s="64">
        <v>15.8</v>
      </c>
      <c r="G374" s="64">
        <v>19</v>
      </c>
      <c r="H374" s="64">
        <v>22.2</v>
      </c>
      <c r="I374" s="64">
        <v>25.4</v>
      </c>
      <c r="J374" s="64">
        <v>28.6</v>
      </c>
      <c r="K374" s="64">
        <v>31.8</v>
      </c>
      <c r="L374" s="64">
        <v>35</v>
      </c>
      <c r="M374" s="64">
        <v>36</v>
      </c>
      <c r="N374" s="64">
        <v>37</v>
      </c>
      <c r="O374" s="64">
        <v>38</v>
      </c>
      <c r="P374" s="64">
        <v>39</v>
      </c>
      <c r="Q374" s="64">
        <v>40</v>
      </c>
      <c r="R374" s="64">
        <v>43.8</v>
      </c>
      <c r="S374" s="64">
        <v>47.6</v>
      </c>
      <c r="T374" s="64">
        <v>51.4</v>
      </c>
      <c r="U374" s="64">
        <v>55.2</v>
      </c>
      <c r="V374" s="64">
        <v>59</v>
      </c>
      <c r="W374" s="64">
        <v>64.599999999999994</v>
      </c>
      <c r="X374" s="64">
        <v>70.2</v>
      </c>
      <c r="Y374" s="64">
        <v>75.8</v>
      </c>
      <c r="Z374" s="64">
        <v>81.400000000000006</v>
      </c>
      <c r="AA374" s="64">
        <v>87</v>
      </c>
    </row>
    <row r="375" spans="1:27">
      <c r="A375" s="63" t="s">
        <v>134</v>
      </c>
      <c r="B375" s="64"/>
      <c r="C375" s="64">
        <v>19.95</v>
      </c>
      <c r="D375" s="64">
        <v>19.649999999999999</v>
      </c>
      <c r="E375" s="64">
        <v>19.350000000000001</v>
      </c>
      <c r="F375" s="64">
        <v>19.04</v>
      </c>
      <c r="G375" s="64">
        <v>18.739999999999998</v>
      </c>
      <c r="H375" s="64">
        <v>18.440000000000001</v>
      </c>
      <c r="I375" s="64">
        <v>18.14</v>
      </c>
      <c r="J375" s="64">
        <v>17.829999999999998</v>
      </c>
      <c r="K375" s="64">
        <v>17.53</v>
      </c>
      <c r="L375" s="64">
        <v>17.23</v>
      </c>
      <c r="M375" s="64">
        <v>16.93</v>
      </c>
      <c r="N375" s="64">
        <v>16.62</v>
      </c>
      <c r="O375" s="64">
        <v>16.32</v>
      </c>
      <c r="P375" s="64">
        <v>16.02</v>
      </c>
      <c r="Q375" s="64">
        <v>15.72</v>
      </c>
      <c r="R375" s="64">
        <v>15.41</v>
      </c>
      <c r="S375" s="64">
        <v>15.11</v>
      </c>
      <c r="T375" s="64">
        <v>14.81</v>
      </c>
      <c r="U375" s="64">
        <v>14.51</v>
      </c>
      <c r="V375" s="64">
        <v>14.21</v>
      </c>
      <c r="W375" s="64">
        <v>14.21</v>
      </c>
      <c r="X375" s="64">
        <v>14.21</v>
      </c>
      <c r="Y375" s="64">
        <v>14.21</v>
      </c>
      <c r="Z375" s="64">
        <v>14.21</v>
      </c>
      <c r="AA375" s="64">
        <v>14.21</v>
      </c>
    </row>
    <row r="376" spans="1:27">
      <c r="A376" s="63" t="s">
        <v>135</v>
      </c>
      <c r="B376" s="64">
        <v>2</v>
      </c>
      <c r="C376" s="64">
        <v>2.09</v>
      </c>
      <c r="D376" s="64">
        <v>2.1800000000000002</v>
      </c>
      <c r="E376" s="64">
        <v>2.27</v>
      </c>
      <c r="F376" s="64">
        <v>2.36</v>
      </c>
      <c r="G376" s="64">
        <v>2.4500000000000002</v>
      </c>
      <c r="H376" s="64">
        <v>2.54</v>
      </c>
      <c r="I376" s="64">
        <v>2.63</v>
      </c>
      <c r="J376" s="64">
        <v>2.72</v>
      </c>
      <c r="K376" s="64">
        <v>2.81</v>
      </c>
      <c r="L376" s="64">
        <v>2.9</v>
      </c>
      <c r="M376" s="64">
        <v>2.86</v>
      </c>
      <c r="N376" s="64">
        <v>2.82</v>
      </c>
      <c r="O376" s="64">
        <v>2.78</v>
      </c>
      <c r="P376" s="64">
        <v>2.74</v>
      </c>
      <c r="Q376" s="64">
        <v>2.7</v>
      </c>
      <c r="R376" s="64">
        <v>2.3199999999999998</v>
      </c>
      <c r="S376" s="64">
        <v>1.93</v>
      </c>
      <c r="T376" s="64">
        <v>1.55</v>
      </c>
      <c r="U376" s="64">
        <v>1.1599999999999999</v>
      </c>
      <c r="V376" s="64">
        <v>0.78</v>
      </c>
      <c r="W376" s="64">
        <v>0.86</v>
      </c>
      <c r="X376" s="64">
        <v>0.95</v>
      </c>
      <c r="Y376" s="64">
        <v>1.03</v>
      </c>
      <c r="Z376" s="64">
        <v>1.1200000000000001</v>
      </c>
      <c r="AA376" s="64">
        <v>1.2</v>
      </c>
    </row>
    <row r="377" spans="1:27">
      <c r="A377" s="63" t="s">
        <v>136</v>
      </c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>
        <v>8</v>
      </c>
      <c r="S377" s="64">
        <v>8</v>
      </c>
      <c r="T377" s="64">
        <v>8</v>
      </c>
      <c r="U377" s="64">
        <v>8</v>
      </c>
      <c r="V377" s="64">
        <v>8</v>
      </c>
      <c r="W377" s="64">
        <v>8</v>
      </c>
      <c r="X377" s="64">
        <v>8</v>
      </c>
      <c r="Y377" s="64">
        <v>8</v>
      </c>
      <c r="Z377" s="64">
        <v>8</v>
      </c>
      <c r="AA377" s="64">
        <v>8</v>
      </c>
    </row>
    <row r="378" spans="1:27">
      <c r="A378" s="63" t="s">
        <v>137</v>
      </c>
      <c r="B378" s="64">
        <v>0</v>
      </c>
      <c r="C378" s="64">
        <v>0</v>
      </c>
      <c r="D378" s="64">
        <v>0</v>
      </c>
      <c r="E378" s="64">
        <v>0</v>
      </c>
      <c r="F378" s="64">
        <v>0</v>
      </c>
      <c r="G378" s="64">
        <v>0</v>
      </c>
      <c r="H378" s="64">
        <v>0</v>
      </c>
      <c r="I378" s="64">
        <v>0</v>
      </c>
      <c r="J378" s="64">
        <v>0</v>
      </c>
      <c r="K378" s="64">
        <v>0</v>
      </c>
      <c r="L378" s="64">
        <v>0</v>
      </c>
      <c r="M378" s="64">
        <v>0</v>
      </c>
      <c r="N378" s="64">
        <v>0</v>
      </c>
      <c r="O378" s="64">
        <v>0</v>
      </c>
      <c r="P378" s="64">
        <v>0</v>
      </c>
      <c r="Q378" s="64">
        <v>0</v>
      </c>
      <c r="R378" s="64">
        <v>0</v>
      </c>
      <c r="S378" s="64">
        <v>0</v>
      </c>
      <c r="T378" s="64">
        <v>0</v>
      </c>
      <c r="U378" s="64">
        <v>0</v>
      </c>
      <c r="V378" s="64">
        <v>0</v>
      </c>
      <c r="W378" s="64">
        <v>0</v>
      </c>
      <c r="X378" s="64">
        <v>0</v>
      </c>
      <c r="Y378" s="64">
        <v>0</v>
      </c>
      <c r="Z378" s="64">
        <v>0</v>
      </c>
      <c r="AA378" s="64">
        <v>0</v>
      </c>
    </row>
    <row r="379" spans="1:27">
      <c r="A379" s="63" t="s">
        <v>138</v>
      </c>
      <c r="B379" s="64">
        <v>478</v>
      </c>
      <c r="C379" s="64">
        <v>482.5</v>
      </c>
      <c r="D379" s="64">
        <v>487</v>
      </c>
      <c r="E379" s="64">
        <v>491.5</v>
      </c>
      <c r="F379" s="64">
        <v>496</v>
      </c>
      <c r="G379" s="64">
        <v>500.5</v>
      </c>
      <c r="H379" s="64">
        <v>505</v>
      </c>
      <c r="I379" s="64">
        <v>509.5</v>
      </c>
      <c r="J379" s="64">
        <v>514</v>
      </c>
      <c r="K379" s="64">
        <v>518.5</v>
      </c>
      <c r="L379" s="64">
        <v>523</v>
      </c>
      <c r="M379" s="64">
        <v>530.6</v>
      </c>
      <c r="N379" s="64">
        <v>538.20000000000005</v>
      </c>
      <c r="O379" s="64">
        <v>545.79999999999995</v>
      </c>
      <c r="P379" s="64">
        <v>553.4</v>
      </c>
      <c r="Q379" s="64">
        <v>561</v>
      </c>
      <c r="R379" s="64">
        <v>574.20000000000005</v>
      </c>
      <c r="S379" s="64">
        <v>587.4</v>
      </c>
      <c r="T379" s="64">
        <v>600.6</v>
      </c>
      <c r="U379" s="64">
        <v>613.79999999999995</v>
      </c>
      <c r="V379" s="64">
        <v>627</v>
      </c>
      <c r="W379" s="64">
        <v>642.79999999999995</v>
      </c>
      <c r="X379" s="64">
        <v>658.6</v>
      </c>
      <c r="Y379" s="64">
        <v>674.4</v>
      </c>
      <c r="Z379" s="64">
        <v>690.2</v>
      </c>
      <c r="AA379" s="64">
        <v>706</v>
      </c>
    </row>
    <row r="380" spans="1:27">
      <c r="A380" s="63" t="s">
        <v>139</v>
      </c>
      <c r="B380" s="64">
        <v>38</v>
      </c>
      <c r="C380" s="64">
        <v>38</v>
      </c>
      <c r="D380" s="64">
        <v>38</v>
      </c>
      <c r="E380" s="64">
        <v>38</v>
      </c>
      <c r="F380" s="64">
        <v>38</v>
      </c>
      <c r="G380" s="64">
        <v>38</v>
      </c>
      <c r="H380" s="64">
        <v>38</v>
      </c>
      <c r="I380" s="64">
        <v>38</v>
      </c>
      <c r="J380" s="64">
        <v>38</v>
      </c>
      <c r="K380" s="64">
        <v>38</v>
      </c>
      <c r="L380" s="64">
        <v>38</v>
      </c>
      <c r="M380" s="64">
        <v>35.200000000000003</v>
      </c>
      <c r="N380" s="64">
        <v>32.4</v>
      </c>
      <c r="O380" s="64">
        <v>29.6</v>
      </c>
      <c r="P380" s="64">
        <v>26.8</v>
      </c>
      <c r="Q380" s="64">
        <v>24</v>
      </c>
      <c r="R380" s="64">
        <v>21.6</v>
      </c>
      <c r="S380" s="64">
        <v>19.2</v>
      </c>
      <c r="T380" s="64">
        <v>16.8</v>
      </c>
      <c r="U380" s="64">
        <v>14.4</v>
      </c>
      <c r="V380" s="64">
        <v>12</v>
      </c>
      <c r="W380" s="64">
        <v>24.6</v>
      </c>
      <c r="X380" s="64">
        <v>37.200000000000003</v>
      </c>
      <c r="Y380" s="64">
        <v>49.8</v>
      </c>
      <c r="Z380" s="64">
        <v>62.4</v>
      </c>
      <c r="AA380" s="64">
        <v>75</v>
      </c>
    </row>
    <row r="381" spans="1:27">
      <c r="A381" s="63" t="s">
        <v>140</v>
      </c>
      <c r="B381" s="64">
        <v>393</v>
      </c>
      <c r="C381" s="64">
        <v>423.3</v>
      </c>
      <c r="D381" s="64">
        <v>453.6</v>
      </c>
      <c r="E381" s="64">
        <v>483.9</v>
      </c>
      <c r="F381" s="64">
        <v>514.20000000000005</v>
      </c>
      <c r="G381" s="64">
        <v>544.5</v>
      </c>
      <c r="H381" s="64">
        <v>574.79999999999995</v>
      </c>
      <c r="I381" s="64">
        <v>605.1</v>
      </c>
      <c r="J381" s="64">
        <v>635.4</v>
      </c>
      <c r="K381" s="64">
        <v>665.7</v>
      </c>
      <c r="L381" s="64">
        <v>696</v>
      </c>
      <c r="M381" s="64">
        <v>726.6</v>
      </c>
      <c r="N381" s="64">
        <v>757.2</v>
      </c>
      <c r="O381" s="64">
        <v>787.8</v>
      </c>
      <c r="P381" s="64">
        <v>818.4</v>
      </c>
      <c r="Q381" s="64">
        <v>849</v>
      </c>
      <c r="R381" s="64">
        <v>876.8</v>
      </c>
      <c r="S381" s="64">
        <v>904.6</v>
      </c>
      <c r="T381" s="64">
        <v>932.4</v>
      </c>
      <c r="U381" s="64">
        <v>960.2</v>
      </c>
      <c r="V381" s="64">
        <v>988</v>
      </c>
      <c r="W381" s="64">
        <v>979.2</v>
      </c>
      <c r="X381" s="64">
        <v>970.4</v>
      </c>
      <c r="Y381" s="64">
        <v>961.6</v>
      </c>
      <c r="Z381" s="64">
        <v>952.8</v>
      </c>
      <c r="AA381" s="64">
        <v>944</v>
      </c>
    </row>
    <row r="382" spans="1:27">
      <c r="A382" s="63" t="s">
        <v>141</v>
      </c>
      <c r="B382" s="64">
        <v>0</v>
      </c>
      <c r="C382" s="64">
        <v>0</v>
      </c>
      <c r="D382" s="64">
        <v>0</v>
      </c>
      <c r="E382" s="64">
        <v>0</v>
      </c>
      <c r="F382" s="64">
        <v>0</v>
      </c>
      <c r="G382" s="64">
        <v>0</v>
      </c>
      <c r="H382" s="64">
        <v>0</v>
      </c>
      <c r="I382" s="64">
        <v>0</v>
      </c>
      <c r="J382" s="64">
        <v>0</v>
      </c>
      <c r="K382" s="64">
        <v>0</v>
      </c>
      <c r="L382" s="64">
        <v>0</v>
      </c>
      <c r="M382" s="64">
        <v>0.01</v>
      </c>
      <c r="N382" s="64">
        <v>0.02</v>
      </c>
      <c r="O382" s="64">
        <v>0.03</v>
      </c>
      <c r="P382" s="64">
        <v>0.04</v>
      </c>
      <c r="Q382" s="64">
        <v>0.04</v>
      </c>
      <c r="R382" s="64">
        <v>0.08</v>
      </c>
      <c r="S382" s="64">
        <v>0.11</v>
      </c>
      <c r="T382" s="64">
        <v>0.14000000000000001</v>
      </c>
      <c r="U382" s="64">
        <v>0.17</v>
      </c>
      <c r="V382" s="64">
        <v>0.2</v>
      </c>
      <c r="W382" s="64">
        <v>0.21</v>
      </c>
      <c r="X382" s="64">
        <v>0.22</v>
      </c>
      <c r="Y382" s="64">
        <v>0.23</v>
      </c>
      <c r="Z382" s="64">
        <v>0.24</v>
      </c>
      <c r="AA382" s="64">
        <v>0.25</v>
      </c>
    </row>
    <row r="383" spans="1:27">
      <c r="A383" s="63" t="s">
        <v>142</v>
      </c>
      <c r="B383" s="64">
        <v>0</v>
      </c>
      <c r="C383" s="64">
        <v>0</v>
      </c>
      <c r="D383" s="64">
        <v>0</v>
      </c>
      <c r="E383" s="64">
        <v>0</v>
      </c>
      <c r="F383" s="64">
        <v>0</v>
      </c>
      <c r="G383" s="64">
        <v>0</v>
      </c>
      <c r="H383" s="64">
        <v>0</v>
      </c>
      <c r="I383" s="64">
        <v>0</v>
      </c>
      <c r="J383" s="64">
        <v>0</v>
      </c>
      <c r="K383" s="64">
        <v>0</v>
      </c>
      <c r="L383" s="64">
        <v>0</v>
      </c>
      <c r="M383" s="64">
        <v>0</v>
      </c>
      <c r="N383" s="64">
        <v>0</v>
      </c>
      <c r="O383" s="64">
        <v>0</v>
      </c>
      <c r="P383" s="64">
        <v>0</v>
      </c>
      <c r="Q383" s="64">
        <v>0</v>
      </c>
      <c r="R383" s="64">
        <v>0</v>
      </c>
      <c r="S383" s="64">
        <v>0</v>
      </c>
      <c r="T383" s="64">
        <v>0</v>
      </c>
      <c r="U383" s="64">
        <v>0</v>
      </c>
      <c r="V383" s="64">
        <v>0</v>
      </c>
      <c r="W383" s="64">
        <v>0</v>
      </c>
      <c r="X383" s="64">
        <v>0</v>
      </c>
      <c r="Y383" s="64">
        <v>0</v>
      </c>
      <c r="Z383" s="64">
        <v>0</v>
      </c>
      <c r="AA383" s="64">
        <v>0</v>
      </c>
    </row>
    <row r="384" spans="1:27">
      <c r="A384" s="63" t="s">
        <v>143</v>
      </c>
      <c r="B384" s="64">
        <v>40</v>
      </c>
      <c r="C384" s="64">
        <v>40.200000000000003</v>
      </c>
      <c r="D384" s="64">
        <v>40.4</v>
      </c>
      <c r="E384" s="64">
        <v>40.6</v>
      </c>
      <c r="F384" s="64">
        <v>40.799999999999997</v>
      </c>
      <c r="G384" s="64">
        <v>41</v>
      </c>
      <c r="H384" s="64">
        <v>41.2</v>
      </c>
      <c r="I384" s="64">
        <v>41.4</v>
      </c>
      <c r="J384" s="64">
        <v>41.6</v>
      </c>
      <c r="K384" s="64">
        <v>41.8</v>
      </c>
      <c r="L384" s="64">
        <v>42</v>
      </c>
      <c r="M384" s="64">
        <v>42.2</v>
      </c>
      <c r="N384" s="64">
        <v>42.4</v>
      </c>
      <c r="O384" s="64">
        <v>42.6</v>
      </c>
      <c r="P384" s="64">
        <v>42.8</v>
      </c>
      <c r="Q384" s="64">
        <v>43</v>
      </c>
      <c r="R384" s="64">
        <v>43</v>
      </c>
      <c r="S384" s="64">
        <v>43</v>
      </c>
      <c r="T384" s="64">
        <v>43</v>
      </c>
      <c r="U384" s="64">
        <v>43</v>
      </c>
      <c r="V384" s="64">
        <v>43</v>
      </c>
      <c r="W384" s="64">
        <v>43</v>
      </c>
      <c r="X384" s="64">
        <v>43</v>
      </c>
      <c r="Y384" s="64">
        <v>43</v>
      </c>
      <c r="Z384" s="64">
        <v>43</v>
      </c>
      <c r="AA384" s="64">
        <v>43</v>
      </c>
    </row>
    <row r="385" spans="1:27">
      <c r="A385" s="63" t="s">
        <v>144</v>
      </c>
      <c r="B385" s="64">
        <v>345</v>
      </c>
      <c r="C385" s="64">
        <v>346.5</v>
      </c>
      <c r="D385" s="64">
        <v>348</v>
      </c>
      <c r="E385" s="64">
        <v>349.5</v>
      </c>
      <c r="F385" s="64">
        <v>351</v>
      </c>
      <c r="G385" s="64">
        <v>352.5</v>
      </c>
      <c r="H385" s="64">
        <v>354</v>
      </c>
      <c r="I385" s="64">
        <v>355.5</v>
      </c>
      <c r="J385" s="64">
        <v>357</v>
      </c>
      <c r="K385" s="64">
        <v>358.5</v>
      </c>
      <c r="L385" s="64">
        <v>360</v>
      </c>
      <c r="M385" s="64">
        <v>361</v>
      </c>
      <c r="N385" s="64">
        <v>362</v>
      </c>
      <c r="O385" s="64">
        <v>363</v>
      </c>
      <c r="P385" s="64">
        <v>364</v>
      </c>
      <c r="Q385" s="64">
        <v>365</v>
      </c>
      <c r="R385" s="64">
        <v>366.6</v>
      </c>
      <c r="S385" s="64">
        <v>368.2</v>
      </c>
      <c r="T385" s="64">
        <v>369.8</v>
      </c>
      <c r="U385" s="64">
        <v>371.4</v>
      </c>
      <c r="V385" s="64">
        <v>373</v>
      </c>
      <c r="W385" s="64">
        <v>373.6</v>
      </c>
      <c r="X385" s="64">
        <v>374.2</v>
      </c>
      <c r="Y385" s="64">
        <v>374.8</v>
      </c>
      <c r="Z385" s="64">
        <v>375.4</v>
      </c>
      <c r="AA385" s="64">
        <v>376</v>
      </c>
    </row>
    <row r="386" spans="1:27">
      <c r="A386" s="63" t="s">
        <v>317</v>
      </c>
      <c r="B386" s="64">
        <v>0</v>
      </c>
      <c r="C386" s="64">
        <v>0</v>
      </c>
      <c r="D386" s="64">
        <v>0</v>
      </c>
      <c r="E386" s="64">
        <v>0</v>
      </c>
      <c r="F386" s="64">
        <v>0</v>
      </c>
      <c r="G386" s="64">
        <v>0</v>
      </c>
      <c r="H386" s="64">
        <v>0</v>
      </c>
      <c r="I386" s="64">
        <v>0</v>
      </c>
      <c r="J386" s="64">
        <v>0</v>
      </c>
      <c r="K386" s="64">
        <v>0</v>
      </c>
      <c r="L386" s="64">
        <v>0</v>
      </c>
      <c r="M386" s="64">
        <v>0</v>
      </c>
      <c r="N386" s="64">
        <v>0</v>
      </c>
      <c r="O386" s="64">
        <v>0</v>
      </c>
      <c r="P386" s="64">
        <v>0</v>
      </c>
      <c r="Q386" s="64">
        <v>0</v>
      </c>
      <c r="R386" s="64">
        <v>0</v>
      </c>
      <c r="S386" s="64">
        <v>0</v>
      </c>
      <c r="T386" s="64">
        <v>0</v>
      </c>
      <c r="U386" s="64">
        <v>0</v>
      </c>
      <c r="V386" s="64">
        <v>0</v>
      </c>
      <c r="W386" s="64">
        <v>0</v>
      </c>
      <c r="X386" s="64">
        <v>0</v>
      </c>
      <c r="Y386" s="64">
        <v>0</v>
      </c>
      <c r="Z386" s="64">
        <v>0</v>
      </c>
      <c r="AA386" s="64">
        <v>0</v>
      </c>
    </row>
    <row r="387" spans="1:27">
      <c r="A387" s="63" t="s">
        <v>145</v>
      </c>
      <c r="B387" s="64">
        <v>10</v>
      </c>
      <c r="C387" s="64">
        <v>10</v>
      </c>
      <c r="D387" s="64">
        <v>10</v>
      </c>
      <c r="E387" s="64">
        <v>10</v>
      </c>
      <c r="F387" s="64">
        <v>10</v>
      </c>
      <c r="G387" s="64">
        <v>10</v>
      </c>
      <c r="H387" s="64">
        <v>10</v>
      </c>
      <c r="I387" s="64">
        <v>10</v>
      </c>
      <c r="J387" s="64">
        <v>10</v>
      </c>
      <c r="K387" s="64">
        <v>10</v>
      </c>
      <c r="L387" s="64">
        <v>10</v>
      </c>
      <c r="M387" s="64">
        <v>10</v>
      </c>
      <c r="N387" s="64">
        <v>10</v>
      </c>
      <c r="O387" s="64">
        <v>10</v>
      </c>
      <c r="P387" s="64">
        <v>10</v>
      </c>
      <c r="Q387" s="64">
        <v>10</v>
      </c>
      <c r="R387" s="64">
        <v>10</v>
      </c>
      <c r="S387" s="64">
        <v>10</v>
      </c>
      <c r="T387" s="64">
        <v>10</v>
      </c>
      <c r="U387" s="64">
        <v>10</v>
      </c>
      <c r="V387" s="64">
        <v>10</v>
      </c>
      <c r="W387" s="64">
        <v>10</v>
      </c>
      <c r="X387" s="64">
        <v>10</v>
      </c>
      <c r="Y387" s="64">
        <v>10</v>
      </c>
      <c r="Z387" s="64">
        <v>10</v>
      </c>
      <c r="AA387" s="64">
        <v>10</v>
      </c>
    </row>
    <row r="388" spans="1:27">
      <c r="A388" s="63" t="s">
        <v>146</v>
      </c>
      <c r="B388" s="64">
        <v>1546</v>
      </c>
      <c r="C388" s="64">
        <v>1596.6</v>
      </c>
      <c r="D388" s="64">
        <v>1647.2</v>
      </c>
      <c r="E388" s="64">
        <v>1697.8</v>
      </c>
      <c r="F388" s="64">
        <v>1748.4</v>
      </c>
      <c r="G388" s="64">
        <v>1799</v>
      </c>
      <c r="H388" s="64">
        <v>1849.6</v>
      </c>
      <c r="I388" s="64">
        <v>1900.2</v>
      </c>
      <c r="J388" s="64">
        <v>1950.8</v>
      </c>
      <c r="K388" s="64">
        <v>2001.4</v>
      </c>
      <c r="L388" s="64">
        <v>2052</v>
      </c>
      <c r="M388" s="64">
        <v>2063</v>
      </c>
      <c r="N388" s="64">
        <v>2074</v>
      </c>
      <c r="O388" s="64">
        <v>2085</v>
      </c>
      <c r="P388" s="64">
        <v>2096</v>
      </c>
      <c r="Q388" s="64">
        <v>2107</v>
      </c>
      <c r="R388" s="64">
        <v>2102</v>
      </c>
      <c r="S388" s="64">
        <v>2097</v>
      </c>
      <c r="T388" s="64">
        <v>2092</v>
      </c>
      <c r="U388" s="64">
        <v>2087</v>
      </c>
      <c r="V388" s="64">
        <v>2082</v>
      </c>
      <c r="W388" s="64">
        <v>2083</v>
      </c>
      <c r="X388" s="64">
        <v>2084</v>
      </c>
      <c r="Y388" s="64">
        <v>2085</v>
      </c>
      <c r="Z388" s="64">
        <v>2086</v>
      </c>
      <c r="AA388" s="64">
        <v>2087</v>
      </c>
    </row>
    <row r="389" spans="1:27">
      <c r="A389" s="63" t="s">
        <v>147</v>
      </c>
      <c r="B389" s="64">
        <v>0.84</v>
      </c>
      <c r="C389" s="64">
        <v>0.84</v>
      </c>
      <c r="D389" s="64">
        <v>0.84</v>
      </c>
      <c r="E389" s="64">
        <v>0.84</v>
      </c>
      <c r="F389" s="64">
        <v>0.84</v>
      </c>
      <c r="G389" s="64">
        <v>0.84</v>
      </c>
      <c r="H389" s="64">
        <v>0.84</v>
      </c>
      <c r="I389" s="64">
        <v>0.84</v>
      </c>
      <c r="J389" s="64">
        <v>0.84</v>
      </c>
      <c r="K389" s="64">
        <v>0.84</v>
      </c>
      <c r="L389" s="64">
        <v>0.84</v>
      </c>
      <c r="M389" s="64">
        <v>0.84</v>
      </c>
      <c r="N389" s="64">
        <v>0.84</v>
      </c>
      <c r="O389" s="64">
        <v>0.84</v>
      </c>
      <c r="P389" s="64">
        <v>0.84</v>
      </c>
      <c r="Q389" s="64">
        <v>0.84</v>
      </c>
      <c r="R389" s="64">
        <v>19.02</v>
      </c>
      <c r="S389" s="64">
        <v>37.200000000000003</v>
      </c>
      <c r="T389" s="64">
        <v>55.38</v>
      </c>
      <c r="U389" s="64">
        <v>73.56</v>
      </c>
      <c r="V389" s="64">
        <v>91.75</v>
      </c>
      <c r="W389" s="64">
        <v>83</v>
      </c>
      <c r="X389" s="64">
        <v>74.25</v>
      </c>
      <c r="Y389" s="64">
        <v>65.5</v>
      </c>
      <c r="Z389" s="64">
        <v>56.75</v>
      </c>
      <c r="AA389" s="64">
        <v>48</v>
      </c>
    </row>
    <row r="390" spans="1:27">
      <c r="A390" s="63" t="s">
        <v>148</v>
      </c>
      <c r="B390" s="64">
        <v>48</v>
      </c>
      <c r="C390" s="64">
        <v>50.5</v>
      </c>
      <c r="D390" s="64">
        <v>53</v>
      </c>
      <c r="E390" s="64">
        <v>55.5</v>
      </c>
      <c r="F390" s="64">
        <v>58</v>
      </c>
      <c r="G390" s="64">
        <v>60.5</v>
      </c>
      <c r="H390" s="64">
        <v>63</v>
      </c>
      <c r="I390" s="64">
        <v>65.5</v>
      </c>
      <c r="J390" s="64">
        <v>68</v>
      </c>
      <c r="K390" s="64">
        <v>70.5</v>
      </c>
      <c r="L390" s="64">
        <v>73</v>
      </c>
      <c r="M390" s="64">
        <v>80.400000000000006</v>
      </c>
      <c r="N390" s="64">
        <v>87.8</v>
      </c>
      <c r="O390" s="64">
        <v>95.2</v>
      </c>
      <c r="P390" s="64">
        <v>102.6</v>
      </c>
      <c r="Q390" s="64">
        <v>110</v>
      </c>
      <c r="R390" s="64">
        <v>117.6</v>
      </c>
      <c r="S390" s="64">
        <v>125.2</v>
      </c>
      <c r="T390" s="64">
        <v>132.80000000000001</v>
      </c>
      <c r="U390" s="64">
        <v>140.4</v>
      </c>
      <c r="V390" s="64">
        <v>148</v>
      </c>
      <c r="W390" s="64">
        <v>148.4</v>
      </c>
      <c r="X390" s="64">
        <v>148.80000000000001</v>
      </c>
      <c r="Y390" s="64">
        <v>149.19999999999999</v>
      </c>
      <c r="Z390" s="64">
        <v>149.6</v>
      </c>
      <c r="AA390" s="64">
        <v>150</v>
      </c>
    </row>
    <row r="391" spans="1:27">
      <c r="A391" s="63" t="s">
        <v>149</v>
      </c>
      <c r="B391" s="64">
        <v>251</v>
      </c>
      <c r="C391" s="64">
        <v>257.5</v>
      </c>
      <c r="D391" s="64">
        <v>264</v>
      </c>
      <c r="E391" s="64">
        <v>270.5</v>
      </c>
      <c r="F391" s="64">
        <v>277</v>
      </c>
      <c r="G391" s="64">
        <v>283.5</v>
      </c>
      <c r="H391" s="64">
        <v>290</v>
      </c>
      <c r="I391" s="64">
        <v>296.5</v>
      </c>
      <c r="J391" s="64">
        <v>303</v>
      </c>
      <c r="K391" s="64">
        <v>309.5</v>
      </c>
      <c r="L391" s="64">
        <v>316</v>
      </c>
      <c r="M391" s="64">
        <v>322.60000000000002</v>
      </c>
      <c r="N391" s="64">
        <v>329.2</v>
      </c>
      <c r="O391" s="64">
        <v>335.8</v>
      </c>
      <c r="P391" s="64">
        <v>342.4</v>
      </c>
      <c r="Q391" s="64">
        <v>349</v>
      </c>
      <c r="R391" s="64">
        <v>344.8</v>
      </c>
      <c r="S391" s="64">
        <v>340.6</v>
      </c>
      <c r="T391" s="64">
        <v>336.4</v>
      </c>
      <c r="U391" s="64">
        <v>332.2</v>
      </c>
      <c r="V391" s="64">
        <v>328</v>
      </c>
      <c r="W391" s="64">
        <v>346.4</v>
      </c>
      <c r="X391" s="64">
        <v>364.8</v>
      </c>
      <c r="Y391" s="64">
        <v>383.2</v>
      </c>
      <c r="Z391" s="64">
        <v>401.6</v>
      </c>
      <c r="AA391" s="64">
        <v>420</v>
      </c>
    </row>
    <row r="392" spans="1:27">
      <c r="A392" s="63" t="s">
        <v>150</v>
      </c>
      <c r="B392" s="64">
        <v>0</v>
      </c>
      <c r="C392" s="64">
        <v>0</v>
      </c>
      <c r="D392" s="64">
        <v>0</v>
      </c>
      <c r="E392" s="64">
        <v>0</v>
      </c>
      <c r="F392" s="64">
        <v>0</v>
      </c>
      <c r="G392" s="64">
        <v>0</v>
      </c>
      <c r="H392" s="64">
        <v>0</v>
      </c>
      <c r="I392" s="64">
        <v>0</v>
      </c>
      <c r="J392" s="64">
        <v>0</v>
      </c>
      <c r="K392" s="64">
        <v>0</v>
      </c>
      <c r="L392" s="64">
        <v>0</v>
      </c>
      <c r="M392" s="64">
        <v>0</v>
      </c>
      <c r="N392" s="64">
        <v>0</v>
      </c>
      <c r="O392" s="64">
        <v>0</v>
      </c>
      <c r="P392" s="64">
        <v>0</v>
      </c>
      <c r="Q392" s="64">
        <v>0</v>
      </c>
      <c r="R392" s="64">
        <v>0.06</v>
      </c>
      <c r="S392" s="64">
        <v>0.12</v>
      </c>
      <c r="T392" s="64">
        <v>0.18</v>
      </c>
      <c r="U392" s="64">
        <v>0.24</v>
      </c>
      <c r="V392" s="64">
        <v>0.3</v>
      </c>
      <c r="W392" s="64">
        <v>0.3</v>
      </c>
      <c r="X392" s="64">
        <v>0.3</v>
      </c>
      <c r="Y392" s="64">
        <v>0.3</v>
      </c>
      <c r="Z392" s="64">
        <v>0.3</v>
      </c>
      <c r="AA392" s="64">
        <v>0.3</v>
      </c>
    </row>
    <row r="393" spans="1:27">
      <c r="A393" s="63" t="s">
        <v>151</v>
      </c>
      <c r="B393" s="64">
        <v>0</v>
      </c>
      <c r="C393" s="64">
        <v>0</v>
      </c>
      <c r="D393" s="64">
        <v>0</v>
      </c>
      <c r="E393" s="64">
        <v>0</v>
      </c>
      <c r="F393" s="64">
        <v>0</v>
      </c>
      <c r="G393" s="64">
        <v>0</v>
      </c>
      <c r="H393" s="64">
        <v>0</v>
      </c>
      <c r="I393" s="64">
        <v>0</v>
      </c>
      <c r="J393" s="64">
        <v>0</v>
      </c>
      <c r="K393" s="64">
        <v>0</v>
      </c>
      <c r="L393" s="64">
        <v>0</v>
      </c>
      <c r="M393" s="64">
        <v>0</v>
      </c>
      <c r="N393" s="64">
        <v>0</v>
      </c>
      <c r="O393" s="64">
        <v>0</v>
      </c>
      <c r="P393" s="64">
        <v>0</v>
      </c>
      <c r="Q393" s="64">
        <v>0</v>
      </c>
      <c r="R393" s="64">
        <v>0</v>
      </c>
      <c r="S393" s="64">
        <v>0</v>
      </c>
      <c r="T393" s="64">
        <v>0</v>
      </c>
      <c r="U393" s="64">
        <v>0</v>
      </c>
      <c r="V393" s="64">
        <v>0</v>
      </c>
      <c r="W393" s="64">
        <v>0</v>
      </c>
      <c r="X393" s="64">
        <v>0</v>
      </c>
      <c r="Y393" s="64">
        <v>0</v>
      </c>
      <c r="Z393" s="64">
        <v>0</v>
      </c>
      <c r="AA393" s="64">
        <v>0</v>
      </c>
    </row>
    <row r="394" spans="1:27">
      <c r="A394" s="63" t="s">
        <v>152</v>
      </c>
      <c r="B394" s="64"/>
      <c r="C394" s="64">
        <v>23.46</v>
      </c>
      <c r="D394" s="64">
        <v>23.39</v>
      </c>
      <c r="E394" s="64">
        <v>23.32</v>
      </c>
      <c r="F394" s="64">
        <v>23.25</v>
      </c>
      <c r="G394" s="64">
        <v>23.18</v>
      </c>
      <c r="H394" s="64">
        <v>23.11</v>
      </c>
      <c r="I394" s="64">
        <v>23.04</v>
      </c>
      <c r="J394" s="64">
        <v>22.97</v>
      </c>
      <c r="K394" s="64">
        <v>22.89</v>
      </c>
      <c r="L394" s="64">
        <v>22.82</v>
      </c>
      <c r="M394" s="64">
        <v>22.75</v>
      </c>
      <c r="N394" s="64">
        <v>22.68</v>
      </c>
      <c r="O394" s="64">
        <v>22.61</v>
      </c>
      <c r="P394" s="64">
        <v>22.54</v>
      </c>
      <c r="Q394" s="64">
        <v>22.47</v>
      </c>
      <c r="R394" s="64">
        <v>22.4</v>
      </c>
      <c r="S394" s="64">
        <v>22.33</v>
      </c>
      <c r="T394" s="64">
        <v>22.25</v>
      </c>
      <c r="U394" s="64">
        <v>22.18</v>
      </c>
      <c r="V394" s="64">
        <v>22.11</v>
      </c>
      <c r="W394" s="64">
        <v>22.04</v>
      </c>
      <c r="X394" s="64">
        <v>21.97</v>
      </c>
      <c r="Y394" s="64">
        <v>21.9</v>
      </c>
      <c r="Z394" s="64">
        <v>21.83</v>
      </c>
      <c r="AA394" s="64">
        <v>21.76</v>
      </c>
    </row>
    <row r="395" spans="1:27">
      <c r="A395" s="63" t="s">
        <v>153</v>
      </c>
      <c r="B395" s="64">
        <v>1089</v>
      </c>
      <c r="C395" s="64">
        <v>1112.5999999999999</v>
      </c>
      <c r="D395" s="64">
        <v>1136.2</v>
      </c>
      <c r="E395" s="64">
        <v>1159.8</v>
      </c>
      <c r="F395" s="64">
        <v>1183.4000000000001</v>
      </c>
      <c r="G395" s="64">
        <v>1207</v>
      </c>
      <c r="H395" s="64">
        <v>1230.5999999999999</v>
      </c>
      <c r="I395" s="64">
        <v>1254.2</v>
      </c>
      <c r="J395" s="64">
        <v>1277.8</v>
      </c>
      <c r="K395" s="64">
        <v>1301.4000000000001</v>
      </c>
      <c r="L395" s="64">
        <v>1325</v>
      </c>
      <c r="M395" s="64">
        <v>1340</v>
      </c>
      <c r="N395" s="64">
        <v>1355</v>
      </c>
      <c r="O395" s="64">
        <v>1370</v>
      </c>
      <c r="P395" s="64">
        <v>1385</v>
      </c>
      <c r="Q395" s="64">
        <v>1400</v>
      </c>
      <c r="R395" s="64">
        <v>1412.6</v>
      </c>
      <c r="S395" s="64">
        <v>1425.2</v>
      </c>
      <c r="T395" s="64">
        <v>1437.8</v>
      </c>
      <c r="U395" s="64">
        <v>1450.4</v>
      </c>
      <c r="V395" s="64">
        <v>1463</v>
      </c>
      <c r="W395" s="64">
        <v>1476.2</v>
      </c>
      <c r="X395" s="64">
        <v>1489.4</v>
      </c>
      <c r="Y395" s="64">
        <v>1502.6</v>
      </c>
      <c r="Z395" s="64">
        <v>1515.8</v>
      </c>
      <c r="AA395" s="64">
        <v>1529</v>
      </c>
    </row>
    <row r="396" spans="1:27">
      <c r="A396" s="63" t="s">
        <v>318</v>
      </c>
      <c r="B396" s="64">
        <v>0</v>
      </c>
      <c r="C396" s="64">
        <v>0</v>
      </c>
      <c r="D396" s="64">
        <v>0</v>
      </c>
      <c r="E396" s="64">
        <v>0</v>
      </c>
      <c r="F396" s="64">
        <v>0</v>
      </c>
      <c r="G396" s="64">
        <v>0</v>
      </c>
      <c r="H396" s="64">
        <v>0</v>
      </c>
      <c r="I396" s="64">
        <v>0</v>
      </c>
      <c r="J396" s="64">
        <v>0</v>
      </c>
      <c r="K396" s="64">
        <v>0</v>
      </c>
      <c r="L396" s="64">
        <v>0</v>
      </c>
      <c r="M396" s="64">
        <v>0</v>
      </c>
      <c r="N396" s="64">
        <v>0</v>
      </c>
      <c r="O396" s="64">
        <v>0</v>
      </c>
      <c r="P396" s="64">
        <v>0</v>
      </c>
      <c r="Q396" s="64">
        <v>0</v>
      </c>
      <c r="R396" s="64">
        <v>0</v>
      </c>
      <c r="S396" s="64">
        <v>0</v>
      </c>
      <c r="T396" s="64">
        <v>0</v>
      </c>
      <c r="U396" s="64">
        <v>0</v>
      </c>
      <c r="V396" s="64">
        <v>0</v>
      </c>
      <c r="W396" s="64">
        <v>0</v>
      </c>
      <c r="X396" s="64">
        <v>0</v>
      </c>
      <c r="Y396" s="64">
        <v>0</v>
      </c>
      <c r="Z396" s="64">
        <v>0</v>
      </c>
      <c r="AA396" s="64">
        <v>0</v>
      </c>
    </row>
    <row r="397" spans="1:27">
      <c r="A397" s="63" t="s">
        <v>154</v>
      </c>
      <c r="B397" s="64">
        <v>2</v>
      </c>
      <c r="C397" s="64">
        <v>2</v>
      </c>
      <c r="D397" s="64">
        <v>2</v>
      </c>
      <c r="E397" s="64">
        <v>2</v>
      </c>
      <c r="F397" s="64">
        <v>2</v>
      </c>
      <c r="G397" s="64">
        <v>2</v>
      </c>
      <c r="H397" s="64">
        <v>2</v>
      </c>
      <c r="I397" s="64">
        <v>2</v>
      </c>
      <c r="J397" s="64">
        <v>2</v>
      </c>
      <c r="K397" s="64">
        <v>2</v>
      </c>
      <c r="L397" s="64">
        <v>2</v>
      </c>
      <c r="M397" s="64">
        <v>2</v>
      </c>
      <c r="N397" s="64">
        <v>2</v>
      </c>
      <c r="O397" s="64">
        <v>2</v>
      </c>
      <c r="P397" s="64">
        <v>2</v>
      </c>
      <c r="Q397" s="64">
        <v>2</v>
      </c>
      <c r="R397" s="64">
        <v>2</v>
      </c>
      <c r="S397" s="64">
        <v>2</v>
      </c>
      <c r="T397" s="64">
        <v>2</v>
      </c>
      <c r="U397" s="64">
        <v>2</v>
      </c>
      <c r="V397" s="64">
        <v>2</v>
      </c>
      <c r="W397" s="64">
        <v>2</v>
      </c>
      <c r="X397" s="64">
        <v>2</v>
      </c>
      <c r="Y397" s="64">
        <v>2</v>
      </c>
      <c r="Z397" s="64">
        <v>2</v>
      </c>
      <c r="AA397" s="64">
        <v>2</v>
      </c>
    </row>
    <row r="398" spans="1:27">
      <c r="A398" s="63" t="s">
        <v>319</v>
      </c>
      <c r="B398" s="64">
        <v>48.23</v>
      </c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1:27">
      <c r="A399" s="63" t="s">
        <v>155</v>
      </c>
      <c r="B399" s="64">
        <v>234</v>
      </c>
      <c r="C399" s="64">
        <v>240.2</v>
      </c>
      <c r="D399" s="64">
        <v>246.4</v>
      </c>
      <c r="E399" s="64">
        <v>252.6</v>
      </c>
      <c r="F399" s="64">
        <v>258.8</v>
      </c>
      <c r="G399" s="64">
        <v>265</v>
      </c>
      <c r="H399" s="64">
        <v>271.2</v>
      </c>
      <c r="I399" s="64">
        <v>277.39999999999998</v>
      </c>
      <c r="J399" s="64">
        <v>283.60000000000002</v>
      </c>
      <c r="K399" s="64">
        <v>289.8</v>
      </c>
      <c r="L399" s="64">
        <v>296</v>
      </c>
      <c r="M399" s="64">
        <v>300.39999999999998</v>
      </c>
      <c r="N399" s="64">
        <v>304.8</v>
      </c>
      <c r="O399" s="64">
        <v>309.2</v>
      </c>
      <c r="P399" s="64">
        <v>313.60000000000002</v>
      </c>
      <c r="Q399" s="64">
        <v>318</v>
      </c>
      <c r="R399" s="64">
        <v>322.39999999999998</v>
      </c>
      <c r="S399" s="64">
        <v>326.8</v>
      </c>
      <c r="T399" s="64">
        <v>331.2</v>
      </c>
      <c r="U399" s="64">
        <v>335.6</v>
      </c>
      <c r="V399" s="64">
        <v>340</v>
      </c>
      <c r="W399" s="64">
        <v>344.4</v>
      </c>
      <c r="X399" s="64">
        <v>348.8</v>
      </c>
      <c r="Y399" s="64">
        <v>353.2</v>
      </c>
      <c r="Z399" s="64">
        <v>357.6</v>
      </c>
      <c r="AA399" s="64">
        <v>362</v>
      </c>
    </row>
    <row r="400" spans="1:27">
      <c r="A400" s="63" t="s">
        <v>156</v>
      </c>
      <c r="B400" s="64"/>
      <c r="C400" s="64">
        <v>0</v>
      </c>
      <c r="D400" s="64">
        <v>0</v>
      </c>
      <c r="E400" s="64">
        <v>0</v>
      </c>
      <c r="F400" s="64">
        <v>0</v>
      </c>
      <c r="G400" s="64">
        <v>0</v>
      </c>
      <c r="H400" s="64">
        <v>0</v>
      </c>
      <c r="I400" s="64">
        <v>0</v>
      </c>
      <c r="J400" s="64">
        <v>0</v>
      </c>
      <c r="K400" s="64">
        <v>0</v>
      </c>
      <c r="L400" s="64">
        <v>0</v>
      </c>
      <c r="M400" s="64">
        <v>0</v>
      </c>
      <c r="N400" s="64">
        <v>0</v>
      </c>
      <c r="O400" s="64">
        <v>0</v>
      </c>
      <c r="P400" s="64">
        <v>0</v>
      </c>
      <c r="Q400" s="64">
        <v>0</v>
      </c>
      <c r="R400" s="64">
        <v>0</v>
      </c>
      <c r="S400" s="64">
        <v>0</v>
      </c>
      <c r="T400" s="64">
        <v>0</v>
      </c>
      <c r="U400" s="64">
        <v>0</v>
      </c>
      <c r="V400" s="64">
        <v>0</v>
      </c>
      <c r="W400" s="64">
        <v>0</v>
      </c>
      <c r="X400" s="64">
        <v>0</v>
      </c>
      <c r="Y400" s="64">
        <v>0</v>
      </c>
      <c r="Z400" s="64">
        <v>0</v>
      </c>
      <c r="AA400" s="64">
        <v>0</v>
      </c>
    </row>
    <row r="401" spans="1:27">
      <c r="A401" s="63" t="s">
        <v>157</v>
      </c>
      <c r="B401" s="64">
        <v>12.5</v>
      </c>
      <c r="C401" s="64">
        <v>15.61</v>
      </c>
      <c r="D401" s="64">
        <v>18.72</v>
      </c>
      <c r="E401" s="64">
        <v>21.83</v>
      </c>
      <c r="F401" s="64">
        <v>24.94</v>
      </c>
      <c r="G401" s="64">
        <v>28.05</v>
      </c>
      <c r="H401" s="64">
        <v>31.16</v>
      </c>
      <c r="I401" s="64">
        <v>34.270000000000003</v>
      </c>
      <c r="J401" s="64">
        <v>37.380000000000003</v>
      </c>
      <c r="K401" s="64">
        <v>40.49</v>
      </c>
      <c r="L401" s="64">
        <v>43.6</v>
      </c>
      <c r="M401" s="64">
        <v>47.18</v>
      </c>
      <c r="N401" s="64">
        <v>50.76</v>
      </c>
      <c r="O401" s="64">
        <v>54.34</v>
      </c>
      <c r="P401" s="64">
        <v>57.92</v>
      </c>
      <c r="Q401" s="64">
        <v>61.5</v>
      </c>
      <c r="R401" s="64">
        <v>64.92</v>
      </c>
      <c r="S401" s="64">
        <v>68.34</v>
      </c>
      <c r="T401" s="64">
        <v>71.760000000000005</v>
      </c>
      <c r="U401" s="64">
        <v>75.180000000000007</v>
      </c>
      <c r="V401" s="64">
        <v>78.599999999999994</v>
      </c>
      <c r="W401" s="64">
        <v>78.959999999999994</v>
      </c>
      <c r="X401" s="64">
        <v>79.319999999999993</v>
      </c>
      <c r="Y401" s="64">
        <v>79.680000000000007</v>
      </c>
      <c r="Z401" s="64">
        <v>80.040000000000006</v>
      </c>
      <c r="AA401" s="64">
        <v>80.400000000000006</v>
      </c>
    </row>
    <row r="402" spans="1:27">
      <c r="A402" s="63" t="s">
        <v>158</v>
      </c>
      <c r="B402" s="64">
        <v>0</v>
      </c>
      <c r="C402" s="64">
        <v>0</v>
      </c>
      <c r="D402" s="64">
        <v>0</v>
      </c>
      <c r="E402" s="64">
        <v>0</v>
      </c>
      <c r="F402" s="64">
        <v>0</v>
      </c>
      <c r="G402" s="64">
        <v>0</v>
      </c>
      <c r="H402" s="64">
        <v>0</v>
      </c>
      <c r="I402" s="64">
        <v>0</v>
      </c>
      <c r="J402" s="64">
        <v>0</v>
      </c>
      <c r="K402" s="64">
        <v>0</v>
      </c>
      <c r="L402" s="64">
        <v>0</v>
      </c>
      <c r="M402" s="64">
        <v>0</v>
      </c>
      <c r="N402" s="64">
        <v>0</v>
      </c>
      <c r="O402" s="64">
        <v>0</v>
      </c>
      <c r="P402" s="64">
        <v>0</v>
      </c>
      <c r="Q402" s="64">
        <v>0</v>
      </c>
      <c r="R402" s="64">
        <v>0</v>
      </c>
      <c r="S402" s="64">
        <v>0</v>
      </c>
      <c r="T402" s="64">
        <v>0</v>
      </c>
      <c r="U402" s="64">
        <v>0</v>
      </c>
      <c r="V402" s="64">
        <v>0</v>
      </c>
      <c r="W402" s="64">
        <v>0</v>
      </c>
      <c r="X402" s="64">
        <v>0</v>
      </c>
      <c r="Y402" s="64">
        <v>0</v>
      </c>
      <c r="Z402" s="64">
        <v>0</v>
      </c>
      <c r="AA402" s="64">
        <v>0</v>
      </c>
    </row>
    <row r="403" spans="1:27">
      <c r="A403" s="63" t="s">
        <v>159</v>
      </c>
      <c r="B403" s="64">
        <v>23</v>
      </c>
      <c r="C403" s="64">
        <v>24.3</v>
      </c>
      <c r="D403" s="64">
        <v>25.6</v>
      </c>
      <c r="E403" s="64">
        <v>26.9</v>
      </c>
      <c r="F403" s="64">
        <v>28.2</v>
      </c>
      <c r="G403" s="64">
        <v>29.5</v>
      </c>
      <c r="H403" s="64">
        <v>30.8</v>
      </c>
      <c r="I403" s="64">
        <v>32.1</v>
      </c>
      <c r="J403" s="64">
        <v>33.4</v>
      </c>
      <c r="K403" s="64">
        <v>34.700000000000003</v>
      </c>
      <c r="L403" s="64">
        <v>36</v>
      </c>
      <c r="M403" s="64">
        <v>37.4</v>
      </c>
      <c r="N403" s="64">
        <v>38.799999999999997</v>
      </c>
      <c r="O403" s="64">
        <v>40.200000000000003</v>
      </c>
      <c r="P403" s="64">
        <v>41.6</v>
      </c>
      <c r="Q403" s="64">
        <v>43</v>
      </c>
      <c r="R403" s="64">
        <v>45.6</v>
      </c>
      <c r="S403" s="64">
        <v>48.2</v>
      </c>
      <c r="T403" s="64">
        <v>50.8</v>
      </c>
      <c r="U403" s="64">
        <v>53.4</v>
      </c>
      <c r="V403" s="64">
        <v>56</v>
      </c>
      <c r="W403" s="64">
        <v>64.400000000000006</v>
      </c>
      <c r="X403" s="64">
        <v>72.8</v>
      </c>
      <c r="Y403" s="64">
        <v>81.2</v>
      </c>
      <c r="Z403" s="64">
        <v>89.6</v>
      </c>
      <c r="AA403" s="64">
        <v>98</v>
      </c>
    </row>
    <row r="404" spans="1:27">
      <c r="A404" s="63" t="s">
        <v>160</v>
      </c>
      <c r="B404" s="64">
        <v>263</v>
      </c>
      <c r="C404" s="64">
        <v>308.2</v>
      </c>
      <c r="D404" s="64">
        <v>353.4</v>
      </c>
      <c r="E404" s="64">
        <v>398.6</v>
      </c>
      <c r="F404" s="64">
        <v>443.8</v>
      </c>
      <c r="G404" s="64">
        <v>489</v>
      </c>
      <c r="H404" s="64">
        <v>534.20000000000005</v>
      </c>
      <c r="I404" s="64">
        <v>579.4</v>
      </c>
      <c r="J404" s="64">
        <v>624.6</v>
      </c>
      <c r="K404" s="64">
        <v>669.8</v>
      </c>
      <c r="L404" s="64">
        <v>715</v>
      </c>
      <c r="M404" s="64">
        <v>722.8</v>
      </c>
      <c r="N404" s="64">
        <v>730.6</v>
      </c>
      <c r="O404" s="64">
        <v>738.4</v>
      </c>
      <c r="P404" s="64">
        <v>746.2</v>
      </c>
      <c r="Q404" s="64">
        <v>754</v>
      </c>
      <c r="R404" s="64">
        <v>801.8</v>
      </c>
      <c r="S404" s="64">
        <v>849.6</v>
      </c>
      <c r="T404" s="64">
        <v>897.4</v>
      </c>
      <c r="U404" s="64">
        <v>945.2</v>
      </c>
      <c r="V404" s="64">
        <v>993</v>
      </c>
      <c r="W404" s="64">
        <v>1025.8</v>
      </c>
      <c r="X404" s="64">
        <v>1058.5999999999999</v>
      </c>
      <c r="Y404" s="64">
        <v>1091.4000000000001</v>
      </c>
      <c r="Z404" s="64">
        <v>1124.2</v>
      </c>
      <c r="AA404" s="64">
        <v>1157</v>
      </c>
    </row>
    <row r="405" spans="1:27">
      <c r="A405" s="63" t="s">
        <v>161</v>
      </c>
      <c r="B405" s="64">
        <v>301</v>
      </c>
      <c r="C405" s="64">
        <v>303.2</v>
      </c>
      <c r="D405" s="64">
        <v>305.39999999999998</v>
      </c>
      <c r="E405" s="64">
        <v>307.60000000000002</v>
      </c>
      <c r="F405" s="64">
        <v>309.8</v>
      </c>
      <c r="G405" s="64">
        <v>312</v>
      </c>
      <c r="H405" s="64">
        <v>314.2</v>
      </c>
      <c r="I405" s="64">
        <v>316.39999999999998</v>
      </c>
      <c r="J405" s="64">
        <v>318.60000000000002</v>
      </c>
      <c r="K405" s="64">
        <v>320.8</v>
      </c>
      <c r="L405" s="64">
        <v>323</v>
      </c>
      <c r="M405" s="64">
        <v>267.8</v>
      </c>
      <c r="N405" s="64">
        <v>212.6</v>
      </c>
      <c r="O405" s="64">
        <v>157.4</v>
      </c>
      <c r="P405" s="64">
        <v>102.2</v>
      </c>
      <c r="Q405" s="64">
        <v>47</v>
      </c>
      <c r="R405" s="64">
        <v>46.6</v>
      </c>
      <c r="S405" s="64">
        <v>46.2</v>
      </c>
      <c r="T405" s="64">
        <v>45.8</v>
      </c>
      <c r="U405" s="64">
        <v>45.4</v>
      </c>
      <c r="V405" s="64">
        <v>45</v>
      </c>
      <c r="W405" s="64">
        <v>285</v>
      </c>
      <c r="X405" s="64">
        <v>525</v>
      </c>
      <c r="Y405" s="64">
        <v>765</v>
      </c>
      <c r="Z405" s="64">
        <v>1005</v>
      </c>
      <c r="AA405" s="64">
        <v>1245</v>
      </c>
    </row>
    <row r="406" spans="1:27">
      <c r="A406" s="63" t="s">
        <v>162</v>
      </c>
      <c r="B406" s="64">
        <v>0</v>
      </c>
      <c r="C406" s="64">
        <v>0</v>
      </c>
      <c r="D406" s="64">
        <v>0</v>
      </c>
      <c r="E406" s="64">
        <v>0</v>
      </c>
      <c r="F406" s="64">
        <v>0</v>
      </c>
      <c r="G406" s="64">
        <v>0</v>
      </c>
      <c r="H406" s="64">
        <v>0</v>
      </c>
      <c r="I406" s="64">
        <v>0</v>
      </c>
      <c r="J406" s="64">
        <v>0</v>
      </c>
      <c r="K406" s="64">
        <v>0</v>
      </c>
      <c r="L406" s="64">
        <v>0</v>
      </c>
      <c r="M406" s="64">
        <v>0</v>
      </c>
      <c r="N406" s="64">
        <v>0</v>
      </c>
      <c r="O406" s="64">
        <v>0</v>
      </c>
      <c r="P406" s="64">
        <v>0</v>
      </c>
      <c r="Q406" s="64">
        <v>0</v>
      </c>
      <c r="R406" s="64">
        <v>0</v>
      </c>
      <c r="S406" s="64">
        <v>0</v>
      </c>
      <c r="T406" s="64">
        <v>0</v>
      </c>
      <c r="U406" s="64">
        <v>0</v>
      </c>
      <c r="V406" s="64">
        <v>0</v>
      </c>
      <c r="W406" s="64">
        <v>0</v>
      </c>
      <c r="X406" s="64">
        <v>0</v>
      </c>
      <c r="Y406" s="64">
        <v>0</v>
      </c>
      <c r="Z406" s="64">
        <v>0</v>
      </c>
      <c r="AA406" s="64">
        <v>0</v>
      </c>
    </row>
    <row r="407" spans="1:27">
      <c r="A407" s="63" t="s">
        <v>163</v>
      </c>
      <c r="B407" s="64">
        <v>8511</v>
      </c>
      <c r="C407" s="64">
        <v>8524.4</v>
      </c>
      <c r="D407" s="64">
        <v>8537.7999999999993</v>
      </c>
      <c r="E407" s="64">
        <v>8551.2000000000007</v>
      </c>
      <c r="F407" s="64">
        <v>8564.6</v>
      </c>
      <c r="G407" s="64">
        <v>8578</v>
      </c>
      <c r="H407" s="64">
        <v>8591.4</v>
      </c>
      <c r="I407" s="64">
        <v>8604.7999999999993</v>
      </c>
      <c r="J407" s="64">
        <v>8618.2000000000007</v>
      </c>
      <c r="K407" s="64">
        <v>8631.6</v>
      </c>
      <c r="L407" s="64">
        <v>8645</v>
      </c>
      <c r="M407" s="64">
        <v>8669.4</v>
      </c>
      <c r="N407" s="64">
        <v>8693.7999999999993</v>
      </c>
      <c r="O407" s="64">
        <v>8718.2000000000007</v>
      </c>
      <c r="P407" s="64">
        <v>8742.6</v>
      </c>
      <c r="Q407" s="64">
        <v>8767</v>
      </c>
      <c r="R407" s="64">
        <v>8789</v>
      </c>
      <c r="S407" s="64">
        <v>8811</v>
      </c>
      <c r="T407" s="64">
        <v>8833</v>
      </c>
      <c r="U407" s="64">
        <v>8855</v>
      </c>
      <c r="V407" s="64">
        <v>8877</v>
      </c>
      <c r="W407" s="64">
        <v>8893</v>
      </c>
      <c r="X407" s="64">
        <v>8909</v>
      </c>
      <c r="Y407" s="64">
        <v>8925</v>
      </c>
      <c r="Z407" s="64">
        <v>8941</v>
      </c>
      <c r="AA407" s="64">
        <v>8957</v>
      </c>
    </row>
    <row r="408" spans="1:27">
      <c r="A408" s="63" t="s">
        <v>164</v>
      </c>
      <c r="B408" s="64">
        <v>802</v>
      </c>
      <c r="C408" s="64">
        <v>802</v>
      </c>
      <c r="D408" s="64">
        <v>802</v>
      </c>
      <c r="E408" s="64">
        <v>802</v>
      </c>
      <c r="F408" s="64">
        <v>802</v>
      </c>
      <c r="G408" s="64">
        <v>802</v>
      </c>
      <c r="H408" s="64">
        <v>802</v>
      </c>
      <c r="I408" s="64">
        <v>802</v>
      </c>
      <c r="J408" s="64">
        <v>802</v>
      </c>
      <c r="K408" s="64">
        <v>802</v>
      </c>
      <c r="L408" s="64">
        <v>802</v>
      </c>
      <c r="M408" s="64">
        <v>809.4</v>
      </c>
      <c r="N408" s="64">
        <v>816.8</v>
      </c>
      <c r="O408" s="64">
        <v>824.2</v>
      </c>
      <c r="P408" s="64">
        <v>831.6</v>
      </c>
      <c r="Q408" s="64">
        <v>839</v>
      </c>
      <c r="R408" s="64">
        <v>844.2</v>
      </c>
      <c r="S408" s="64">
        <v>849.4</v>
      </c>
      <c r="T408" s="64">
        <v>854.6</v>
      </c>
      <c r="U408" s="64">
        <v>859.8</v>
      </c>
      <c r="V408" s="64">
        <v>865</v>
      </c>
      <c r="W408" s="64">
        <v>870.2</v>
      </c>
      <c r="X408" s="64">
        <v>875.4</v>
      </c>
      <c r="Y408" s="64">
        <v>880.6</v>
      </c>
      <c r="Z408" s="64">
        <v>885.8</v>
      </c>
      <c r="AA408" s="64">
        <v>891</v>
      </c>
    </row>
    <row r="409" spans="1:27">
      <c r="A409" s="63" t="s">
        <v>252</v>
      </c>
      <c r="B409" s="64">
        <v>0</v>
      </c>
      <c r="C409" s="64">
        <v>0</v>
      </c>
      <c r="D409" s="64">
        <v>0</v>
      </c>
      <c r="E409" s="64">
        <v>0</v>
      </c>
      <c r="F409" s="64">
        <v>0</v>
      </c>
      <c r="G409" s="64">
        <v>0</v>
      </c>
      <c r="H409" s="64">
        <v>0</v>
      </c>
      <c r="I409" s="64">
        <v>0</v>
      </c>
      <c r="J409" s="64">
        <v>0</v>
      </c>
      <c r="K409" s="64">
        <v>0</v>
      </c>
      <c r="L409" s="64">
        <v>0</v>
      </c>
      <c r="M409" s="64">
        <v>0</v>
      </c>
      <c r="N409" s="64">
        <v>0</v>
      </c>
      <c r="O409" s="64">
        <v>0</v>
      </c>
      <c r="P409" s="64">
        <v>0</v>
      </c>
      <c r="Q409" s="64">
        <v>0</v>
      </c>
      <c r="R409" s="64">
        <v>0</v>
      </c>
      <c r="S409" s="64">
        <v>0</v>
      </c>
      <c r="T409" s="64">
        <v>0</v>
      </c>
      <c r="U409" s="64">
        <v>0</v>
      </c>
      <c r="V409" s="64">
        <v>0</v>
      </c>
      <c r="W409" s="64">
        <v>0</v>
      </c>
      <c r="X409" s="64">
        <v>0</v>
      </c>
      <c r="Y409" s="64">
        <v>0</v>
      </c>
      <c r="Z409" s="64">
        <v>0</v>
      </c>
      <c r="AA409" s="64">
        <v>0</v>
      </c>
    </row>
    <row r="410" spans="1:27">
      <c r="A410" s="63" t="s">
        <v>165</v>
      </c>
      <c r="B410" s="64">
        <v>0</v>
      </c>
      <c r="C410" s="64">
        <v>0</v>
      </c>
      <c r="D410" s="64">
        <v>0</v>
      </c>
      <c r="E410" s="64">
        <v>0</v>
      </c>
      <c r="F410" s="64">
        <v>0</v>
      </c>
      <c r="G410" s="64">
        <v>0</v>
      </c>
      <c r="H410" s="64">
        <v>0</v>
      </c>
      <c r="I410" s="64">
        <v>0</v>
      </c>
      <c r="J410" s="64">
        <v>0</v>
      </c>
      <c r="K410" s="64">
        <v>0</v>
      </c>
      <c r="L410" s="64">
        <v>0</v>
      </c>
      <c r="M410" s="64">
        <v>0</v>
      </c>
      <c r="N410" s="64">
        <v>0</v>
      </c>
      <c r="O410" s="64">
        <v>0</v>
      </c>
      <c r="P410" s="64">
        <v>0</v>
      </c>
      <c r="Q410" s="64">
        <v>0</v>
      </c>
      <c r="R410" s="64">
        <v>0</v>
      </c>
      <c r="S410" s="64">
        <v>0</v>
      </c>
      <c r="T410" s="64">
        <v>0</v>
      </c>
      <c r="U410" s="64">
        <v>0</v>
      </c>
      <c r="V410" s="64">
        <v>0</v>
      </c>
      <c r="W410" s="64">
        <v>0</v>
      </c>
      <c r="X410" s="64">
        <v>0</v>
      </c>
      <c r="Y410" s="64">
        <v>0</v>
      </c>
      <c r="Z410" s="64">
        <v>0</v>
      </c>
      <c r="AA410" s="64">
        <v>0</v>
      </c>
    </row>
    <row r="411" spans="1:27">
      <c r="A411" s="63" t="s">
        <v>258</v>
      </c>
      <c r="B411" s="64">
        <v>5</v>
      </c>
      <c r="C411" s="64">
        <v>5</v>
      </c>
      <c r="D411" s="64">
        <v>5</v>
      </c>
      <c r="E411" s="64">
        <v>5</v>
      </c>
      <c r="F411" s="64">
        <v>5</v>
      </c>
      <c r="G411" s="64">
        <v>5</v>
      </c>
      <c r="H411" s="64">
        <v>5</v>
      </c>
      <c r="I411" s="64">
        <v>5</v>
      </c>
      <c r="J411" s="64">
        <v>5</v>
      </c>
      <c r="K411" s="64">
        <v>5</v>
      </c>
      <c r="L411" s="64">
        <v>5</v>
      </c>
      <c r="M411" s="64">
        <v>5</v>
      </c>
      <c r="N411" s="64">
        <v>5</v>
      </c>
      <c r="O411" s="64">
        <v>5</v>
      </c>
      <c r="P411" s="64">
        <v>5</v>
      </c>
      <c r="Q411" s="64">
        <v>5</v>
      </c>
      <c r="R411" s="64">
        <v>5</v>
      </c>
      <c r="S411" s="64">
        <v>5</v>
      </c>
      <c r="T411" s="64">
        <v>5</v>
      </c>
      <c r="U411" s="64">
        <v>5</v>
      </c>
      <c r="V411" s="64">
        <v>5</v>
      </c>
      <c r="W411" s="64">
        <v>5</v>
      </c>
      <c r="X411" s="64">
        <v>5</v>
      </c>
      <c r="Y411" s="64">
        <v>5</v>
      </c>
      <c r="Z411" s="64">
        <v>5</v>
      </c>
      <c r="AA411" s="64">
        <v>5</v>
      </c>
    </row>
    <row r="412" spans="1:27">
      <c r="A412" s="63" t="s">
        <v>166</v>
      </c>
      <c r="B412" s="64">
        <v>1738</v>
      </c>
      <c r="C412" s="64">
        <v>1738</v>
      </c>
      <c r="D412" s="64">
        <v>1738</v>
      </c>
      <c r="E412" s="64">
        <v>1738</v>
      </c>
      <c r="F412" s="64">
        <v>1738</v>
      </c>
      <c r="G412" s="64">
        <v>1738</v>
      </c>
      <c r="H412" s="64">
        <v>1738</v>
      </c>
      <c r="I412" s="64">
        <v>1738</v>
      </c>
      <c r="J412" s="64">
        <v>1738</v>
      </c>
      <c r="K412" s="64">
        <v>1738</v>
      </c>
      <c r="L412" s="64">
        <v>1738</v>
      </c>
      <c r="M412" s="64">
        <v>1746.6</v>
      </c>
      <c r="N412" s="64">
        <v>1755.2</v>
      </c>
      <c r="O412" s="64">
        <v>1763.8</v>
      </c>
      <c r="P412" s="64">
        <v>1772.4</v>
      </c>
      <c r="Q412" s="64">
        <v>1781</v>
      </c>
      <c r="R412" s="64">
        <v>1789.4</v>
      </c>
      <c r="S412" s="64">
        <v>1797.8</v>
      </c>
      <c r="T412" s="64">
        <v>1806.2</v>
      </c>
      <c r="U412" s="64">
        <v>1814.6</v>
      </c>
      <c r="V412" s="64">
        <v>1823</v>
      </c>
      <c r="W412" s="64">
        <v>1831.6</v>
      </c>
      <c r="X412" s="64">
        <v>1840.2</v>
      </c>
      <c r="Y412" s="64">
        <v>1848.8</v>
      </c>
      <c r="Z412" s="64">
        <v>1857.4</v>
      </c>
      <c r="AA412" s="64">
        <v>1866</v>
      </c>
    </row>
    <row r="413" spans="1:27">
      <c r="A413" s="63" t="s">
        <v>167</v>
      </c>
      <c r="B413" s="64"/>
      <c r="C413" s="64"/>
      <c r="D413" s="64">
        <v>1</v>
      </c>
      <c r="E413" s="64">
        <v>1</v>
      </c>
      <c r="F413" s="64">
        <v>1</v>
      </c>
      <c r="G413" s="64">
        <v>1</v>
      </c>
      <c r="H413" s="64">
        <v>1</v>
      </c>
      <c r="I413" s="64">
        <v>1</v>
      </c>
      <c r="J413" s="64">
        <v>1</v>
      </c>
      <c r="K413" s="64">
        <v>1</v>
      </c>
      <c r="L413" s="64">
        <v>1</v>
      </c>
      <c r="M413" s="64">
        <v>1</v>
      </c>
      <c r="N413" s="64">
        <v>1</v>
      </c>
      <c r="O413" s="64">
        <v>1</v>
      </c>
      <c r="P413" s="64">
        <v>1</v>
      </c>
      <c r="Q413" s="64">
        <v>1</v>
      </c>
      <c r="R413" s="64">
        <v>1.2</v>
      </c>
      <c r="S413" s="64">
        <v>1.4</v>
      </c>
      <c r="T413" s="64">
        <v>1.6</v>
      </c>
      <c r="U413" s="64">
        <v>1.8</v>
      </c>
      <c r="V413" s="64">
        <v>2</v>
      </c>
      <c r="W413" s="64">
        <v>2</v>
      </c>
      <c r="X413" s="64">
        <v>2</v>
      </c>
      <c r="Y413" s="64">
        <v>2</v>
      </c>
      <c r="Z413" s="64">
        <v>2</v>
      </c>
      <c r="AA413" s="64">
        <v>2</v>
      </c>
    </row>
    <row r="414" spans="1:27">
      <c r="A414" s="63" t="s">
        <v>168</v>
      </c>
      <c r="B414" s="64">
        <v>528</v>
      </c>
      <c r="C414" s="64">
        <v>528</v>
      </c>
      <c r="D414" s="64">
        <v>528</v>
      </c>
      <c r="E414" s="64">
        <v>528</v>
      </c>
      <c r="F414" s="64">
        <v>528</v>
      </c>
      <c r="G414" s="64">
        <v>528</v>
      </c>
      <c r="H414" s="64">
        <v>528</v>
      </c>
      <c r="I414" s="64">
        <v>528</v>
      </c>
      <c r="J414" s="64">
        <v>528</v>
      </c>
      <c r="K414" s="64">
        <v>528</v>
      </c>
      <c r="L414" s="64">
        <v>528</v>
      </c>
      <c r="M414" s="64">
        <v>528.4</v>
      </c>
      <c r="N414" s="64">
        <v>528.79999999999995</v>
      </c>
      <c r="O414" s="64">
        <v>529.20000000000005</v>
      </c>
      <c r="P414" s="64">
        <v>529.6</v>
      </c>
      <c r="Q414" s="64">
        <v>530</v>
      </c>
      <c r="R414" s="64">
        <v>532</v>
      </c>
      <c r="S414" s="64">
        <v>534</v>
      </c>
      <c r="T414" s="64">
        <v>536</v>
      </c>
      <c r="U414" s="64">
        <v>538</v>
      </c>
      <c r="V414" s="64">
        <v>540</v>
      </c>
      <c r="W414" s="64">
        <v>545.79999999999995</v>
      </c>
      <c r="X414" s="64">
        <v>551.6</v>
      </c>
      <c r="Y414" s="64">
        <v>557.4</v>
      </c>
      <c r="Z414" s="64">
        <v>563.20000000000005</v>
      </c>
      <c r="AA414" s="64">
        <v>569</v>
      </c>
    </row>
    <row r="415" spans="1:27">
      <c r="A415" s="63" t="s">
        <v>169</v>
      </c>
      <c r="B415" s="64"/>
      <c r="C415" s="64"/>
      <c r="D415" s="64">
        <v>13193.04</v>
      </c>
      <c r="E415" s="64">
        <v>13463.96</v>
      </c>
      <c r="F415" s="64">
        <v>13734.88</v>
      </c>
      <c r="G415" s="64">
        <v>14005.8</v>
      </c>
      <c r="H415" s="64">
        <v>14276.72</v>
      </c>
      <c r="I415" s="64">
        <v>14547.64</v>
      </c>
      <c r="J415" s="64">
        <v>14818.56</v>
      </c>
      <c r="K415" s="64">
        <v>15089.48</v>
      </c>
      <c r="L415" s="64">
        <v>15360.4</v>
      </c>
      <c r="M415" s="64">
        <v>15680.82</v>
      </c>
      <c r="N415" s="64">
        <v>16001.24</v>
      </c>
      <c r="O415" s="64">
        <v>16321.66</v>
      </c>
      <c r="P415" s="64">
        <v>16642.080000000002</v>
      </c>
      <c r="Q415" s="64">
        <v>16962.5</v>
      </c>
      <c r="R415" s="64">
        <v>17492.580000000002</v>
      </c>
      <c r="S415" s="64">
        <v>18022.66</v>
      </c>
      <c r="T415" s="64">
        <v>18552.740000000002</v>
      </c>
      <c r="U415" s="64">
        <v>19082.82</v>
      </c>
      <c r="V415" s="64">
        <v>19612.900000000001</v>
      </c>
      <c r="W415" s="64">
        <v>19658.52</v>
      </c>
      <c r="X415" s="64">
        <v>19704.14</v>
      </c>
      <c r="Y415" s="64">
        <v>19749.759999999998</v>
      </c>
      <c r="Z415" s="64">
        <v>19795.38</v>
      </c>
      <c r="AA415" s="64">
        <v>19841</v>
      </c>
    </row>
    <row r="416" spans="1:27">
      <c r="A416" s="63" t="s">
        <v>170</v>
      </c>
      <c r="B416" s="64">
        <v>248</v>
      </c>
      <c r="C416" s="64">
        <v>251.4</v>
      </c>
      <c r="D416" s="64">
        <v>254.8</v>
      </c>
      <c r="E416" s="64">
        <v>258.2</v>
      </c>
      <c r="F416" s="64">
        <v>261.60000000000002</v>
      </c>
      <c r="G416" s="64">
        <v>265</v>
      </c>
      <c r="H416" s="64">
        <v>268.39999999999998</v>
      </c>
      <c r="I416" s="64">
        <v>271.8</v>
      </c>
      <c r="J416" s="64">
        <v>275.2</v>
      </c>
      <c r="K416" s="64">
        <v>278.60000000000002</v>
      </c>
      <c r="L416" s="64">
        <v>282</v>
      </c>
      <c r="M416" s="64">
        <v>290.2</v>
      </c>
      <c r="N416" s="64">
        <v>298.39999999999998</v>
      </c>
      <c r="O416" s="64">
        <v>306.60000000000002</v>
      </c>
      <c r="P416" s="64">
        <v>314.8</v>
      </c>
      <c r="Q416" s="64">
        <v>323</v>
      </c>
      <c r="R416" s="64">
        <v>335.2</v>
      </c>
      <c r="S416" s="64">
        <v>347.4</v>
      </c>
      <c r="T416" s="64">
        <v>359.6</v>
      </c>
      <c r="U416" s="64">
        <v>371.8</v>
      </c>
      <c r="V416" s="64">
        <v>384</v>
      </c>
      <c r="W416" s="64">
        <v>390.8</v>
      </c>
      <c r="X416" s="64">
        <v>397.6</v>
      </c>
      <c r="Y416" s="64">
        <v>404.4</v>
      </c>
      <c r="Z416" s="64">
        <v>411.2</v>
      </c>
      <c r="AA416" s="64">
        <v>418</v>
      </c>
    </row>
    <row r="417" spans="1:27">
      <c r="A417" s="63" t="s">
        <v>171</v>
      </c>
      <c r="B417" s="64">
        <v>0</v>
      </c>
      <c r="C417" s="64">
        <v>0</v>
      </c>
      <c r="D417" s="64">
        <v>0</v>
      </c>
      <c r="E417" s="64">
        <v>0</v>
      </c>
      <c r="F417" s="64">
        <v>0</v>
      </c>
      <c r="G417" s="64">
        <v>0</v>
      </c>
      <c r="H417" s="64">
        <v>0</v>
      </c>
      <c r="I417" s="64">
        <v>0</v>
      </c>
      <c r="J417" s="64">
        <v>0</v>
      </c>
      <c r="K417" s="64">
        <v>0</v>
      </c>
      <c r="L417" s="64">
        <v>0</v>
      </c>
      <c r="M417" s="64">
        <v>0</v>
      </c>
      <c r="N417" s="64">
        <v>0</v>
      </c>
      <c r="O417" s="64">
        <v>0</v>
      </c>
      <c r="P417" s="64">
        <v>0</v>
      </c>
      <c r="Q417" s="64">
        <v>0</v>
      </c>
      <c r="R417" s="64">
        <v>0</v>
      </c>
      <c r="S417" s="64">
        <v>0</v>
      </c>
      <c r="T417" s="64">
        <v>0</v>
      </c>
      <c r="U417" s="64">
        <v>0</v>
      </c>
      <c r="V417" s="64">
        <v>0</v>
      </c>
      <c r="W417" s="64">
        <v>0</v>
      </c>
      <c r="X417" s="64">
        <v>0</v>
      </c>
      <c r="Y417" s="64">
        <v>0</v>
      </c>
      <c r="Z417" s="64">
        <v>0</v>
      </c>
      <c r="AA417" s="64">
        <v>0</v>
      </c>
    </row>
    <row r="418" spans="1:27">
      <c r="A418" s="63" t="s">
        <v>172</v>
      </c>
      <c r="B418" s="64">
        <v>0</v>
      </c>
      <c r="C418" s="64">
        <v>0</v>
      </c>
      <c r="D418" s="64">
        <v>0</v>
      </c>
      <c r="E418" s="64">
        <v>0</v>
      </c>
      <c r="F418" s="64">
        <v>0</v>
      </c>
      <c r="G418" s="64">
        <v>0</v>
      </c>
      <c r="H418" s="64">
        <v>0</v>
      </c>
      <c r="I418" s="64">
        <v>0</v>
      </c>
      <c r="J418" s="64">
        <v>0</v>
      </c>
      <c r="K418" s="64">
        <v>0</v>
      </c>
      <c r="L418" s="64">
        <v>0</v>
      </c>
      <c r="M418" s="64">
        <v>0</v>
      </c>
      <c r="N418" s="64">
        <v>0</v>
      </c>
      <c r="O418" s="64">
        <v>0</v>
      </c>
      <c r="P418" s="64">
        <v>0</v>
      </c>
      <c r="Q418" s="64">
        <v>0</v>
      </c>
      <c r="R418" s="64">
        <v>0</v>
      </c>
      <c r="S418" s="64">
        <v>0</v>
      </c>
      <c r="T418" s="64">
        <v>0</v>
      </c>
      <c r="U418" s="64">
        <v>0</v>
      </c>
      <c r="V418" s="64">
        <v>0</v>
      </c>
      <c r="W418" s="64">
        <v>0</v>
      </c>
      <c r="X418" s="64">
        <v>0</v>
      </c>
      <c r="Y418" s="64">
        <v>0</v>
      </c>
      <c r="Z418" s="64">
        <v>0</v>
      </c>
      <c r="AA418" s="64">
        <v>0</v>
      </c>
    </row>
    <row r="419" spans="1:27">
      <c r="A419" s="63" t="s">
        <v>173</v>
      </c>
      <c r="B419" s="64">
        <v>3.15</v>
      </c>
      <c r="C419" s="64">
        <v>3.15</v>
      </c>
      <c r="D419" s="64">
        <v>3.15</v>
      </c>
      <c r="E419" s="64">
        <v>3.15</v>
      </c>
      <c r="F419" s="64">
        <v>3.15</v>
      </c>
      <c r="G419" s="64">
        <v>3.15</v>
      </c>
      <c r="H419" s="64">
        <v>3.15</v>
      </c>
      <c r="I419" s="64">
        <v>3.15</v>
      </c>
      <c r="J419" s="64">
        <v>3.15</v>
      </c>
      <c r="K419" s="64">
        <v>3.15</v>
      </c>
      <c r="L419" s="64">
        <v>3.15</v>
      </c>
      <c r="M419" s="64">
        <v>3.15</v>
      </c>
      <c r="N419" s="64">
        <v>3.15</v>
      </c>
      <c r="O419" s="64">
        <v>3.15</v>
      </c>
      <c r="P419" s="64">
        <v>3.15</v>
      </c>
      <c r="Q419" s="64">
        <v>3.15</v>
      </c>
      <c r="R419" s="64">
        <v>3.15</v>
      </c>
      <c r="S419" s="64">
        <v>3.15</v>
      </c>
      <c r="T419" s="64">
        <v>3.15</v>
      </c>
      <c r="U419" s="64">
        <v>3.15</v>
      </c>
      <c r="V419" s="64">
        <v>3.15</v>
      </c>
      <c r="W419" s="64">
        <v>3.15</v>
      </c>
      <c r="X419" s="64">
        <v>3.15</v>
      </c>
      <c r="Y419" s="64">
        <v>3.15</v>
      </c>
      <c r="Z419" s="64">
        <v>3.15</v>
      </c>
      <c r="AA419" s="64">
        <v>3.15</v>
      </c>
    </row>
    <row r="420" spans="1:27">
      <c r="A420" s="63" t="s">
        <v>174</v>
      </c>
      <c r="B420" s="64">
        <v>0</v>
      </c>
      <c r="C420" s="64">
        <v>0</v>
      </c>
      <c r="D420" s="64">
        <v>0</v>
      </c>
      <c r="E420" s="64">
        <v>0</v>
      </c>
      <c r="F420" s="64">
        <v>0</v>
      </c>
      <c r="G420" s="64">
        <v>0</v>
      </c>
      <c r="H420" s="64">
        <v>0</v>
      </c>
      <c r="I420" s="64">
        <v>0</v>
      </c>
      <c r="J420" s="64">
        <v>0</v>
      </c>
      <c r="K420" s="64">
        <v>0</v>
      </c>
      <c r="L420" s="64">
        <v>0</v>
      </c>
      <c r="M420" s="64">
        <v>0</v>
      </c>
      <c r="N420" s="64">
        <v>0</v>
      </c>
      <c r="O420" s="64">
        <v>0</v>
      </c>
      <c r="P420" s="64">
        <v>0</v>
      </c>
      <c r="Q420" s="64">
        <v>0</v>
      </c>
      <c r="R420" s="64">
        <v>0</v>
      </c>
      <c r="S420" s="64">
        <v>0</v>
      </c>
      <c r="T420" s="64">
        <v>0</v>
      </c>
      <c r="U420" s="64">
        <v>0</v>
      </c>
      <c r="V420" s="64">
        <v>0</v>
      </c>
      <c r="W420" s="64">
        <v>0</v>
      </c>
      <c r="X420" s="64">
        <v>0</v>
      </c>
      <c r="Y420" s="64">
        <v>0</v>
      </c>
      <c r="Z420" s="64">
        <v>0</v>
      </c>
      <c r="AA420" s="64">
        <v>0</v>
      </c>
    </row>
    <row r="421" spans="1:27">
      <c r="A421" s="63" t="s">
        <v>175</v>
      </c>
      <c r="B421" s="64">
        <v>0</v>
      </c>
      <c r="C421" s="64">
        <v>0</v>
      </c>
      <c r="D421" s="64">
        <v>0</v>
      </c>
      <c r="E421" s="64">
        <v>0</v>
      </c>
      <c r="F421" s="64">
        <v>0</v>
      </c>
      <c r="G421" s="64">
        <v>0</v>
      </c>
      <c r="H421" s="64">
        <v>0</v>
      </c>
      <c r="I421" s="64">
        <v>0</v>
      </c>
      <c r="J421" s="64">
        <v>0</v>
      </c>
      <c r="K421" s="64">
        <v>0</v>
      </c>
      <c r="L421" s="64">
        <v>0</v>
      </c>
      <c r="M421" s="64">
        <v>0</v>
      </c>
      <c r="N421" s="64">
        <v>0</v>
      </c>
      <c r="O421" s="64">
        <v>0</v>
      </c>
      <c r="P421" s="64">
        <v>0</v>
      </c>
      <c r="Q421" s="64">
        <v>0</v>
      </c>
      <c r="R421" s="64">
        <v>0</v>
      </c>
      <c r="S421" s="64">
        <v>0</v>
      </c>
      <c r="T421" s="64">
        <v>0</v>
      </c>
      <c r="U421" s="64">
        <v>0</v>
      </c>
      <c r="V421" s="64">
        <v>0</v>
      </c>
      <c r="W421" s="64">
        <v>0</v>
      </c>
      <c r="X421" s="64">
        <v>0</v>
      </c>
      <c r="Y421" s="64">
        <v>0</v>
      </c>
      <c r="Z421" s="64">
        <v>0</v>
      </c>
      <c r="AA421" s="64">
        <v>0</v>
      </c>
    </row>
    <row r="422" spans="1:27">
      <c r="A422" s="63" t="s">
        <v>177</v>
      </c>
      <c r="B422" s="64">
        <v>32.1</v>
      </c>
      <c r="C422" s="64">
        <v>32.1</v>
      </c>
      <c r="D422" s="64">
        <v>32.1</v>
      </c>
      <c r="E422" s="64">
        <v>32.1</v>
      </c>
      <c r="F422" s="64">
        <v>32.1</v>
      </c>
      <c r="G422" s="64">
        <v>32.1</v>
      </c>
      <c r="H422" s="64">
        <v>32.1</v>
      </c>
      <c r="I422" s="64">
        <v>32.1</v>
      </c>
      <c r="J422" s="64">
        <v>32.1</v>
      </c>
      <c r="K422" s="64">
        <v>32.1</v>
      </c>
      <c r="L422" s="64">
        <v>32.1</v>
      </c>
      <c r="M422" s="64">
        <v>32.1</v>
      </c>
      <c r="N422" s="64">
        <v>32.1</v>
      </c>
      <c r="O422" s="64">
        <v>32.1</v>
      </c>
      <c r="P422" s="64">
        <v>32.1</v>
      </c>
      <c r="Q422" s="64">
        <v>32.1</v>
      </c>
      <c r="R422" s="64">
        <v>32.1</v>
      </c>
      <c r="S422" s="64">
        <v>32.1</v>
      </c>
      <c r="T422" s="64">
        <v>32.1</v>
      </c>
      <c r="U422" s="64">
        <v>32.1</v>
      </c>
      <c r="V422" s="64">
        <v>32.1</v>
      </c>
      <c r="W422" s="64">
        <v>32.1</v>
      </c>
      <c r="X422" s="64">
        <v>32.1</v>
      </c>
      <c r="Y422" s="64">
        <v>32.1</v>
      </c>
      <c r="Z422" s="64">
        <v>32.1</v>
      </c>
      <c r="AA422" s="64">
        <v>32.1</v>
      </c>
    </row>
    <row r="423" spans="1:27">
      <c r="A423" s="63" t="s">
        <v>249</v>
      </c>
      <c r="B423" s="64">
        <v>0</v>
      </c>
      <c r="C423" s="64">
        <v>0</v>
      </c>
      <c r="D423" s="64">
        <v>0</v>
      </c>
      <c r="E423" s="64">
        <v>0</v>
      </c>
      <c r="F423" s="64">
        <v>0</v>
      </c>
      <c r="G423" s="64">
        <v>0</v>
      </c>
      <c r="H423" s="64">
        <v>0</v>
      </c>
      <c r="I423" s="64">
        <v>0</v>
      </c>
      <c r="J423" s="64">
        <v>0</v>
      </c>
      <c r="K423" s="64">
        <v>0</v>
      </c>
      <c r="L423" s="64">
        <v>0</v>
      </c>
      <c r="M423" s="64">
        <v>0</v>
      </c>
      <c r="N423" s="64">
        <v>0</v>
      </c>
      <c r="O423" s="64">
        <v>0</v>
      </c>
      <c r="P423" s="64">
        <v>0</v>
      </c>
      <c r="Q423" s="64">
        <v>0</v>
      </c>
      <c r="R423" s="64">
        <v>0</v>
      </c>
      <c r="S423" s="64">
        <v>0</v>
      </c>
      <c r="T423" s="64">
        <v>0</v>
      </c>
      <c r="U423" s="64">
        <v>0</v>
      </c>
      <c r="V423" s="64">
        <v>0</v>
      </c>
      <c r="W423" s="64">
        <v>0</v>
      </c>
      <c r="X423" s="64">
        <v>0</v>
      </c>
      <c r="Y423" s="64">
        <v>0</v>
      </c>
      <c r="Z423" s="64">
        <v>0</v>
      </c>
      <c r="AA423" s="64">
        <v>0</v>
      </c>
    </row>
    <row r="424" spans="1:27">
      <c r="A424" s="63" t="s">
        <v>178</v>
      </c>
      <c r="B424" s="64">
        <v>0</v>
      </c>
      <c r="C424" s="64">
        <v>0</v>
      </c>
      <c r="D424" s="64">
        <v>0</v>
      </c>
      <c r="E424" s="64">
        <v>0</v>
      </c>
      <c r="F424" s="64">
        <v>0</v>
      </c>
      <c r="G424" s="64">
        <v>0</v>
      </c>
      <c r="H424" s="64">
        <v>0</v>
      </c>
      <c r="I424" s="64">
        <v>0</v>
      </c>
      <c r="J424" s="64">
        <v>0</v>
      </c>
      <c r="K424" s="64">
        <v>0</v>
      </c>
      <c r="L424" s="64">
        <v>0</v>
      </c>
      <c r="M424" s="64">
        <v>0</v>
      </c>
      <c r="N424" s="64">
        <v>0</v>
      </c>
      <c r="O424" s="64">
        <v>0</v>
      </c>
      <c r="P424" s="64">
        <v>0</v>
      </c>
      <c r="Q424" s="64">
        <v>0</v>
      </c>
      <c r="R424" s="64">
        <v>0</v>
      </c>
      <c r="S424" s="64">
        <v>0</v>
      </c>
      <c r="T424" s="64">
        <v>0</v>
      </c>
      <c r="U424" s="64">
        <v>0</v>
      </c>
      <c r="V424" s="64">
        <v>0</v>
      </c>
      <c r="W424" s="64">
        <v>0</v>
      </c>
      <c r="X424" s="64">
        <v>0</v>
      </c>
      <c r="Y424" s="64">
        <v>0</v>
      </c>
      <c r="Z424" s="64">
        <v>0</v>
      </c>
      <c r="AA424" s="64">
        <v>0</v>
      </c>
    </row>
    <row r="425" spans="1:27">
      <c r="A425" s="63" t="s">
        <v>179</v>
      </c>
      <c r="B425" s="64">
        <v>0</v>
      </c>
      <c r="C425" s="64">
        <v>0</v>
      </c>
      <c r="D425" s="64">
        <v>0</v>
      </c>
      <c r="E425" s="64">
        <v>0</v>
      </c>
      <c r="F425" s="64">
        <v>0</v>
      </c>
      <c r="G425" s="64">
        <v>0</v>
      </c>
      <c r="H425" s="64">
        <v>0</v>
      </c>
      <c r="I425" s="64">
        <v>0</v>
      </c>
      <c r="J425" s="64">
        <v>0</v>
      </c>
      <c r="K425" s="64">
        <v>0</v>
      </c>
      <c r="L425" s="64">
        <v>0</v>
      </c>
      <c r="M425" s="64">
        <v>0</v>
      </c>
      <c r="N425" s="64">
        <v>0</v>
      </c>
      <c r="O425" s="64">
        <v>0</v>
      </c>
      <c r="P425" s="64">
        <v>0</v>
      </c>
      <c r="Q425" s="64">
        <v>0</v>
      </c>
      <c r="R425" s="64">
        <v>0</v>
      </c>
      <c r="S425" s="64">
        <v>0</v>
      </c>
      <c r="T425" s="64">
        <v>0</v>
      </c>
      <c r="U425" s="64">
        <v>0</v>
      </c>
      <c r="V425" s="64">
        <v>0</v>
      </c>
      <c r="W425" s="64">
        <v>0</v>
      </c>
      <c r="X425" s="64">
        <v>0</v>
      </c>
      <c r="Y425" s="64">
        <v>0</v>
      </c>
      <c r="Z425" s="64">
        <v>0</v>
      </c>
      <c r="AA425" s="64">
        <v>0</v>
      </c>
    </row>
    <row r="426" spans="1:27">
      <c r="A426" s="63" t="s">
        <v>180</v>
      </c>
      <c r="B426" s="64">
        <v>205</v>
      </c>
      <c r="C426" s="64">
        <v>215.1</v>
      </c>
      <c r="D426" s="64">
        <v>225.2</v>
      </c>
      <c r="E426" s="64">
        <v>235.3</v>
      </c>
      <c r="F426" s="64">
        <v>245.4</v>
      </c>
      <c r="G426" s="64">
        <v>255.5</v>
      </c>
      <c r="H426" s="64">
        <v>265.60000000000002</v>
      </c>
      <c r="I426" s="64">
        <v>275.7</v>
      </c>
      <c r="J426" s="64">
        <v>285.8</v>
      </c>
      <c r="K426" s="64">
        <v>295.89999999999998</v>
      </c>
      <c r="L426" s="64">
        <v>306</v>
      </c>
      <c r="M426" s="64">
        <v>326.2</v>
      </c>
      <c r="N426" s="64">
        <v>346.4</v>
      </c>
      <c r="O426" s="64">
        <v>366.6</v>
      </c>
      <c r="P426" s="64">
        <v>386.8</v>
      </c>
      <c r="Q426" s="64">
        <v>407</v>
      </c>
      <c r="R426" s="64">
        <v>418.4</v>
      </c>
      <c r="S426" s="64">
        <v>429.8</v>
      </c>
      <c r="T426" s="64">
        <v>441.2</v>
      </c>
      <c r="U426" s="64">
        <v>452.6</v>
      </c>
      <c r="V426" s="64">
        <v>464</v>
      </c>
      <c r="W426" s="64">
        <v>483.4</v>
      </c>
      <c r="X426" s="64">
        <v>502.8</v>
      </c>
      <c r="Y426" s="64">
        <v>522.20000000000005</v>
      </c>
      <c r="Z426" s="64">
        <v>541.6</v>
      </c>
      <c r="AA426" s="64">
        <v>561</v>
      </c>
    </row>
    <row r="427" spans="1:27">
      <c r="A427" s="63" t="s">
        <v>181</v>
      </c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>
        <v>67.2</v>
      </c>
      <c r="S427" s="64">
        <v>95.4</v>
      </c>
      <c r="T427" s="64">
        <v>123.6</v>
      </c>
      <c r="U427" s="64">
        <v>151.80000000000001</v>
      </c>
      <c r="V427" s="64">
        <v>180</v>
      </c>
      <c r="W427" s="64">
        <v>187</v>
      </c>
      <c r="X427" s="64">
        <v>194</v>
      </c>
      <c r="Y427" s="64">
        <v>201</v>
      </c>
      <c r="Z427" s="64">
        <v>208</v>
      </c>
      <c r="AA427" s="64">
        <v>215</v>
      </c>
    </row>
    <row r="428" spans="1:27">
      <c r="A428" s="63" t="s">
        <v>320</v>
      </c>
      <c r="B428" s="64"/>
      <c r="C428" s="64"/>
      <c r="D428" s="64">
        <v>47</v>
      </c>
      <c r="E428" s="64">
        <v>47</v>
      </c>
      <c r="F428" s="64">
        <v>47</v>
      </c>
      <c r="G428" s="64">
        <v>47</v>
      </c>
      <c r="H428" s="64">
        <v>47</v>
      </c>
      <c r="I428" s="64">
        <v>47</v>
      </c>
      <c r="J428" s="64">
        <v>47</v>
      </c>
      <c r="K428" s="64">
        <v>47</v>
      </c>
      <c r="L428" s="64">
        <v>47</v>
      </c>
      <c r="M428" s="64">
        <v>47</v>
      </c>
      <c r="N428" s="64">
        <v>47</v>
      </c>
      <c r="O428" s="64">
        <v>47</v>
      </c>
      <c r="P428" s="64">
        <v>47</v>
      </c>
      <c r="Q428" s="64">
        <v>47</v>
      </c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1:27">
      <c r="A429" s="63" t="s">
        <v>182</v>
      </c>
      <c r="B429" s="64">
        <v>4.8</v>
      </c>
      <c r="C429" s="64">
        <v>4.8</v>
      </c>
      <c r="D429" s="64">
        <v>4.8</v>
      </c>
      <c r="E429" s="64">
        <v>4.8</v>
      </c>
      <c r="F429" s="64">
        <v>4.8</v>
      </c>
      <c r="G429" s="64">
        <v>4.8</v>
      </c>
      <c r="H429" s="64">
        <v>4.8</v>
      </c>
      <c r="I429" s="64">
        <v>4.8</v>
      </c>
      <c r="J429" s="64">
        <v>4.8</v>
      </c>
      <c r="K429" s="64">
        <v>4.8</v>
      </c>
      <c r="L429" s="64">
        <v>4.8</v>
      </c>
      <c r="M429" s="64">
        <v>4.8</v>
      </c>
      <c r="N429" s="64">
        <v>4.8</v>
      </c>
      <c r="O429" s="64">
        <v>4.8</v>
      </c>
      <c r="P429" s="64">
        <v>4.8</v>
      </c>
      <c r="Q429" s="64">
        <v>4.8</v>
      </c>
      <c r="R429" s="64">
        <v>4.8</v>
      </c>
      <c r="S429" s="64">
        <v>4.8</v>
      </c>
      <c r="T429" s="64">
        <v>4.8</v>
      </c>
      <c r="U429" s="64">
        <v>4.8</v>
      </c>
      <c r="V429" s="64">
        <v>4.8</v>
      </c>
      <c r="W429" s="64">
        <v>4.8</v>
      </c>
      <c r="X429" s="64">
        <v>4.8</v>
      </c>
      <c r="Y429" s="64">
        <v>4.8</v>
      </c>
      <c r="Z429" s="64">
        <v>4.8</v>
      </c>
      <c r="AA429" s="64">
        <v>4.8</v>
      </c>
    </row>
    <row r="430" spans="1:27">
      <c r="A430" s="63" t="s">
        <v>183</v>
      </c>
      <c r="B430" s="64">
        <v>6.7</v>
      </c>
      <c r="C430" s="64">
        <v>6.82</v>
      </c>
      <c r="D430" s="64">
        <v>6.94</v>
      </c>
      <c r="E430" s="64">
        <v>7.06</v>
      </c>
      <c r="F430" s="64">
        <v>7.18</v>
      </c>
      <c r="G430" s="64">
        <v>7.3</v>
      </c>
      <c r="H430" s="64">
        <v>7.42</v>
      </c>
      <c r="I430" s="64">
        <v>7.54</v>
      </c>
      <c r="J430" s="64">
        <v>7.66</v>
      </c>
      <c r="K430" s="64">
        <v>7.78</v>
      </c>
      <c r="L430" s="64">
        <v>7.9</v>
      </c>
      <c r="M430" s="64">
        <v>8.56</v>
      </c>
      <c r="N430" s="64">
        <v>9.2200000000000006</v>
      </c>
      <c r="O430" s="64">
        <v>9.8800000000000008</v>
      </c>
      <c r="P430" s="64">
        <v>10.54</v>
      </c>
      <c r="Q430" s="64">
        <v>11.2</v>
      </c>
      <c r="R430" s="64">
        <v>11.86</v>
      </c>
      <c r="S430" s="64">
        <v>12.52</v>
      </c>
      <c r="T430" s="64">
        <v>13.18</v>
      </c>
      <c r="U430" s="64">
        <v>13.84</v>
      </c>
      <c r="V430" s="64">
        <v>14.5</v>
      </c>
      <c r="W430" s="64">
        <v>14.88</v>
      </c>
      <c r="X430" s="64">
        <v>15.26</v>
      </c>
      <c r="Y430" s="64">
        <v>15.64</v>
      </c>
      <c r="Z430" s="64">
        <v>16.02</v>
      </c>
      <c r="AA430" s="64">
        <v>16.399999999999999</v>
      </c>
    </row>
    <row r="431" spans="1:27">
      <c r="A431" s="63" t="s">
        <v>184</v>
      </c>
      <c r="B431" s="64">
        <v>0</v>
      </c>
      <c r="C431" s="64">
        <v>0</v>
      </c>
      <c r="D431" s="64">
        <v>0</v>
      </c>
      <c r="E431" s="64">
        <v>0</v>
      </c>
      <c r="F431" s="64">
        <v>0</v>
      </c>
      <c r="G431" s="64">
        <v>0</v>
      </c>
      <c r="H431" s="64">
        <v>0</v>
      </c>
      <c r="I431" s="64">
        <v>0</v>
      </c>
      <c r="J431" s="64">
        <v>0</v>
      </c>
      <c r="K431" s="64">
        <v>0</v>
      </c>
      <c r="L431" s="64">
        <v>0</v>
      </c>
      <c r="M431" s="64">
        <v>0</v>
      </c>
      <c r="N431" s="64">
        <v>0</v>
      </c>
      <c r="O431" s="64">
        <v>0</v>
      </c>
      <c r="P431" s="64">
        <v>0</v>
      </c>
      <c r="Q431" s="64">
        <v>0</v>
      </c>
      <c r="R431" s="64">
        <v>0</v>
      </c>
      <c r="S431" s="64">
        <v>0</v>
      </c>
      <c r="T431" s="64">
        <v>0</v>
      </c>
      <c r="U431" s="64">
        <v>0</v>
      </c>
      <c r="V431" s="64">
        <v>0</v>
      </c>
      <c r="W431" s="64">
        <v>0</v>
      </c>
      <c r="X431" s="64">
        <v>0</v>
      </c>
      <c r="Y431" s="64">
        <v>0</v>
      </c>
      <c r="Z431" s="64">
        <v>0</v>
      </c>
      <c r="AA431" s="64">
        <v>0</v>
      </c>
    </row>
    <row r="432" spans="1:27">
      <c r="A432" s="63" t="s">
        <v>185</v>
      </c>
      <c r="B432" s="64"/>
      <c r="C432" s="64"/>
      <c r="D432" s="64"/>
      <c r="E432" s="64">
        <v>959.4</v>
      </c>
      <c r="F432" s="64">
        <v>959.2</v>
      </c>
      <c r="G432" s="64">
        <v>959</v>
      </c>
      <c r="H432" s="64">
        <v>958.8</v>
      </c>
      <c r="I432" s="64">
        <v>958.6</v>
      </c>
      <c r="J432" s="64">
        <v>958.4</v>
      </c>
      <c r="K432" s="64">
        <v>958.2</v>
      </c>
      <c r="L432" s="64">
        <v>958</v>
      </c>
      <c r="M432" s="64">
        <v>959.4</v>
      </c>
      <c r="N432" s="64">
        <v>960.8</v>
      </c>
      <c r="O432" s="64">
        <v>962.2</v>
      </c>
      <c r="P432" s="64">
        <v>963.6</v>
      </c>
      <c r="Q432" s="64">
        <v>965</v>
      </c>
      <c r="R432" s="64">
        <v>964.4</v>
      </c>
      <c r="S432" s="64">
        <v>963.8</v>
      </c>
      <c r="T432" s="64">
        <v>963.2</v>
      </c>
      <c r="U432" s="64">
        <v>962.6</v>
      </c>
      <c r="V432" s="64">
        <v>962</v>
      </c>
      <c r="W432" s="64">
        <v>961.6</v>
      </c>
      <c r="X432" s="64">
        <v>961.2</v>
      </c>
      <c r="Y432" s="64">
        <v>960.8</v>
      </c>
      <c r="Z432" s="64">
        <v>960.4</v>
      </c>
      <c r="AA432" s="64">
        <v>960</v>
      </c>
    </row>
    <row r="433" spans="1:27">
      <c r="A433" s="63" t="s">
        <v>186</v>
      </c>
      <c r="B433" s="64"/>
      <c r="C433" s="64"/>
      <c r="D433" s="64">
        <v>34.4</v>
      </c>
      <c r="E433" s="64">
        <v>34.6</v>
      </c>
      <c r="F433" s="64">
        <v>34.799999999999997</v>
      </c>
      <c r="G433" s="64">
        <v>35</v>
      </c>
      <c r="H433" s="64">
        <v>35.200000000000003</v>
      </c>
      <c r="I433" s="64">
        <v>35.4</v>
      </c>
      <c r="J433" s="64">
        <v>35.6</v>
      </c>
      <c r="K433" s="64">
        <v>35.799999999999997</v>
      </c>
      <c r="L433" s="64">
        <v>36</v>
      </c>
      <c r="M433" s="64">
        <v>36.200000000000003</v>
      </c>
      <c r="N433" s="64">
        <v>36.4</v>
      </c>
      <c r="O433" s="64">
        <v>36.6</v>
      </c>
      <c r="P433" s="64">
        <v>36.799999999999997</v>
      </c>
      <c r="Q433" s="64">
        <v>37</v>
      </c>
      <c r="R433" s="64">
        <v>36</v>
      </c>
      <c r="S433" s="64">
        <v>35</v>
      </c>
      <c r="T433" s="64">
        <v>34</v>
      </c>
      <c r="U433" s="64">
        <v>33</v>
      </c>
      <c r="V433" s="64">
        <v>32</v>
      </c>
      <c r="W433" s="64">
        <v>32.4</v>
      </c>
      <c r="X433" s="64">
        <v>32.799999999999997</v>
      </c>
      <c r="Y433" s="64">
        <v>33.200000000000003</v>
      </c>
      <c r="Z433" s="64">
        <v>33.6</v>
      </c>
      <c r="AA433" s="64">
        <v>34</v>
      </c>
    </row>
    <row r="434" spans="1:27">
      <c r="A434" s="63" t="s">
        <v>187</v>
      </c>
      <c r="B434" s="64">
        <v>44.4</v>
      </c>
      <c r="C434" s="64">
        <v>42.72</v>
      </c>
      <c r="D434" s="64">
        <v>41.04</v>
      </c>
      <c r="E434" s="64">
        <v>39.36</v>
      </c>
      <c r="F434" s="64">
        <v>37.68</v>
      </c>
      <c r="G434" s="64">
        <v>36</v>
      </c>
      <c r="H434" s="64">
        <v>34.32</v>
      </c>
      <c r="I434" s="64">
        <v>32.64</v>
      </c>
      <c r="J434" s="64">
        <v>30.96</v>
      </c>
      <c r="K434" s="64">
        <v>29.28</v>
      </c>
      <c r="L434" s="64">
        <v>27.6</v>
      </c>
      <c r="M434" s="64">
        <v>27.46</v>
      </c>
      <c r="N434" s="64">
        <v>27.32</v>
      </c>
      <c r="O434" s="64">
        <v>27.18</v>
      </c>
      <c r="P434" s="64">
        <v>27.04</v>
      </c>
      <c r="Q434" s="64">
        <v>26.9</v>
      </c>
      <c r="R434" s="64">
        <v>26.9</v>
      </c>
      <c r="S434" s="64">
        <v>26.9</v>
      </c>
      <c r="T434" s="64">
        <v>26.9</v>
      </c>
      <c r="U434" s="64">
        <v>26.9</v>
      </c>
      <c r="V434" s="64">
        <v>26.9</v>
      </c>
      <c r="W434" s="64">
        <v>26.9</v>
      </c>
      <c r="X434" s="64">
        <v>26.9</v>
      </c>
      <c r="Y434" s="64">
        <v>26.9</v>
      </c>
      <c r="Z434" s="64">
        <v>26.9</v>
      </c>
      <c r="AA434" s="64">
        <v>26.9</v>
      </c>
    </row>
    <row r="435" spans="1:27">
      <c r="A435" s="63" t="s">
        <v>188</v>
      </c>
      <c r="B435" s="64">
        <v>3</v>
      </c>
      <c r="C435" s="64">
        <v>3</v>
      </c>
      <c r="D435" s="64">
        <v>3</v>
      </c>
      <c r="E435" s="64">
        <v>3</v>
      </c>
      <c r="F435" s="64">
        <v>3</v>
      </c>
      <c r="G435" s="64">
        <v>3</v>
      </c>
      <c r="H435" s="64">
        <v>3</v>
      </c>
      <c r="I435" s="64">
        <v>3</v>
      </c>
      <c r="J435" s="64">
        <v>3</v>
      </c>
      <c r="K435" s="64">
        <v>3</v>
      </c>
      <c r="L435" s="64">
        <v>3</v>
      </c>
      <c r="M435" s="64">
        <v>3</v>
      </c>
      <c r="N435" s="64">
        <v>3</v>
      </c>
      <c r="O435" s="64">
        <v>3</v>
      </c>
      <c r="P435" s="64">
        <v>3</v>
      </c>
      <c r="Q435" s="64">
        <v>3</v>
      </c>
      <c r="R435" s="64">
        <v>3</v>
      </c>
      <c r="S435" s="64">
        <v>3</v>
      </c>
      <c r="T435" s="64">
        <v>3</v>
      </c>
      <c r="U435" s="64">
        <v>3</v>
      </c>
      <c r="V435" s="64">
        <v>3</v>
      </c>
      <c r="W435" s="64">
        <v>3</v>
      </c>
      <c r="X435" s="64">
        <v>3</v>
      </c>
      <c r="Y435" s="64">
        <v>3</v>
      </c>
      <c r="Z435" s="64">
        <v>3</v>
      </c>
      <c r="AA435" s="64">
        <v>3</v>
      </c>
    </row>
    <row r="436" spans="1:27">
      <c r="A436" s="63" t="s">
        <v>189</v>
      </c>
      <c r="B436" s="64">
        <v>1626</v>
      </c>
      <c r="C436" s="64">
        <v>1635.8</v>
      </c>
      <c r="D436" s="64">
        <v>1645.6</v>
      </c>
      <c r="E436" s="64">
        <v>1655.4</v>
      </c>
      <c r="F436" s="64">
        <v>1665.2</v>
      </c>
      <c r="G436" s="64">
        <v>1675</v>
      </c>
      <c r="H436" s="64">
        <v>1684.8</v>
      </c>
      <c r="I436" s="64">
        <v>1694.6</v>
      </c>
      <c r="J436" s="64">
        <v>1704.4</v>
      </c>
      <c r="K436" s="64">
        <v>1714.2</v>
      </c>
      <c r="L436" s="64">
        <v>1724</v>
      </c>
      <c r="M436" s="64">
        <v>1729.2</v>
      </c>
      <c r="N436" s="64">
        <v>1734.4</v>
      </c>
      <c r="O436" s="64">
        <v>1739.6</v>
      </c>
      <c r="P436" s="64">
        <v>1744.8</v>
      </c>
      <c r="Q436" s="64">
        <v>1750</v>
      </c>
      <c r="R436" s="64">
        <v>1752.6</v>
      </c>
      <c r="S436" s="64">
        <v>1755.2</v>
      </c>
      <c r="T436" s="64">
        <v>1757.8</v>
      </c>
      <c r="U436" s="64">
        <v>1760.4</v>
      </c>
      <c r="V436" s="64">
        <v>1763</v>
      </c>
      <c r="W436" s="64">
        <v>1763</v>
      </c>
      <c r="X436" s="64">
        <v>1763</v>
      </c>
      <c r="Y436" s="64">
        <v>1763</v>
      </c>
      <c r="Z436" s="64">
        <v>1763</v>
      </c>
      <c r="AA436" s="64">
        <v>1763</v>
      </c>
    </row>
    <row r="437" spans="1:27">
      <c r="A437" s="63" t="s">
        <v>190</v>
      </c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>
        <v>0</v>
      </c>
      <c r="X437" s="64">
        <v>0</v>
      </c>
      <c r="Y437" s="64">
        <v>0</v>
      </c>
      <c r="Z437" s="64">
        <v>0</v>
      </c>
      <c r="AA437" s="64">
        <v>0</v>
      </c>
    </row>
    <row r="438" spans="1:27">
      <c r="A438" s="63" t="s">
        <v>191</v>
      </c>
      <c r="B438" s="64">
        <v>2036.53</v>
      </c>
      <c r="C438" s="64">
        <v>2083.2600000000002</v>
      </c>
      <c r="D438" s="64">
        <v>2129.9899999999998</v>
      </c>
      <c r="E438" s="64">
        <v>2176.73</v>
      </c>
      <c r="F438" s="64">
        <v>2223.46</v>
      </c>
      <c r="G438" s="64">
        <v>2270.19</v>
      </c>
      <c r="H438" s="64">
        <v>2316.92</v>
      </c>
      <c r="I438" s="64">
        <v>2363.65</v>
      </c>
      <c r="J438" s="64">
        <v>2410.39</v>
      </c>
      <c r="K438" s="64">
        <v>2457.12</v>
      </c>
      <c r="L438" s="64">
        <v>2503.85</v>
      </c>
      <c r="M438" s="64">
        <v>2512.85</v>
      </c>
      <c r="N438" s="64">
        <v>2521.85</v>
      </c>
      <c r="O438" s="64">
        <v>2530.85</v>
      </c>
      <c r="P438" s="64">
        <v>2539.85</v>
      </c>
      <c r="Q438" s="64">
        <v>2548.85</v>
      </c>
      <c r="R438" s="64">
        <v>2615.39</v>
      </c>
      <c r="S438" s="64">
        <v>2681.93</v>
      </c>
      <c r="T438" s="64">
        <v>2748.47</v>
      </c>
      <c r="U438" s="64">
        <v>2815.01</v>
      </c>
      <c r="V438" s="64">
        <v>2881.55</v>
      </c>
      <c r="W438" s="64">
        <v>2886.94</v>
      </c>
      <c r="X438" s="64">
        <v>2892.33</v>
      </c>
      <c r="Y438" s="64">
        <v>2897.72</v>
      </c>
      <c r="Z438" s="64">
        <v>2903.11</v>
      </c>
      <c r="AA438" s="64">
        <v>2908.5</v>
      </c>
    </row>
    <row r="439" spans="1:27">
      <c r="A439" s="63" t="s">
        <v>192</v>
      </c>
      <c r="B439" s="64">
        <v>258</v>
      </c>
      <c r="C439" s="64">
        <v>255.6</v>
      </c>
      <c r="D439" s="64">
        <v>253.2</v>
      </c>
      <c r="E439" s="64">
        <v>250.8</v>
      </c>
      <c r="F439" s="64">
        <v>248.4</v>
      </c>
      <c r="G439" s="64">
        <v>246</v>
      </c>
      <c r="H439" s="64">
        <v>243.6</v>
      </c>
      <c r="I439" s="64">
        <v>241.2</v>
      </c>
      <c r="J439" s="64">
        <v>238.8</v>
      </c>
      <c r="K439" s="64">
        <v>236.4</v>
      </c>
      <c r="L439" s="64">
        <v>234</v>
      </c>
      <c r="M439" s="64">
        <v>226.2</v>
      </c>
      <c r="N439" s="64">
        <v>218.4</v>
      </c>
      <c r="O439" s="64">
        <v>210.6</v>
      </c>
      <c r="P439" s="64">
        <v>202.8</v>
      </c>
      <c r="Q439" s="64">
        <v>195</v>
      </c>
      <c r="R439" s="64">
        <v>197</v>
      </c>
      <c r="S439" s="64">
        <v>199</v>
      </c>
      <c r="T439" s="64">
        <v>201</v>
      </c>
      <c r="U439" s="64">
        <v>203</v>
      </c>
      <c r="V439" s="64">
        <v>205</v>
      </c>
      <c r="W439" s="64">
        <v>207</v>
      </c>
      <c r="X439" s="64">
        <v>209</v>
      </c>
      <c r="Y439" s="64">
        <v>211</v>
      </c>
      <c r="Z439" s="64">
        <v>213</v>
      </c>
      <c r="AA439" s="64">
        <v>215</v>
      </c>
    </row>
    <row r="440" spans="1:27">
      <c r="A440" s="63" t="s">
        <v>193</v>
      </c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>
        <v>5976.42</v>
      </c>
      <c r="X440" s="64">
        <v>6012.57</v>
      </c>
      <c r="Y440" s="64">
        <v>6048.73</v>
      </c>
      <c r="Z440" s="64">
        <v>6084.88</v>
      </c>
      <c r="AA440" s="64">
        <v>6121.03</v>
      </c>
    </row>
    <row r="441" spans="1:27">
      <c r="A441" s="63" t="s">
        <v>321</v>
      </c>
      <c r="B441" s="64">
        <v>5424</v>
      </c>
      <c r="C441" s="64">
        <v>5445.5</v>
      </c>
      <c r="D441" s="64">
        <v>5467</v>
      </c>
      <c r="E441" s="64">
        <v>5488.5</v>
      </c>
      <c r="F441" s="64">
        <v>5510</v>
      </c>
      <c r="G441" s="64">
        <v>5531.5</v>
      </c>
      <c r="H441" s="64">
        <v>5553</v>
      </c>
      <c r="I441" s="64">
        <v>5574.5</v>
      </c>
      <c r="J441" s="64">
        <v>5596</v>
      </c>
      <c r="K441" s="64">
        <v>5617.5</v>
      </c>
      <c r="L441" s="64">
        <v>5639</v>
      </c>
      <c r="M441" s="64">
        <v>5682</v>
      </c>
      <c r="N441" s="64">
        <v>5725</v>
      </c>
      <c r="O441" s="64">
        <v>5768</v>
      </c>
      <c r="P441" s="64">
        <v>5811</v>
      </c>
      <c r="Q441" s="64">
        <v>5854</v>
      </c>
      <c r="R441" s="64">
        <v>5871.25</v>
      </c>
      <c r="S441" s="64">
        <v>5888.51</v>
      </c>
      <c r="T441" s="64">
        <v>5905.76</v>
      </c>
      <c r="U441" s="64">
        <v>5923.02</v>
      </c>
      <c r="V441" s="64">
        <v>5940.27</v>
      </c>
      <c r="W441" s="64"/>
      <c r="X441" s="64"/>
      <c r="Y441" s="64"/>
      <c r="Z441" s="64"/>
      <c r="AA441" s="64"/>
    </row>
    <row r="442" spans="1:27">
      <c r="A442" s="63" t="s">
        <v>194</v>
      </c>
      <c r="B442" s="64">
        <v>13</v>
      </c>
      <c r="C442" s="64">
        <v>13</v>
      </c>
      <c r="D442" s="64">
        <v>13</v>
      </c>
      <c r="E442" s="64">
        <v>13</v>
      </c>
      <c r="F442" s="64">
        <v>13</v>
      </c>
      <c r="G442" s="64">
        <v>13</v>
      </c>
      <c r="H442" s="64">
        <v>13</v>
      </c>
      <c r="I442" s="64">
        <v>13</v>
      </c>
      <c r="J442" s="64">
        <v>13</v>
      </c>
      <c r="K442" s="64">
        <v>13</v>
      </c>
      <c r="L442" s="64">
        <v>13</v>
      </c>
      <c r="M442" s="64">
        <v>13</v>
      </c>
      <c r="N442" s="64">
        <v>13</v>
      </c>
      <c r="O442" s="64">
        <v>13</v>
      </c>
      <c r="P442" s="64">
        <v>13</v>
      </c>
      <c r="Q442" s="64">
        <v>13</v>
      </c>
      <c r="R442" s="64">
        <v>13</v>
      </c>
      <c r="S442" s="64">
        <v>13</v>
      </c>
      <c r="T442" s="64">
        <v>13</v>
      </c>
      <c r="U442" s="64">
        <v>13</v>
      </c>
      <c r="V442" s="64">
        <v>13</v>
      </c>
      <c r="W442" s="64">
        <v>13</v>
      </c>
      <c r="X442" s="64">
        <v>13</v>
      </c>
      <c r="Y442" s="64">
        <v>13</v>
      </c>
      <c r="Z442" s="64">
        <v>13</v>
      </c>
      <c r="AA442" s="64">
        <v>13</v>
      </c>
    </row>
    <row r="443" spans="1:27">
      <c r="A443" s="63" t="s">
        <v>196</v>
      </c>
      <c r="B443" s="64">
        <v>7399</v>
      </c>
      <c r="C443" s="64">
        <v>7643</v>
      </c>
      <c r="D443" s="64">
        <v>7887</v>
      </c>
      <c r="E443" s="64">
        <v>8131</v>
      </c>
      <c r="F443" s="64">
        <v>8375</v>
      </c>
      <c r="G443" s="64">
        <v>8619</v>
      </c>
      <c r="H443" s="64">
        <v>8863</v>
      </c>
      <c r="I443" s="64">
        <v>9107</v>
      </c>
      <c r="J443" s="64">
        <v>9351</v>
      </c>
      <c r="K443" s="64">
        <v>9595</v>
      </c>
      <c r="L443" s="64">
        <v>9839</v>
      </c>
      <c r="M443" s="64">
        <v>10091</v>
      </c>
      <c r="N443" s="64">
        <v>10343</v>
      </c>
      <c r="O443" s="64">
        <v>10595</v>
      </c>
      <c r="P443" s="64">
        <v>10847</v>
      </c>
      <c r="Q443" s="64">
        <v>11099</v>
      </c>
      <c r="R443" s="64">
        <v>11392</v>
      </c>
      <c r="S443" s="64">
        <v>11685</v>
      </c>
      <c r="T443" s="64">
        <v>11978</v>
      </c>
      <c r="U443" s="64">
        <v>12271</v>
      </c>
      <c r="V443" s="64">
        <v>12564</v>
      </c>
      <c r="W443" s="64">
        <v>12798.6</v>
      </c>
      <c r="X443" s="64">
        <v>13033.2</v>
      </c>
      <c r="Y443" s="64">
        <v>13267.8</v>
      </c>
      <c r="Z443" s="64">
        <v>13502.4</v>
      </c>
      <c r="AA443" s="64">
        <v>13737</v>
      </c>
    </row>
    <row r="444" spans="1:27">
      <c r="A444" s="63" t="s">
        <v>197</v>
      </c>
      <c r="B444" s="64">
        <v>157</v>
      </c>
      <c r="C444" s="64">
        <v>157.6</v>
      </c>
      <c r="D444" s="64">
        <v>158.19999999999999</v>
      </c>
      <c r="E444" s="64">
        <v>158.80000000000001</v>
      </c>
      <c r="F444" s="64">
        <v>159.4</v>
      </c>
      <c r="G444" s="64">
        <v>160</v>
      </c>
      <c r="H444" s="64">
        <v>160.6</v>
      </c>
      <c r="I444" s="64">
        <v>161.19999999999999</v>
      </c>
      <c r="J444" s="64">
        <v>161.80000000000001</v>
      </c>
      <c r="K444" s="64">
        <v>162.4</v>
      </c>
      <c r="L444" s="64">
        <v>163</v>
      </c>
      <c r="M444" s="64">
        <v>163.80000000000001</v>
      </c>
      <c r="N444" s="64">
        <v>164.6</v>
      </c>
      <c r="O444" s="64">
        <v>165.4</v>
      </c>
      <c r="P444" s="64">
        <v>166.2</v>
      </c>
      <c r="Q444" s="64">
        <v>167</v>
      </c>
      <c r="R444" s="64">
        <v>167.4</v>
      </c>
      <c r="S444" s="64">
        <v>167.8</v>
      </c>
      <c r="T444" s="64">
        <v>168.2</v>
      </c>
      <c r="U444" s="64">
        <v>168.6</v>
      </c>
      <c r="V444" s="64">
        <v>169</v>
      </c>
      <c r="W444" s="64">
        <v>169.6</v>
      </c>
      <c r="X444" s="64">
        <v>170.2</v>
      </c>
      <c r="Y444" s="64">
        <v>170.8</v>
      </c>
      <c r="Z444" s="64">
        <v>171.4</v>
      </c>
      <c r="AA444" s="64">
        <v>172</v>
      </c>
    </row>
    <row r="445" spans="1:27">
      <c r="A445" s="63" t="s">
        <v>198</v>
      </c>
      <c r="B445" s="64">
        <v>174.68</v>
      </c>
      <c r="C445" s="64">
        <v>180.63</v>
      </c>
      <c r="D445" s="64">
        <v>186.58</v>
      </c>
      <c r="E445" s="64">
        <v>192.53</v>
      </c>
      <c r="F445" s="64">
        <v>198.48</v>
      </c>
      <c r="G445" s="64">
        <v>204.44</v>
      </c>
      <c r="H445" s="64">
        <v>210.39</v>
      </c>
      <c r="I445" s="64">
        <v>216.34</v>
      </c>
      <c r="J445" s="64">
        <v>222.29</v>
      </c>
      <c r="K445" s="64">
        <v>228.24</v>
      </c>
      <c r="L445" s="64">
        <v>234.19</v>
      </c>
      <c r="M445" s="64">
        <v>240.14</v>
      </c>
      <c r="N445" s="64">
        <v>246.09</v>
      </c>
      <c r="O445" s="64">
        <v>252.05</v>
      </c>
      <c r="P445" s="64">
        <v>258</v>
      </c>
      <c r="Q445" s="64">
        <v>263.95</v>
      </c>
      <c r="R445" s="64">
        <v>269.89999999999998</v>
      </c>
      <c r="S445" s="64">
        <v>275.85000000000002</v>
      </c>
      <c r="T445" s="64">
        <v>281.81</v>
      </c>
      <c r="U445" s="64">
        <v>287.76</v>
      </c>
      <c r="V445" s="64">
        <v>293.70999999999998</v>
      </c>
      <c r="W445" s="64">
        <v>293.70999999999998</v>
      </c>
      <c r="X445" s="64">
        <v>293.70999999999998</v>
      </c>
      <c r="Y445" s="64">
        <v>293.70999999999998</v>
      </c>
      <c r="Z445" s="64">
        <v>293.70999999999998</v>
      </c>
      <c r="AA445" s="64">
        <v>293.70999999999998</v>
      </c>
    </row>
    <row r="446" spans="1:27">
      <c r="A446" s="63" t="s">
        <v>199</v>
      </c>
      <c r="B446" s="64"/>
      <c r="C446" s="64"/>
      <c r="D446" s="64">
        <v>99.4</v>
      </c>
      <c r="E446" s="64">
        <v>99.6</v>
      </c>
      <c r="F446" s="64">
        <v>99.8</v>
      </c>
      <c r="G446" s="64">
        <v>100</v>
      </c>
      <c r="H446" s="64">
        <v>100.2</v>
      </c>
      <c r="I446" s="64">
        <v>100.4</v>
      </c>
      <c r="J446" s="64">
        <v>100.6</v>
      </c>
      <c r="K446" s="64">
        <v>100.8</v>
      </c>
      <c r="L446" s="64">
        <v>101</v>
      </c>
      <c r="M446" s="64">
        <v>101</v>
      </c>
      <c r="N446" s="64">
        <v>101</v>
      </c>
      <c r="O446" s="64">
        <v>101</v>
      </c>
      <c r="P446" s="64">
        <v>101</v>
      </c>
      <c r="Q446" s="64">
        <v>101</v>
      </c>
      <c r="R446" s="64">
        <v>101</v>
      </c>
      <c r="S446" s="64">
        <v>101</v>
      </c>
      <c r="T446" s="64">
        <v>101</v>
      </c>
      <c r="U446" s="64">
        <v>101</v>
      </c>
      <c r="V446" s="64">
        <v>101</v>
      </c>
      <c r="W446" s="64">
        <v>101.4</v>
      </c>
      <c r="X446" s="64">
        <v>101.8</v>
      </c>
      <c r="Y446" s="64">
        <v>102.2</v>
      </c>
      <c r="Z446" s="64">
        <v>102.6</v>
      </c>
      <c r="AA446" s="64">
        <v>103</v>
      </c>
    </row>
    <row r="447" spans="1:27">
      <c r="A447" s="63" t="s">
        <v>200</v>
      </c>
      <c r="B447" s="64">
        <v>2668</v>
      </c>
      <c r="C447" s="64">
        <v>2712.3</v>
      </c>
      <c r="D447" s="64">
        <v>2756.6</v>
      </c>
      <c r="E447" s="64">
        <v>2800.9</v>
      </c>
      <c r="F447" s="64">
        <v>2845.2</v>
      </c>
      <c r="G447" s="64">
        <v>2889.5</v>
      </c>
      <c r="H447" s="64">
        <v>2933.8</v>
      </c>
      <c r="I447" s="64">
        <v>2978.1</v>
      </c>
      <c r="J447" s="64">
        <v>3022.4</v>
      </c>
      <c r="K447" s="64">
        <v>3066.7</v>
      </c>
      <c r="L447" s="64">
        <v>3111</v>
      </c>
      <c r="M447" s="64">
        <v>3177.6</v>
      </c>
      <c r="N447" s="64">
        <v>3244.2</v>
      </c>
      <c r="O447" s="64">
        <v>3310.8</v>
      </c>
      <c r="P447" s="64">
        <v>3377.4</v>
      </c>
      <c r="Q447" s="64">
        <v>3444</v>
      </c>
      <c r="R447" s="64">
        <v>3552.4</v>
      </c>
      <c r="S447" s="64">
        <v>3660.8</v>
      </c>
      <c r="T447" s="64">
        <v>3769.2</v>
      </c>
      <c r="U447" s="64">
        <v>3877.6</v>
      </c>
      <c r="V447" s="64">
        <v>3986</v>
      </c>
      <c r="W447" s="64">
        <v>3986</v>
      </c>
      <c r="X447" s="64">
        <v>3986</v>
      </c>
      <c r="Y447" s="64">
        <v>3986</v>
      </c>
      <c r="Z447" s="64">
        <v>3986</v>
      </c>
      <c r="AA447" s="64">
        <v>3986</v>
      </c>
    </row>
    <row r="448" spans="1:27">
      <c r="A448" s="63" t="s">
        <v>201</v>
      </c>
      <c r="B448" s="64"/>
      <c r="C448" s="64"/>
      <c r="D448" s="64">
        <v>105</v>
      </c>
      <c r="E448" s="64">
        <v>105</v>
      </c>
      <c r="F448" s="64">
        <v>105</v>
      </c>
      <c r="G448" s="64">
        <v>105</v>
      </c>
      <c r="H448" s="64">
        <v>105</v>
      </c>
      <c r="I448" s="64">
        <v>105</v>
      </c>
      <c r="J448" s="64">
        <v>105</v>
      </c>
      <c r="K448" s="64">
        <v>105</v>
      </c>
      <c r="L448" s="64">
        <v>105</v>
      </c>
      <c r="M448" s="64">
        <v>105</v>
      </c>
      <c r="N448" s="64">
        <v>105</v>
      </c>
      <c r="O448" s="64">
        <v>105</v>
      </c>
      <c r="P448" s="64">
        <v>105</v>
      </c>
      <c r="Q448" s="64">
        <v>105</v>
      </c>
      <c r="R448" s="64">
        <v>105</v>
      </c>
      <c r="S448" s="64">
        <v>105</v>
      </c>
      <c r="T448" s="64">
        <v>105</v>
      </c>
      <c r="U448" s="64">
        <v>105</v>
      </c>
      <c r="V448" s="64">
        <v>105</v>
      </c>
      <c r="W448" s="64">
        <v>105</v>
      </c>
      <c r="X448" s="64">
        <v>105</v>
      </c>
      <c r="Y448" s="64">
        <v>105</v>
      </c>
      <c r="Z448" s="64">
        <v>105</v>
      </c>
      <c r="AA448" s="64">
        <v>105</v>
      </c>
    </row>
    <row r="449" spans="1:27">
      <c r="A449" s="63" t="s">
        <v>202</v>
      </c>
      <c r="B449" s="64">
        <v>29</v>
      </c>
      <c r="C449" s="64">
        <v>30.4</v>
      </c>
      <c r="D449" s="64">
        <v>31.8</v>
      </c>
      <c r="E449" s="64">
        <v>33.200000000000003</v>
      </c>
      <c r="F449" s="64">
        <v>34.6</v>
      </c>
      <c r="G449" s="64">
        <v>36</v>
      </c>
      <c r="H449" s="64">
        <v>37.4</v>
      </c>
      <c r="I449" s="64">
        <v>38.799999999999997</v>
      </c>
      <c r="J449" s="64">
        <v>40.200000000000003</v>
      </c>
      <c r="K449" s="64">
        <v>41.6</v>
      </c>
      <c r="L449" s="64">
        <v>43</v>
      </c>
      <c r="M449" s="64">
        <v>43</v>
      </c>
      <c r="N449" s="64">
        <v>43</v>
      </c>
      <c r="O449" s="64">
        <v>43</v>
      </c>
      <c r="P449" s="64">
        <v>43</v>
      </c>
      <c r="Q449" s="64">
        <v>43</v>
      </c>
      <c r="R449" s="64">
        <v>43</v>
      </c>
      <c r="S449" s="64">
        <v>43</v>
      </c>
      <c r="T449" s="64">
        <v>43</v>
      </c>
      <c r="U449" s="64">
        <v>43</v>
      </c>
      <c r="V449" s="64">
        <v>43</v>
      </c>
      <c r="W449" s="64">
        <v>43</v>
      </c>
      <c r="X449" s="64">
        <v>43</v>
      </c>
      <c r="Y449" s="64">
        <v>43</v>
      </c>
      <c r="Z449" s="64">
        <v>43</v>
      </c>
      <c r="AA449" s="64">
        <v>43</v>
      </c>
    </row>
    <row r="450" spans="1:27">
      <c r="A450" s="63" t="s">
        <v>203</v>
      </c>
      <c r="B450" s="64">
        <v>24</v>
      </c>
      <c r="C450" s="64">
        <v>25</v>
      </c>
      <c r="D450" s="64">
        <v>26</v>
      </c>
      <c r="E450" s="64">
        <v>27</v>
      </c>
      <c r="F450" s="64">
        <v>28</v>
      </c>
      <c r="G450" s="64">
        <v>29</v>
      </c>
      <c r="H450" s="64">
        <v>30</v>
      </c>
      <c r="I450" s="64">
        <v>31</v>
      </c>
      <c r="J450" s="64">
        <v>32</v>
      </c>
      <c r="K450" s="64">
        <v>33</v>
      </c>
      <c r="L450" s="64">
        <v>34</v>
      </c>
      <c r="M450" s="64">
        <v>34.799999999999997</v>
      </c>
      <c r="N450" s="64">
        <v>35.6</v>
      </c>
      <c r="O450" s="64">
        <v>36.4</v>
      </c>
      <c r="P450" s="64">
        <v>37.200000000000003</v>
      </c>
      <c r="Q450" s="64">
        <v>38</v>
      </c>
      <c r="R450" s="64">
        <v>38.799999999999997</v>
      </c>
      <c r="S450" s="64">
        <v>39.6</v>
      </c>
      <c r="T450" s="64">
        <v>40.4</v>
      </c>
      <c r="U450" s="64">
        <v>41.2</v>
      </c>
      <c r="V450" s="64">
        <v>42</v>
      </c>
      <c r="W450" s="64">
        <v>42.8</v>
      </c>
      <c r="X450" s="64">
        <v>43.6</v>
      </c>
      <c r="Y450" s="64">
        <v>44.4</v>
      </c>
      <c r="Z450" s="64">
        <v>45.2</v>
      </c>
      <c r="AA450" s="64">
        <v>46</v>
      </c>
    </row>
    <row r="451" spans="1:27">
      <c r="A451" s="63" t="s">
        <v>204</v>
      </c>
      <c r="B451" s="64">
        <v>0</v>
      </c>
      <c r="C451" s="64">
        <v>0</v>
      </c>
      <c r="D451" s="64">
        <v>0</v>
      </c>
      <c r="E451" s="64">
        <v>0</v>
      </c>
      <c r="F451" s="64">
        <v>0</v>
      </c>
      <c r="G451" s="64">
        <v>0</v>
      </c>
      <c r="H451" s="64">
        <v>0</v>
      </c>
      <c r="I451" s="64">
        <v>0</v>
      </c>
      <c r="J451" s="64">
        <v>0</v>
      </c>
      <c r="K451" s="64">
        <v>0</v>
      </c>
      <c r="L451" s="64">
        <v>0</v>
      </c>
      <c r="M451" s="64">
        <v>0</v>
      </c>
      <c r="N451" s="64">
        <v>0</v>
      </c>
      <c r="O451" s="64">
        <v>0</v>
      </c>
      <c r="P451" s="64">
        <v>0</v>
      </c>
      <c r="Q451" s="64">
        <v>0</v>
      </c>
      <c r="R451" s="64">
        <v>0</v>
      </c>
      <c r="S451" s="64">
        <v>0</v>
      </c>
      <c r="T451" s="64">
        <v>0</v>
      </c>
      <c r="U451" s="64">
        <v>0</v>
      </c>
      <c r="V451" s="64">
        <v>0</v>
      </c>
      <c r="W451" s="64">
        <v>0</v>
      </c>
      <c r="X451" s="64">
        <v>0</v>
      </c>
      <c r="Y451" s="64">
        <v>0</v>
      </c>
      <c r="Z451" s="64">
        <v>0</v>
      </c>
      <c r="AA451" s="64">
        <v>0</v>
      </c>
    </row>
    <row r="452" spans="1:27">
      <c r="A452" s="63" t="s">
        <v>205</v>
      </c>
      <c r="B452" s="64">
        <v>1</v>
      </c>
      <c r="C452" s="64">
        <v>1</v>
      </c>
      <c r="D452" s="64">
        <v>1</v>
      </c>
      <c r="E452" s="64">
        <v>1</v>
      </c>
      <c r="F452" s="64">
        <v>1</v>
      </c>
      <c r="G452" s="64">
        <v>1</v>
      </c>
      <c r="H452" s="64">
        <v>1</v>
      </c>
      <c r="I452" s="64">
        <v>1</v>
      </c>
      <c r="J452" s="64">
        <v>1</v>
      </c>
      <c r="K452" s="64">
        <v>1</v>
      </c>
      <c r="L452" s="64">
        <v>1</v>
      </c>
      <c r="M452" s="64">
        <v>1</v>
      </c>
      <c r="N452" s="64">
        <v>1</v>
      </c>
      <c r="O452" s="64">
        <v>1</v>
      </c>
      <c r="P452" s="64">
        <v>1</v>
      </c>
      <c r="Q452" s="64">
        <v>1</v>
      </c>
      <c r="R452" s="64">
        <v>1</v>
      </c>
      <c r="S452" s="64">
        <v>1</v>
      </c>
      <c r="T452" s="64">
        <v>1</v>
      </c>
      <c r="U452" s="64">
        <v>1</v>
      </c>
      <c r="V452" s="64">
        <v>1</v>
      </c>
      <c r="W452" s="64">
        <v>1</v>
      </c>
      <c r="X452" s="64">
        <v>1</v>
      </c>
      <c r="Y452" s="64">
        <v>1</v>
      </c>
      <c r="Z452" s="64">
        <v>1</v>
      </c>
      <c r="AA452" s="64">
        <v>1</v>
      </c>
    </row>
    <row r="453" spans="1:27">
      <c r="A453" s="63" t="s">
        <v>206</v>
      </c>
      <c r="B453" s="64">
        <v>15</v>
      </c>
      <c r="C453" s="64">
        <v>15.1</v>
      </c>
      <c r="D453" s="64">
        <v>15.2</v>
      </c>
      <c r="E453" s="64">
        <v>15.3</v>
      </c>
      <c r="F453" s="64">
        <v>15.4</v>
      </c>
      <c r="G453" s="64">
        <v>15.5</v>
      </c>
      <c r="H453" s="64">
        <v>15.6</v>
      </c>
      <c r="I453" s="64">
        <v>15.7</v>
      </c>
      <c r="J453" s="64">
        <v>15.8</v>
      </c>
      <c r="K453" s="64">
        <v>15.9</v>
      </c>
      <c r="L453" s="64">
        <v>16</v>
      </c>
      <c r="M453" s="64">
        <v>16.2</v>
      </c>
      <c r="N453" s="64">
        <v>16.399999999999999</v>
      </c>
      <c r="O453" s="64">
        <v>16.600000000000001</v>
      </c>
      <c r="P453" s="64">
        <v>16.8</v>
      </c>
      <c r="Q453" s="64">
        <v>17</v>
      </c>
      <c r="R453" s="64">
        <v>17.2</v>
      </c>
      <c r="S453" s="64">
        <v>17.399999999999999</v>
      </c>
      <c r="T453" s="64">
        <v>17.600000000000001</v>
      </c>
      <c r="U453" s="64">
        <v>17.8</v>
      </c>
      <c r="V453" s="64">
        <v>18</v>
      </c>
      <c r="W453" s="64">
        <v>16.649999999999999</v>
      </c>
      <c r="X453" s="64">
        <v>15.3</v>
      </c>
      <c r="Y453" s="64">
        <v>13.95</v>
      </c>
      <c r="Z453" s="64">
        <v>12.6</v>
      </c>
      <c r="AA453" s="64">
        <v>11.24</v>
      </c>
    </row>
    <row r="454" spans="1:27">
      <c r="A454" s="63" t="s">
        <v>207</v>
      </c>
      <c r="B454" s="64">
        <v>293</v>
      </c>
      <c r="C454" s="64">
        <v>315.60000000000002</v>
      </c>
      <c r="D454" s="64">
        <v>338.2</v>
      </c>
      <c r="E454" s="64">
        <v>360.8</v>
      </c>
      <c r="F454" s="64">
        <v>383.4</v>
      </c>
      <c r="G454" s="64">
        <v>406</v>
      </c>
      <c r="H454" s="64">
        <v>428.6</v>
      </c>
      <c r="I454" s="64">
        <v>451.2</v>
      </c>
      <c r="J454" s="64">
        <v>473.8</v>
      </c>
      <c r="K454" s="64">
        <v>496.4</v>
      </c>
      <c r="L454" s="64">
        <v>519</v>
      </c>
      <c r="M454" s="64">
        <v>534.6</v>
      </c>
      <c r="N454" s="64">
        <v>550.20000000000005</v>
      </c>
      <c r="O454" s="64">
        <v>565.79999999999995</v>
      </c>
      <c r="P454" s="64">
        <v>581.4</v>
      </c>
      <c r="Q454" s="64">
        <v>597</v>
      </c>
      <c r="R454" s="64">
        <v>612.4</v>
      </c>
      <c r="S454" s="64">
        <v>627.79999999999995</v>
      </c>
      <c r="T454" s="64">
        <v>643.20000000000005</v>
      </c>
      <c r="U454" s="64">
        <v>658.6</v>
      </c>
      <c r="V454" s="64">
        <v>674</v>
      </c>
      <c r="W454" s="64">
        <v>684.2</v>
      </c>
      <c r="X454" s="64">
        <v>694.4</v>
      </c>
      <c r="Y454" s="64">
        <v>704.6</v>
      </c>
      <c r="Z454" s="64">
        <v>714.8</v>
      </c>
      <c r="AA454" s="64">
        <v>725</v>
      </c>
    </row>
    <row r="455" spans="1:27">
      <c r="A455" s="63" t="s">
        <v>208</v>
      </c>
      <c r="B455" s="64">
        <v>1495</v>
      </c>
      <c r="C455" s="64">
        <v>1540.7</v>
      </c>
      <c r="D455" s="64">
        <v>1586.4</v>
      </c>
      <c r="E455" s="64">
        <v>1632.1</v>
      </c>
      <c r="F455" s="64">
        <v>1677.8</v>
      </c>
      <c r="G455" s="64">
        <v>1723.5</v>
      </c>
      <c r="H455" s="64">
        <v>1769.2</v>
      </c>
      <c r="I455" s="64">
        <v>1814.9</v>
      </c>
      <c r="J455" s="64">
        <v>1860.6</v>
      </c>
      <c r="K455" s="64">
        <v>1906.3</v>
      </c>
      <c r="L455" s="64">
        <v>1952</v>
      </c>
      <c r="M455" s="64">
        <v>2000</v>
      </c>
      <c r="N455" s="64">
        <v>2048</v>
      </c>
      <c r="O455" s="64">
        <v>2096</v>
      </c>
      <c r="P455" s="64">
        <v>2144</v>
      </c>
      <c r="Q455" s="64">
        <v>2192</v>
      </c>
      <c r="R455" s="64">
        <v>2321.6</v>
      </c>
      <c r="S455" s="64">
        <v>2451.1999999999998</v>
      </c>
      <c r="T455" s="64">
        <v>2580.8000000000002</v>
      </c>
      <c r="U455" s="64">
        <v>2710.4</v>
      </c>
      <c r="V455" s="64">
        <v>2840</v>
      </c>
      <c r="W455" s="64">
        <v>2949.2</v>
      </c>
      <c r="X455" s="64">
        <v>3058.4</v>
      </c>
      <c r="Y455" s="64">
        <v>3167.6</v>
      </c>
      <c r="Z455" s="64">
        <v>3276.8</v>
      </c>
      <c r="AA455" s="64">
        <v>3386</v>
      </c>
    </row>
    <row r="456" spans="1:27">
      <c r="A456" s="63" t="s">
        <v>209</v>
      </c>
      <c r="B456" s="64"/>
      <c r="C456" s="64"/>
      <c r="D456" s="64">
        <v>0</v>
      </c>
      <c r="E456" s="64">
        <v>0</v>
      </c>
      <c r="F456" s="64">
        <v>0</v>
      </c>
      <c r="G456" s="64">
        <v>0</v>
      </c>
      <c r="H456" s="64">
        <v>0</v>
      </c>
      <c r="I456" s="64">
        <v>0</v>
      </c>
      <c r="J456" s="64">
        <v>0</v>
      </c>
      <c r="K456" s="64">
        <v>0</v>
      </c>
      <c r="L456" s="64">
        <v>0</v>
      </c>
      <c r="M456" s="64">
        <v>0</v>
      </c>
      <c r="N456" s="64">
        <v>0</v>
      </c>
      <c r="O456" s="64">
        <v>0</v>
      </c>
      <c r="P456" s="64">
        <v>0</v>
      </c>
      <c r="Q456" s="64">
        <v>0</v>
      </c>
      <c r="R456" s="64">
        <v>0</v>
      </c>
      <c r="S456" s="64">
        <v>0</v>
      </c>
      <c r="T456" s="64">
        <v>0</v>
      </c>
      <c r="U456" s="64">
        <v>0</v>
      </c>
      <c r="V456" s="64">
        <v>0</v>
      </c>
      <c r="W456" s="64">
        <v>0</v>
      </c>
      <c r="X456" s="64">
        <v>0</v>
      </c>
      <c r="Y456" s="64">
        <v>0</v>
      </c>
      <c r="Z456" s="64">
        <v>0</v>
      </c>
      <c r="AA456" s="64">
        <v>0</v>
      </c>
    </row>
    <row r="457" spans="1:27">
      <c r="A457" s="63" t="s">
        <v>210</v>
      </c>
      <c r="B457" s="64">
        <v>0</v>
      </c>
      <c r="C457" s="64">
        <v>0</v>
      </c>
      <c r="D457" s="64">
        <v>0</v>
      </c>
      <c r="E457" s="64">
        <v>0</v>
      </c>
      <c r="F457" s="64">
        <v>0</v>
      </c>
      <c r="G457" s="64">
        <v>0</v>
      </c>
      <c r="H457" s="64">
        <v>0</v>
      </c>
      <c r="I457" s="64">
        <v>0</v>
      </c>
      <c r="J457" s="64">
        <v>0</v>
      </c>
      <c r="K457" s="64">
        <v>0</v>
      </c>
      <c r="L457" s="64">
        <v>0</v>
      </c>
      <c r="M457" s="64">
        <v>0</v>
      </c>
      <c r="N457" s="64">
        <v>0</v>
      </c>
      <c r="O457" s="64">
        <v>0</v>
      </c>
      <c r="P457" s="64">
        <v>0</v>
      </c>
      <c r="Q457" s="64">
        <v>0</v>
      </c>
      <c r="R457" s="64">
        <v>0</v>
      </c>
      <c r="S457" s="64">
        <v>0</v>
      </c>
      <c r="T457" s="64">
        <v>0</v>
      </c>
      <c r="U457" s="64">
        <v>0</v>
      </c>
      <c r="V457" s="64">
        <v>0</v>
      </c>
      <c r="W457" s="64">
        <v>0</v>
      </c>
      <c r="X457" s="64">
        <v>0</v>
      </c>
      <c r="Y457" s="64">
        <v>0</v>
      </c>
      <c r="Z457" s="64">
        <v>0</v>
      </c>
      <c r="AA457" s="64">
        <v>0</v>
      </c>
    </row>
    <row r="458" spans="1:27">
      <c r="A458" s="63" t="s">
        <v>211</v>
      </c>
      <c r="B458" s="64">
        <v>0</v>
      </c>
      <c r="C458" s="64">
        <v>0</v>
      </c>
      <c r="D458" s="64">
        <v>0</v>
      </c>
      <c r="E458" s="64">
        <v>0</v>
      </c>
      <c r="F458" s="64">
        <v>0</v>
      </c>
      <c r="G458" s="64">
        <v>0</v>
      </c>
      <c r="H458" s="64">
        <v>0</v>
      </c>
      <c r="I458" s="64">
        <v>0</v>
      </c>
      <c r="J458" s="64">
        <v>0</v>
      </c>
      <c r="K458" s="64">
        <v>0</v>
      </c>
      <c r="L458" s="64">
        <v>0</v>
      </c>
      <c r="M458" s="64">
        <v>0</v>
      </c>
      <c r="N458" s="64">
        <v>0</v>
      </c>
      <c r="O458" s="64">
        <v>0</v>
      </c>
      <c r="P458" s="64">
        <v>0</v>
      </c>
      <c r="Q458" s="64">
        <v>0</v>
      </c>
      <c r="R458" s="64">
        <v>0</v>
      </c>
      <c r="S458" s="64">
        <v>0</v>
      </c>
      <c r="T458" s="64">
        <v>0</v>
      </c>
      <c r="U458" s="64">
        <v>0</v>
      </c>
      <c r="V458" s="64">
        <v>0</v>
      </c>
      <c r="W458" s="64">
        <v>0</v>
      </c>
      <c r="X458" s="64">
        <v>0</v>
      </c>
      <c r="Y458" s="64">
        <v>0</v>
      </c>
      <c r="Z458" s="64">
        <v>0</v>
      </c>
      <c r="AA458" s="64">
        <v>0</v>
      </c>
    </row>
    <row r="459" spans="1:27">
      <c r="A459" s="63" t="s">
        <v>212</v>
      </c>
      <c r="B459" s="64">
        <v>34</v>
      </c>
      <c r="C459" s="64">
        <v>33.799999999999997</v>
      </c>
      <c r="D459" s="64">
        <v>33.6</v>
      </c>
      <c r="E459" s="64">
        <v>33.4</v>
      </c>
      <c r="F459" s="64">
        <v>33.200000000000003</v>
      </c>
      <c r="G459" s="64">
        <v>33</v>
      </c>
      <c r="H459" s="64">
        <v>32.799999999999997</v>
      </c>
      <c r="I459" s="64">
        <v>32.6</v>
      </c>
      <c r="J459" s="64">
        <v>32.4</v>
      </c>
      <c r="K459" s="64">
        <v>32.200000000000003</v>
      </c>
      <c r="L459" s="64">
        <v>32</v>
      </c>
      <c r="M459" s="64">
        <v>31.8</v>
      </c>
      <c r="N459" s="64">
        <v>31.6</v>
      </c>
      <c r="O459" s="64">
        <v>31.4</v>
      </c>
      <c r="P459" s="64">
        <v>31.2</v>
      </c>
      <c r="Q459" s="64">
        <v>31</v>
      </c>
      <c r="R459" s="64">
        <v>35.799999999999997</v>
      </c>
      <c r="S459" s="64">
        <v>40.6</v>
      </c>
      <c r="T459" s="64">
        <v>45.4</v>
      </c>
      <c r="U459" s="64">
        <v>50.2</v>
      </c>
      <c r="V459" s="64">
        <v>55</v>
      </c>
      <c r="W459" s="64">
        <v>56</v>
      </c>
      <c r="X459" s="64">
        <v>57</v>
      </c>
      <c r="Y459" s="64">
        <v>58</v>
      </c>
      <c r="Z459" s="64">
        <v>59</v>
      </c>
      <c r="AA459" s="64">
        <v>60</v>
      </c>
    </row>
    <row r="460" spans="1:27">
      <c r="A460" s="63" t="s">
        <v>213</v>
      </c>
      <c r="B460" s="64"/>
      <c r="C460" s="64"/>
      <c r="D460" s="64">
        <v>4660.6000000000004</v>
      </c>
      <c r="E460" s="64">
        <v>4672.3999999999996</v>
      </c>
      <c r="F460" s="64">
        <v>4684.2</v>
      </c>
      <c r="G460" s="64">
        <v>4696</v>
      </c>
      <c r="H460" s="64">
        <v>4707.8</v>
      </c>
      <c r="I460" s="64">
        <v>4719.6000000000004</v>
      </c>
      <c r="J460" s="64">
        <v>4731.3999999999996</v>
      </c>
      <c r="K460" s="64">
        <v>4743.2</v>
      </c>
      <c r="L460" s="64">
        <v>4755</v>
      </c>
      <c r="M460" s="64">
        <v>4761.3999999999996</v>
      </c>
      <c r="N460" s="64">
        <v>4767.8</v>
      </c>
      <c r="O460" s="64">
        <v>4774.2</v>
      </c>
      <c r="P460" s="64">
        <v>4780.6000000000004</v>
      </c>
      <c r="Q460" s="64">
        <v>4787</v>
      </c>
      <c r="R460" s="64">
        <v>4793.2</v>
      </c>
      <c r="S460" s="64">
        <v>4799.3999999999996</v>
      </c>
      <c r="T460" s="64">
        <v>4805.6000000000004</v>
      </c>
      <c r="U460" s="64">
        <v>4811.8</v>
      </c>
      <c r="V460" s="64">
        <v>4818</v>
      </c>
      <c r="W460" s="64">
        <v>4826.3999999999996</v>
      </c>
      <c r="X460" s="64">
        <v>4834.8</v>
      </c>
      <c r="Y460" s="64">
        <v>4843.2</v>
      </c>
      <c r="Z460" s="64">
        <v>4851.6000000000004</v>
      </c>
      <c r="AA460" s="64">
        <v>4860</v>
      </c>
    </row>
    <row r="461" spans="1:27">
      <c r="A461" s="63" t="s">
        <v>214</v>
      </c>
      <c r="B461" s="64">
        <v>245</v>
      </c>
      <c r="C461" s="64">
        <v>251.5</v>
      </c>
      <c r="D461" s="64">
        <v>258</v>
      </c>
      <c r="E461" s="64">
        <v>264.5</v>
      </c>
      <c r="F461" s="64">
        <v>271</v>
      </c>
      <c r="G461" s="64">
        <v>277.5</v>
      </c>
      <c r="H461" s="64">
        <v>284</v>
      </c>
      <c r="I461" s="64">
        <v>290.5</v>
      </c>
      <c r="J461" s="64">
        <v>297</v>
      </c>
      <c r="K461" s="64">
        <v>303.5</v>
      </c>
      <c r="L461" s="64">
        <v>310</v>
      </c>
      <c r="M461" s="64">
        <v>310.39999999999998</v>
      </c>
      <c r="N461" s="64">
        <v>310.8</v>
      </c>
      <c r="O461" s="64">
        <v>311.2</v>
      </c>
      <c r="P461" s="64">
        <v>311.60000000000002</v>
      </c>
      <c r="Q461" s="64">
        <v>312</v>
      </c>
      <c r="R461" s="64">
        <v>313.06</v>
      </c>
      <c r="S461" s="64">
        <v>314.12</v>
      </c>
      <c r="T461" s="64">
        <v>315.18</v>
      </c>
      <c r="U461" s="64">
        <v>316.24</v>
      </c>
      <c r="V461" s="64">
        <v>317.3</v>
      </c>
      <c r="W461" s="64">
        <v>318.36</v>
      </c>
      <c r="X461" s="64">
        <v>319.42</v>
      </c>
      <c r="Y461" s="64">
        <v>320.48</v>
      </c>
      <c r="Z461" s="64">
        <v>321.54000000000002</v>
      </c>
      <c r="AA461" s="64">
        <v>322.60000000000002</v>
      </c>
    </row>
    <row r="462" spans="1:27">
      <c r="A462" s="63" t="s">
        <v>215</v>
      </c>
      <c r="B462" s="64">
        <v>2716</v>
      </c>
      <c r="C462" s="64">
        <v>2716</v>
      </c>
      <c r="D462" s="64">
        <v>2716</v>
      </c>
      <c r="E462" s="64">
        <v>2716</v>
      </c>
      <c r="F462" s="64">
        <v>2716</v>
      </c>
      <c r="G462" s="64">
        <v>2716</v>
      </c>
      <c r="H462" s="64">
        <v>2716</v>
      </c>
      <c r="I462" s="64">
        <v>2716</v>
      </c>
      <c r="J462" s="64">
        <v>2716</v>
      </c>
      <c r="K462" s="64">
        <v>2716</v>
      </c>
      <c r="L462" s="64">
        <v>2716</v>
      </c>
      <c r="M462" s="64">
        <v>2716</v>
      </c>
      <c r="N462" s="64">
        <v>2716</v>
      </c>
      <c r="O462" s="64">
        <v>2716</v>
      </c>
      <c r="P462" s="64">
        <v>2716</v>
      </c>
      <c r="Q462" s="64">
        <v>2716</v>
      </c>
      <c r="R462" s="64">
        <v>2716</v>
      </c>
      <c r="S462" s="64">
        <v>2716</v>
      </c>
      <c r="T462" s="64">
        <v>2716</v>
      </c>
      <c r="U462" s="64">
        <v>2716</v>
      </c>
      <c r="V462" s="64">
        <v>2716</v>
      </c>
      <c r="W462" s="64">
        <v>2716</v>
      </c>
      <c r="X462" s="64">
        <v>2716</v>
      </c>
      <c r="Y462" s="64">
        <v>2716</v>
      </c>
      <c r="Z462" s="64">
        <v>2716</v>
      </c>
      <c r="AA462" s="64">
        <v>2716</v>
      </c>
    </row>
    <row r="463" spans="1:27">
      <c r="A463" s="63" t="s">
        <v>216</v>
      </c>
      <c r="B463" s="64">
        <v>150</v>
      </c>
      <c r="C463" s="64">
        <v>155</v>
      </c>
      <c r="D463" s="64">
        <v>160</v>
      </c>
      <c r="E463" s="64">
        <v>165</v>
      </c>
      <c r="F463" s="64">
        <v>170</v>
      </c>
      <c r="G463" s="64">
        <v>175</v>
      </c>
      <c r="H463" s="64">
        <v>180</v>
      </c>
      <c r="I463" s="64">
        <v>185</v>
      </c>
      <c r="J463" s="64">
        <v>190</v>
      </c>
      <c r="K463" s="64">
        <v>195</v>
      </c>
      <c r="L463" s="64">
        <v>200</v>
      </c>
      <c r="M463" s="64">
        <v>206</v>
      </c>
      <c r="N463" s="64">
        <v>212</v>
      </c>
      <c r="O463" s="64">
        <v>218</v>
      </c>
      <c r="P463" s="64">
        <v>224</v>
      </c>
      <c r="Q463" s="64">
        <v>230</v>
      </c>
      <c r="R463" s="64">
        <v>232</v>
      </c>
      <c r="S463" s="64">
        <v>234</v>
      </c>
      <c r="T463" s="64">
        <v>236</v>
      </c>
      <c r="U463" s="64">
        <v>238</v>
      </c>
      <c r="V463" s="64">
        <v>240</v>
      </c>
      <c r="W463" s="64">
        <v>250</v>
      </c>
      <c r="X463" s="64">
        <v>260</v>
      </c>
      <c r="Y463" s="64">
        <v>270</v>
      </c>
      <c r="Z463" s="64">
        <v>280</v>
      </c>
      <c r="AA463" s="64">
        <v>290</v>
      </c>
    </row>
    <row r="464" spans="1:27">
      <c r="A464" s="63" t="s">
        <v>251</v>
      </c>
      <c r="B464" s="64">
        <v>17938</v>
      </c>
      <c r="C464" s="64">
        <v>18400.2</v>
      </c>
      <c r="D464" s="64">
        <v>18862.400000000001</v>
      </c>
      <c r="E464" s="64">
        <v>19324.599999999999</v>
      </c>
      <c r="F464" s="64">
        <v>19786.8</v>
      </c>
      <c r="G464" s="64">
        <v>20249</v>
      </c>
      <c r="H464" s="64">
        <v>20711.2</v>
      </c>
      <c r="I464" s="64">
        <v>21173.4</v>
      </c>
      <c r="J464" s="64">
        <v>21635.599999999999</v>
      </c>
      <c r="K464" s="64">
        <v>22097.8</v>
      </c>
      <c r="L464" s="64">
        <v>22560</v>
      </c>
      <c r="M464" s="64">
        <v>22933</v>
      </c>
      <c r="N464" s="64">
        <v>23306</v>
      </c>
      <c r="O464" s="64">
        <v>23679</v>
      </c>
      <c r="P464" s="64">
        <v>24052</v>
      </c>
      <c r="Q464" s="64">
        <v>24425</v>
      </c>
      <c r="R464" s="64">
        <v>24652.799999999999</v>
      </c>
      <c r="S464" s="64">
        <v>24880.6</v>
      </c>
      <c r="T464" s="64">
        <v>25108.400000000001</v>
      </c>
      <c r="U464" s="64">
        <v>25336.2</v>
      </c>
      <c r="V464" s="64">
        <v>25564</v>
      </c>
      <c r="W464" s="64">
        <v>25724</v>
      </c>
      <c r="X464" s="64">
        <v>25884</v>
      </c>
      <c r="Y464" s="64">
        <v>26044</v>
      </c>
      <c r="Z464" s="64">
        <v>26204</v>
      </c>
      <c r="AA464" s="64">
        <v>26364</v>
      </c>
    </row>
    <row r="465" spans="1:27">
      <c r="A465" s="63" t="s">
        <v>303</v>
      </c>
      <c r="B465" s="64">
        <v>0</v>
      </c>
      <c r="C465" s="64">
        <v>0</v>
      </c>
      <c r="D465" s="64">
        <v>0</v>
      </c>
      <c r="E465" s="64">
        <v>0</v>
      </c>
      <c r="F465" s="64">
        <v>0</v>
      </c>
      <c r="G465" s="64">
        <v>0</v>
      </c>
      <c r="H465" s="64">
        <v>0</v>
      </c>
      <c r="I465" s="64">
        <v>0</v>
      </c>
      <c r="J465" s="64">
        <v>0</v>
      </c>
      <c r="K465" s="64">
        <v>0</v>
      </c>
      <c r="L465" s="64">
        <v>0</v>
      </c>
      <c r="M465" s="64">
        <v>0</v>
      </c>
      <c r="N465" s="64">
        <v>0</v>
      </c>
      <c r="O465" s="64">
        <v>0</v>
      </c>
      <c r="P465" s="64">
        <v>0</v>
      </c>
      <c r="Q465" s="64">
        <v>0</v>
      </c>
      <c r="R465" s="64">
        <v>0</v>
      </c>
      <c r="S465" s="64">
        <v>0</v>
      </c>
      <c r="T465" s="64">
        <v>0</v>
      </c>
      <c r="U465" s="64">
        <v>0</v>
      </c>
      <c r="V465" s="64">
        <v>0</v>
      </c>
      <c r="W465" s="64">
        <v>0</v>
      </c>
      <c r="X465" s="64">
        <v>0</v>
      </c>
      <c r="Y465" s="64">
        <v>0</v>
      </c>
      <c r="Z465" s="64">
        <v>0</v>
      </c>
      <c r="AA465" s="64">
        <v>0</v>
      </c>
    </row>
    <row r="466" spans="1:27">
      <c r="A466" s="63" t="s">
        <v>217</v>
      </c>
      <c r="B466" s="64">
        <v>201</v>
      </c>
      <c r="C466" s="64">
        <v>243.8</v>
      </c>
      <c r="D466" s="64">
        <v>286.60000000000002</v>
      </c>
      <c r="E466" s="64">
        <v>329.4</v>
      </c>
      <c r="F466" s="64">
        <v>372.2</v>
      </c>
      <c r="G466" s="64">
        <v>415</v>
      </c>
      <c r="H466" s="64">
        <v>457.8</v>
      </c>
      <c r="I466" s="64">
        <v>500.6</v>
      </c>
      <c r="J466" s="64">
        <v>543.4</v>
      </c>
      <c r="K466" s="64">
        <v>586.20000000000005</v>
      </c>
      <c r="L466" s="64">
        <v>629</v>
      </c>
      <c r="M466" s="64">
        <v>659.6</v>
      </c>
      <c r="N466" s="64">
        <v>690.2</v>
      </c>
      <c r="O466" s="64">
        <v>720.8</v>
      </c>
      <c r="P466" s="64">
        <v>751.4</v>
      </c>
      <c r="Q466" s="64">
        <v>782</v>
      </c>
      <c r="R466" s="64">
        <v>821.4</v>
      </c>
      <c r="S466" s="64">
        <v>860.8</v>
      </c>
      <c r="T466" s="64">
        <v>900.2</v>
      </c>
      <c r="U466" s="64">
        <v>939.6</v>
      </c>
      <c r="V466" s="64">
        <v>979</v>
      </c>
      <c r="W466" s="64">
        <v>995.6</v>
      </c>
      <c r="X466" s="64">
        <v>1012.2</v>
      </c>
      <c r="Y466" s="64">
        <v>1028.8</v>
      </c>
      <c r="Z466" s="64">
        <v>1045.4000000000001</v>
      </c>
      <c r="AA466" s="64">
        <v>1062</v>
      </c>
    </row>
    <row r="467" spans="1:27">
      <c r="A467" s="63" t="s">
        <v>322</v>
      </c>
      <c r="B467" s="64">
        <v>21567.8</v>
      </c>
      <c r="C467" s="64">
        <v>21901.1</v>
      </c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1:27">
      <c r="A468" s="63" t="s">
        <v>218</v>
      </c>
      <c r="B468" s="64"/>
      <c r="C468" s="64"/>
      <c r="D468" s="64">
        <v>255.2</v>
      </c>
      <c r="E468" s="64">
        <v>281.3</v>
      </c>
      <c r="F468" s="64">
        <v>307.39999999999998</v>
      </c>
      <c r="G468" s="64">
        <v>333.5</v>
      </c>
      <c r="H468" s="64">
        <v>359.6</v>
      </c>
      <c r="I468" s="64">
        <v>385.7</v>
      </c>
      <c r="J468" s="64">
        <v>411.8</v>
      </c>
      <c r="K468" s="64">
        <v>437.9</v>
      </c>
      <c r="L468" s="64">
        <v>464</v>
      </c>
      <c r="M468" s="64">
        <v>490</v>
      </c>
      <c r="N468" s="64">
        <v>516</v>
      </c>
      <c r="O468" s="64">
        <v>542</v>
      </c>
      <c r="P468" s="64">
        <v>568</v>
      </c>
      <c r="Q468" s="64">
        <v>594</v>
      </c>
      <c r="R468" s="64">
        <v>602.20000000000005</v>
      </c>
      <c r="S468" s="64">
        <v>610.4</v>
      </c>
      <c r="T468" s="64">
        <v>618.6</v>
      </c>
      <c r="U468" s="64">
        <v>626.79999999999995</v>
      </c>
      <c r="V468" s="64">
        <v>635</v>
      </c>
      <c r="W468" s="64">
        <v>668.3</v>
      </c>
      <c r="X468" s="64">
        <v>701.6</v>
      </c>
      <c r="Y468" s="64">
        <v>734.9</v>
      </c>
      <c r="Z468" s="64">
        <v>768.2</v>
      </c>
      <c r="AA468" s="64">
        <v>801.5</v>
      </c>
    </row>
    <row r="469" spans="1:27">
      <c r="A469" s="63" t="s">
        <v>219</v>
      </c>
      <c r="B469" s="64">
        <v>0</v>
      </c>
      <c r="C469" s="64">
        <v>0</v>
      </c>
      <c r="D469" s="64">
        <v>0</v>
      </c>
      <c r="E469" s="64">
        <v>0</v>
      </c>
      <c r="F469" s="64">
        <v>0</v>
      </c>
      <c r="G469" s="64">
        <v>0</v>
      </c>
      <c r="H469" s="64">
        <v>0</v>
      </c>
      <c r="I469" s="64">
        <v>0</v>
      </c>
      <c r="J469" s="64">
        <v>0</v>
      </c>
      <c r="K469" s="64">
        <v>0</v>
      </c>
      <c r="L469" s="64">
        <v>0</v>
      </c>
      <c r="M469" s="64">
        <v>0</v>
      </c>
      <c r="N469" s="64">
        <v>0</v>
      </c>
      <c r="O469" s="64">
        <v>0</v>
      </c>
      <c r="P469" s="64">
        <v>0</v>
      </c>
      <c r="Q469" s="64">
        <v>0</v>
      </c>
      <c r="R469" s="64">
        <v>0</v>
      </c>
      <c r="S469" s="64">
        <v>0</v>
      </c>
      <c r="T469" s="64">
        <v>0</v>
      </c>
      <c r="U469" s="64">
        <v>0</v>
      </c>
      <c r="V469" s="64">
        <v>0</v>
      </c>
      <c r="W469" s="64">
        <v>0</v>
      </c>
      <c r="X469" s="64">
        <v>0</v>
      </c>
      <c r="Y469" s="64">
        <v>0</v>
      </c>
      <c r="Z469" s="64">
        <v>0</v>
      </c>
      <c r="AA469" s="64">
        <v>0</v>
      </c>
    </row>
    <row r="470" spans="1:27">
      <c r="A470" s="63" t="s">
        <v>220</v>
      </c>
      <c r="B470" s="64">
        <v>557</v>
      </c>
      <c r="C470" s="64">
        <v>557</v>
      </c>
      <c r="D470" s="64">
        <v>557</v>
      </c>
      <c r="E470" s="64">
        <v>557</v>
      </c>
      <c r="F470" s="64">
        <v>557</v>
      </c>
      <c r="G470" s="64">
        <v>557</v>
      </c>
      <c r="H470" s="64">
        <v>557</v>
      </c>
      <c r="I470" s="64">
        <v>557</v>
      </c>
      <c r="J470" s="64">
        <v>557</v>
      </c>
      <c r="K470" s="64">
        <v>557</v>
      </c>
      <c r="L470" s="64">
        <v>557</v>
      </c>
      <c r="M470" s="64">
        <v>557</v>
      </c>
      <c r="N470" s="64">
        <v>557</v>
      </c>
      <c r="O470" s="64">
        <v>557</v>
      </c>
      <c r="P470" s="64">
        <v>557</v>
      </c>
      <c r="Q470" s="64">
        <v>557</v>
      </c>
      <c r="R470" s="64">
        <v>557</v>
      </c>
      <c r="S470" s="64">
        <v>557</v>
      </c>
      <c r="T470" s="64">
        <v>557</v>
      </c>
      <c r="U470" s="64">
        <v>557</v>
      </c>
      <c r="V470" s="64">
        <v>557</v>
      </c>
      <c r="W470" s="64">
        <v>557</v>
      </c>
      <c r="X470" s="64">
        <v>557</v>
      </c>
      <c r="Y470" s="64">
        <v>557</v>
      </c>
      <c r="Z470" s="64">
        <v>557</v>
      </c>
      <c r="AA470" s="64">
        <v>557</v>
      </c>
    </row>
    <row r="471" spans="1:27">
      <c r="A471" s="63" t="s">
        <v>221</v>
      </c>
      <c r="B471" s="64">
        <v>967</v>
      </c>
      <c r="C471" s="64">
        <v>1075.5</v>
      </c>
      <c r="D471" s="64">
        <v>1184</v>
      </c>
      <c r="E471" s="64">
        <v>1292.5</v>
      </c>
      <c r="F471" s="64">
        <v>1401</v>
      </c>
      <c r="G471" s="64">
        <v>1509.5</v>
      </c>
      <c r="H471" s="64">
        <v>1618</v>
      </c>
      <c r="I471" s="64">
        <v>1726.5</v>
      </c>
      <c r="J471" s="64">
        <v>1835</v>
      </c>
      <c r="K471" s="64">
        <v>1943.5</v>
      </c>
      <c r="L471" s="64">
        <v>2052</v>
      </c>
      <c r="M471" s="64">
        <v>2183.4</v>
      </c>
      <c r="N471" s="64">
        <v>2314.8000000000002</v>
      </c>
      <c r="O471" s="64">
        <v>2446.1999999999998</v>
      </c>
      <c r="P471" s="64">
        <v>2577.6</v>
      </c>
      <c r="Q471" s="64">
        <v>2709</v>
      </c>
      <c r="R471" s="64">
        <v>2931.8</v>
      </c>
      <c r="S471" s="64">
        <v>3154.6</v>
      </c>
      <c r="T471" s="64">
        <v>3377.4</v>
      </c>
      <c r="U471" s="64">
        <v>3600.2</v>
      </c>
      <c r="V471" s="64">
        <v>3823</v>
      </c>
      <c r="W471" s="64">
        <v>3791</v>
      </c>
      <c r="X471" s="64">
        <v>3759</v>
      </c>
      <c r="Y471" s="64">
        <v>3727</v>
      </c>
      <c r="Z471" s="64">
        <v>3695</v>
      </c>
      <c r="AA471" s="64">
        <v>3663</v>
      </c>
    </row>
    <row r="472" spans="1:27">
      <c r="A472" s="63" t="s">
        <v>223</v>
      </c>
      <c r="B472" s="64">
        <v>0.12</v>
      </c>
      <c r="C472" s="64">
        <v>0.14000000000000001</v>
      </c>
      <c r="D472" s="64">
        <v>0.15</v>
      </c>
      <c r="E472" s="64">
        <v>0.17</v>
      </c>
      <c r="F472" s="64">
        <v>0.18</v>
      </c>
      <c r="G472" s="64">
        <v>0.2</v>
      </c>
      <c r="H472" s="64">
        <v>0.22</v>
      </c>
      <c r="I472" s="64">
        <v>0.23</v>
      </c>
      <c r="J472" s="64">
        <v>0.25</v>
      </c>
      <c r="K472" s="64">
        <v>0.26</v>
      </c>
      <c r="L472" s="64">
        <v>0.28000000000000003</v>
      </c>
      <c r="M472" s="64">
        <v>0.3</v>
      </c>
      <c r="N472" s="64">
        <v>0.31</v>
      </c>
      <c r="O472" s="64">
        <v>0.33</v>
      </c>
      <c r="P472" s="64">
        <v>0.34</v>
      </c>
      <c r="Q472" s="64">
        <v>0.36</v>
      </c>
      <c r="R472" s="64">
        <v>0.38</v>
      </c>
      <c r="S472" s="64">
        <v>0.4</v>
      </c>
      <c r="T472" s="64">
        <v>0.41</v>
      </c>
      <c r="U472" s="64">
        <v>0.43</v>
      </c>
      <c r="V472" s="64">
        <v>0.45</v>
      </c>
      <c r="W472" s="64">
        <v>0.47</v>
      </c>
      <c r="X472" s="64">
        <v>0.48</v>
      </c>
      <c r="Y472" s="64">
        <v>0.5</v>
      </c>
      <c r="Z472" s="64">
        <v>0.51</v>
      </c>
      <c r="AA472" s="64">
        <v>0.53</v>
      </c>
    </row>
    <row r="473" spans="1:27">
      <c r="A473" s="63" t="s">
        <v>304</v>
      </c>
      <c r="B473" s="64">
        <v>0</v>
      </c>
      <c r="C473" s="64">
        <v>0</v>
      </c>
      <c r="D473" s="64">
        <v>0</v>
      </c>
      <c r="E473" s="64">
        <v>0</v>
      </c>
      <c r="F473" s="64">
        <v>0</v>
      </c>
      <c r="G473" s="64">
        <v>0</v>
      </c>
      <c r="H473" s="64">
        <v>0</v>
      </c>
      <c r="I473" s="64">
        <v>0</v>
      </c>
      <c r="J473" s="64">
        <v>0</v>
      </c>
      <c r="K473" s="64">
        <v>0</v>
      </c>
      <c r="L473" s="64">
        <v>0</v>
      </c>
      <c r="M473" s="64">
        <v>0</v>
      </c>
      <c r="N473" s="64">
        <v>0</v>
      </c>
      <c r="O473" s="64">
        <v>0</v>
      </c>
      <c r="P473" s="64">
        <v>0</v>
      </c>
      <c r="Q473" s="64">
        <v>0</v>
      </c>
      <c r="R473" s="64">
        <v>0</v>
      </c>
      <c r="S473" s="64">
        <v>0</v>
      </c>
      <c r="T473" s="64">
        <v>0</v>
      </c>
      <c r="U473" s="64">
        <v>0</v>
      </c>
      <c r="V473" s="64">
        <v>0</v>
      </c>
      <c r="W473" s="64">
        <v>0</v>
      </c>
      <c r="X473" s="64">
        <v>0</v>
      </c>
      <c r="Y473" s="64">
        <v>0</v>
      </c>
      <c r="Z473" s="64">
        <v>0</v>
      </c>
      <c r="AA473" s="64">
        <v>0</v>
      </c>
    </row>
    <row r="474" spans="1:27">
      <c r="A474" s="63" t="s">
        <v>224</v>
      </c>
      <c r="B474" s="64">
        <v>0</v>
      </c>
      <c r="C474" s="64">
        <v>0</v>
      </c>
      <c r="D474" s="64">
        <v>0</v>
      </c>
      <c r="E474" s="64">
        <v>0</v>
      </c>
      <c r="F474" s="64">
        <v>0</v>
      </c>
      <c r="G474" s="64">
        <v>0</v>
      </c>
      <c r="H474" s="64">
        <v>0</v>
      </c>
      <c r="I474" s="64">
        <v>0</v>
      </c>
      <c r="J474" s="64">
        <v>0</v>
      </c>
      <c r="K474" s="64">
        <v>0</v>
      </c>
      <c r="L474" s="64">
        <v>0</v>
      </c>
      <c r="M474" s="64">
        <v>0</v>
      </c>
      <c r="N474" s="64">
        <v>0</v>
      </c>
      <c r="O474" s="64">
        <v>0</v>
      </c>
      <c r="P474" s="64">
        <v>0</v>
      </c>
      <c r="Q474" s="64">
        <v>0</v>
      </c>
      <c r="R474" s="64">
        <v>0</v>
      </c>
      <c r="S474" s="64">
        <v>0</v>
      </c>
      <c r="T474" s="64">
        <v>0</v>
      </c>
      <c r="U474" s="64">
        <v>0</v>
      </c>
      <c r="V474" s="64">
        <v>0</v>
      </c>
      <c r="W474" s="64">
        <v>0</v>
      </c>
      <c r="X474" s="64">
        <v>0</v>
      </c>
      <c r="Y474" s="64">
        <v>0</v>
      </c>
      <c r="Z474" s="64">
        <v>0</v>
      </c>
      <c r="AA474" s="64">
        <v>0</v>
      </c>
    </row>
    <row r="475" spans="1:27">
      <c r="A475" s="63" t="s">
        <v>323</v>
      </c>
      <c r="B475" s="64">
        <v>1325</v>
      </c>
      <c r="C475" s="64">
        <v>1319.3</v>
      </c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1:27">
      <c r="A476" s="63" t="s">
        <v>225</v>
      </c>
      <c r="B476" s="64">
        <v>60</v>
      </c>
      <c r="C476" s="64">
        <v>60</v>
      </c>
      <c r="D476" s="64">
        <v>60</v>
      </c>
      <c r="E476" s="64">
        <v>60</v>
      </c>
      <c r="F476" s="64">
        <v>60</v>
      </c>
      <c r="G476" s="64">
        <v>60</v>
      </c>
      <c r="H476" s="64">
        <v>60</v>
      </c>
      <c r="I476" s="64">
        <v>60</v>
      </c>
      <c r="J476" s="64">
        <v>60</v>
      </c>
      <c r="K476" s="64">
        <v>60</v>
      </c>
      <c r="L476" s="64">
        <v>60</v>
      </c>
      <c r="M476" s="64">
        <v>60</v>
      </c>
      <c r="N476" s="64">
        <v>60</v>
      </c>
      <c r="O476" s="64">
        <v>60</v>
      </c>
      <c r="P476" s="64">
        <v>60</v>
      </c>
      <c r="Q476" s="64">
        <v>60</v>
      </c>
      <c r="R476" s="64">
        <v>60.4</v>
      </c>
      <c r="S476" s="64">
        <v>60.8</v>
      </c>
      <c r="T476" s="64">
        <v>61.2</v>
      </c>
      <c r="U476" s="64">
        <v>61.6</v>
      </c>
      <c r="V476" s="64">
        <v>62</v>
      </c>
      <c r="W476" s="64">
        <v>62.4</v>
      </c>
      <c r="X476" s="64">
        <v>62.8</v>
      </c>
      <c r="Y476" s="64">
        <v>63.2</v>
      </c>
      <c r="Z476" s="64">
        <v>63.6</v>
      </c>
      <c r="AA476" s="64">
        <v>64</v>
      </c>
    </row>
    <row r="477" spans="1:27">
      <c r="A477" s="63" t="s">
        <v>226</v>
      </c>
      <c r="B477" s="64">
        <v>154</v>
      </c>
      <c r="C477" s="64">
        <v>150.6</v>
      </c>
      <c r="D477" s="64">
        <v>147.19999999999999</v>
      </c>
      <c r="E477" s="64">
        <v>143.80000000000001</v>
      </c>
      <c r="F477" s="64">
        <v>140.4</v>
      </c>
      <c r="G477" s="64">
        <v>137</v>
      </c>
      <c r="H477" s="64">
        <v>133.6</v>
      </c>
      <c r="I477" s="64">
        <v>130.19999999999999</v>
      </c>
      <c r="J477" s="64">
        <v>126.8</v>
      </c>
      <c r="K477" s="64">
        <v>123.4</v>
      </c>
      <c r="L477" s="64">
        <v>120</v>
      </c>
      <c r="M477" s="64">
        <v>117.6</v>
      </c>
      <c r="N477" s="64">
        <v>115.2</v>
      </c>
      <c r="O477" s="64">
        <v>112.8</v>
      </c>
      <c r="P477" s="64">
        <v>110.4</v>
      </c>
      <c r="Q477" s="64">
        <v>108</v>
      </c>
      <c r="R477" s="64">
        <v>103.8</v>
      </c>
      <c r="S477" s="64">
        <v>99.6</v>
      </c>
      <c r="T477" s="64">
        <v>95.4</v>
      </c>
      <c r="U477" s="64">
        <v>91.2</v>
      </c>
      <c r="V477" s="64">
        <v>87</v>
      </c>
      <c r="W477" s="64">
        <v>87</v>
      </c>
      <c r="X477" s="64">
        <v>87</v>
      </c>
      <c r="Y477" s="64">
        <v>87</v>
      </c>
      <c r="Z477" s="64">
        <v>87</v>
      </c>
      <c r="AA477" s="64">
        <v>87</v>
      </c>
    </row>
  </sheetData>
  <mergeCells count="2">
    <mergeCell ref="A1:AA1"/>
    <mergeCell ref="A240:AA2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:G183"/>
  <sheetViews>
    <sheetView workbookViewId="0">
      <selection activeCell="L15" sqref="L15"/>
    </sheetView>
  </sheetViews>
  <sheetFormatPr defaultColWidth="10.88671875" defaultRowHeight="14.4"/>
  <cols>
    <col min="1" max="1" width="18.109375" style="56" customWidth="1"/>
    <col min="2" max="16384" width="10.88671875" style="56"/>
  </cols>
  <sheetData>
    <row r="1" spans="1:7">
      <c r="A1" s="52" t="s">
        <v>286</v>
      </c>
      <c r="B1" s="52" t="s">
        <v>253</v>
      </c>
      <c r="C1" s="52" t="s">
        <v>287</v>
      </c>
      <c r="D1" s="52" t="s">
        <v>288</v>
      </c>
      <c r="E1" s="52" t="s">
        <v>289</v>
      </c>
      <c r="F1" s="55"/>
      <c r="G1" s="55"/>
    </row>
    <row r="2" spans="1:7">
      <c r="A2" s="52"/>
      <c r="B2" s="52" t="s">
        <v>290</v>
      </c>
      <c r="C2" s="52"/>
      <c r="D2" s="52" t="s">
        <v>290</v>
      </c>
      <c r="E2" s="52" t="s">
        <v>290</v>
      </c>
      <c r="F2" s="55"/>
      <c r="G2" s="55"/>
    </row>
    <row r="3" spans="1:7">
      <c r="A3" s="53" t="s">
        <v>6</v>
      </c>
      <c r="B3" s="54">
        <v>21</v>
      </c>
      <c r="C3" s="54">
        <v>16</v>
      </c>
      <c r="D3" s="52"/>
      <c r="E3" s="52"/>
      <c r="F3" s="55"/>
      <c r="G3" s="55"/>
    </row>
    <row r="4" spans="1:7">
      <c r="A4" s="53" t="s">
        <v>7</v>
      </c>
      <c r="B4" s="54">
        <v>76</v>
      </c>
      <c r="C4" s="54">
        <v>99</v>
      </c>
      <c r="D4" s="54">
        <v>19</v>
      </c>
      <c r="E4" s="54">
        <v>57</v>
      </c>
      <c r="F4" s="55"/>
      <c r="G4" s="55"/>
    </row>
    <row r="5" spans="1:7">
      <c r="A5" s="53" t="s">
        <v>8</v>
      </c>
      <c r="B5" s="54">
        <v>89</v>
      </c>
      <c r="C5" s="54">
        <v>46</v>
      </c>
      <c r="D5" s="54">
        <v>30</v>
      </c>
      <c r="E5" s="54">
        <v>59</v>
      </c>
      <c r="F5" s="55"/>
      <c r="G5" s="55"/>
    </row>
    <row r="6" spans="1:7">
      <c r="A6" s="53" t="s">
        <v>9</v>
      </c>
      <c r="B6" s="54">
        <v>2</v>
      </c>
      <c r="C6" s="54">
        <v>104</v>
      </c>
      <c r="D6" s="54">
        <v>0</v>
      </c>
      <c r="E6" s="54">
        <v>2</v>
      </c>
      <c r="F6" s="55"/>
      <c r="G6" s="55"/>
    </row>
    <row r="7" spans="1:7">
      <c r="A7" s="53" t="s">
        <v>11</v>
      </c>
      <c r="B7" s="54">
        <v>2241</v>
      </c>
      <c r="C7" s="54">
        <v>39</v>
      </c>
      <c r="D7" s="52"/>
      <c r="E7" s="52"/>
      <c r="F7" s="55"/>
      <c r="G7" s="55"/>
    </row>
    <row r="8" spans="1:7">
      <c r="A8" s="53" t="s">
        <v>13</v>
      </c>
      <c r="B8" s="54">
        <v>2667</v>
      </c>
      <c r="C8" s="54">
        <v>98</v>
      </c>
      <c r="D8" s="54">
        <v>435</v>
      </c>
      <c r="E8" s="54">
        <v>2232</v>
      </c>
      <c r="F8" s="55"/>
      <c r="G8" s="55"/>
    </row>
    <row r="9" spans="1:7">
      <c r="A9" s="53" t="s">
        <v>14</v>
      </c>
      <c r="B9" s="54">
        <v>41</v>
      </c>
      <c r="C9" s="54">
        <v>123</v>
      </c>
      <c r="D9" s="52"/>
      <c r="E9" s="52"/>
      <c r="F9" s="55"/>
      <c r="G9" s="55"/>
    </row>
    <row r="10" spans="1:7">
      <c r="A10" s="53" t="s">
        <v>17</v>
      </c>
      <c r="B10" s="54">
        <v>1155</v>
      </c>
      <c r="C10" s="54">
        <v>299</v>
      </c>
      <c r="D10" s="54">
        <v>927</v>
      </c>
      <c r="E10" s="54">
        <v>228</v>
      </c>
      <c r="F10" s="55"/>
      <c r="G10" s="55"/>
    </row>
    <row r="11" spans="1:7">
      <c r="A11" s="53" t="s">
        <v>18</v>
      </c>
      <c r="B11" s="54">
        <v>149</v>
      </c>
      <c r="C11" s="54">
        <v>131</v>
      </c>
      <c r="D11" s="52"/>
      <c r="E11" s="52"/>
      <c r="F11" s="55"/>
      <c r="G11" s="55"/>
    </row>
    <row r="12" spans="1:7">
      <c r="A12" s="53" t="s">
        <v>21</v>
      </c>
      <c r="B12" s="54">
        <v>86</v>
      </c>
      <c r="C12" s="54">
        <v>60</v>
      </c>
      <c r="D12" s="54">
        <v>0</v>
      </c>
      <c r="E12" s="54">
        <v>86</v>
      </c>
      <c r="F12" s="55"/>
      <c r="G12" s="55"/>
    </row>
    <row r="13" spans="1:7">
      <c r="A13" s="53" t="s">
        <v>23</v>
      </c>
      <c r="B13" s="54">
        <v>1669</v>
      </c>
      <c r="C13" s="54">
        <v>193</v>
      </c>
      <c r="D13" s="54">
        <v>1116</v>
      </c>
      <c r="E13" s="54">
        <v>554</v>
      </c>
      <c r="F13" s="55"/>
      <c r="G13" s="55"/>
    </row>
    <row r="14" spans="1:7">
      <c r="A14" s="53" t="s">
        <v>24</v>
      </c>
      <c r="B14" s="54">
        <v>188</v>
      </c>
      <c r="C14" s="54">
        <v>275</v>
      </c>
      <c r="D14" s="54">
        <v>91</v>
      </c>
      <c r="E14" s="54">
        <v>97</v>
      </c>
      <c r="F14" s="55"/>
      <c r="G14" s="55"/>
    </row>
    <row r="15" spans="1:7">
      <c r="A15" s="53" t="s">
        <v>25</v>
      </c>
      <c r="B15" s="54">
        <v>222</v>
      </c>
      <c r="C15" s="54">
        <v>162</v>
      </c>
      <c r="D15" s="52"/>
      <c r="E15" s="52"/>
      <c r="F15" s="55"/>
      <c r="G15" s="55"/>
    </row>
    <row r="16" spans="1:7">
      <c r="A16" s="53" t="s">
        <v>26</v>
      </c>
      <c r="B16" s="54">
        <v>152</v>
      </c>
      <c r="C16" s="54">
        <v>35</v>
      </c>
      <c r="D16" s="54">
        <v>0</v>
      </c>
      <c r="E16" s="54">
        <v>152</v>
      </c>
      <c r="F16" s="55"/>
      <c r="G16" s="55"/>
    </row>
    <row r="17" spans="1:7">
      <c r="A17" s="53" t="s">
        <v>27</v>
      </c>
      <c r="B17" s="54">
        <v>510</v>
      </c>
      <c r="C17" s="54">
        <v>185</v>
      </c>
      <c r="D17" s="54">
        <v>102</v>
      </c>
      <c r="E17" s="54">
        <v>408</v>
      </c>
      <c r="F17" s="55"/>
      <c r="G17" s="55"/>
    </row>
    <row r="18" spans="1:7">
      <c r="A18" s="53" t="s">
        <v>28</v>
      </c>
      <c r="B18" s="54">
        <v>4133</v>
      </c>
      <c r="C18" s="54">
        <v>75</v>
      </c>
      <c r="D18" s="54">
        <v>0</v>
      </c>
      <c r="E18" s="54">
        <v>4133</v>
      </c>
      <c r="F18" s="55"/>
      <c r="G18" s="55"/>
    </row>
    <row r="19" spans="1:7">
      <c r="A19" s="53" t="s">
        <v>29</v>
      </c>
      <c r="B19" s="54">
        <v>358</v>
      </c>
      <c r="C19" s="54">
        <v>164</v>
      </c>
      <c r="D19" s="54">
        <v>135</v>
      </c>
      <c r="E19" s="54">
        <v>223</v>
      </c>
      <c r="F19" s="55"/>
      <c r="G19" s="55"/>
    </row>
    <row r="20" spans="1:7">
      <c r="A20" s="53" t="s">
        <v>30</v>
      </c>
      <c r="B20" s="54">
        <v>725</v>
      </c>
      <c r="C20" s="54">
        <v>67</v>
      </c>
      <c r="D20" s="54">
        <v>0</v>
      </c>
      <c r="E20" s="54">
        <v>725</v>
      </c>
      <c r="F20" s="55"/>
      <c r="G20" s="55"/>
    </row>
    <row r="21" spans="1:7">
      <c r="A21" s="53" t="s">
        <v>31</v>
      </c>
      <c r="B21" s="54">
        <v>96745</v>
      </c>
      <c r="C21" s="54">
        <v>196</v>
      </c>
      <c r="D21" s="54">
        <v>379</v>
      </c>
      <c r="E21" s="54">
        <v>96367</v>
      </c>
      <c r="F21" s="55"/>
      <c r="G21" s="55"/>
    </row>
    <row r="22" spans="1:7">
      <c r="A22" s="53" t="s">
        <v>34</v>
      </c>
      <c r="B22" s="54">
        <v>73</v>
      </c>
      <c r="C22" s="54">
        <v>192</v>
      </c>
      <c r="D22" s="52"/>
      <c r="E22" s="54">
        <v>73</v>
      </c>
      <c r="F22" s="55"/>
      <c r="G22" s="55"/>
    </row>
    <row r="23" spans="1:7">
      <c r="A23" s="53" t="s">
        <v>35</v>
      </c>
      <c r="B23" s="54">
        <v>699</v>
      </c>
      <c r="C23" s="54">
        <v>183</v>
      </c>
      <c r="D23" s="54">
        <v>315</v>
      </c>
      <c r="E23" s="54">
        <v>384</v>
      </c>
      <c r="F23" s="55"/>
      <c r="G23" s="55"/>
    </row>
    <row r="24" spans="1:7">
      <c r="A24" s="53" t="s">
        <v>36</v>
      </c>
      <c r="B24" s="54">
        <v>225</v>
      </c>
      <c r="C24" s="54">
        <v>42</v>
      </c>
      <c r="D24" s="54">
        <v>0</v>
      </c>
      <c r="E24" s="54">
        <v>225</v>
      </c>
      <c r="F24" s="55"/>
      <c r="G24" s="55"/>
    </row>
    <row r="25" spans="1:7">
      <c r="A25" s="53" t="s">
        <v>37</v>
      </c>
      <c r="B25" s="54">
        <v>33</v>
      </c>
      <c r="C25" s="54">
        <v>120</v>
      </c>
      <c r="D25" s="52"/>
      <c r="E25" s="52"/>
      <c r="F25" s="55"/>
      <c r="G25" s="55"/>
    </row>
    <row r="26" spans="1:7">
      <c r="A26" s="53" t="s">
        <v>38</v>
      </c>
      <c r="B26" s="54">
        <v>13</v>
      </c>
      <c r="C26" s="54">
        <v>144</v>
      </c>
      <c r="D26" s="54">
        <v>1</v>
      </c>
      <c r="E26" s="54">
        <v>12</v>
      </c>
      <c r="F26" s="55"/>
      <c r="G26" s="55"/>
    </row>
    <row r="27" spans="1:7">
      <c r="A27" s="53" t="s">
        <v>39</v>
      </c>
      <c r="B27" s="54">
        <v>893</v>
      </c>
      <c r="C27" s="54">
        <v>94</v>
      </c>
      <c r="D27" s="52"/>
      <c r="E27" s="52"/>
      <c r="F27" s="55"/>
      <c r="G27" s="55"/>
    </row>
    <row r="28" spans="1:7">
      <c r="A28" s="53" t="s">
        <v>40</v>
      </c>
      <c r="B28" s="54">
        <v>5802</v>
      </c>
      <c r="C28" s="54">
        <v>308</v>
      </c>
      <c r="D28" s="54">
        <v>0</v>
      </c>
      <c r="E28" s="54">
        <v>5802</v>
      </c>
      <c r="F28" s="55"/>
      <c r="G28" s="55"/>
    </row>
    <row r="29" spans="1:7">
      <c r="A29" s="53" t="s">
        <v>43</v>
      </c>
      <c r="B29" s="54">
        <v>3751</v>
      </c>
      <c r="C29" s="54">
        <v>169</v>
      </c>
      <c r="D29" s="54">
        <v>0</v>
      </c>
      <c r="E29" s="54">
        <v>3751</v>
      </c>
      <c r="F29" s="55"/>
      <c r="G29" s="55"/>
    </row>
    <row r="30" spans="1:7">
      <c r="A30" s="53" t="s">
        <v>44</v>
      </c>
      <c r="B30" s="54">
        <v>89</v>
      </c>
      <c r="C30" s="54">
        <v>18</v>
      </c>
      <c r="D30" s="52"/>
      <c r="E30" s="52"/>
      <c r="F30" s="55"/>
      <c r="G30" s="55"/>
    </row>
    <row r="31" spans="1:7">
      <c r="A31" s="53" t="s">
        <v>45</v>
      </c>
      <c r="B31" s="54">
        <v>3316</v>
      </c>
      <c r="C31" s="54">
        <v>187</v>
      </c>
      <c r="D31" s="54">
        <v>426</v>
      </c>
      <c r="E31" s="54">
        <v>2890</v>
      </c>
      <c r="F31" s="55"/>
      <c r="G31" s="55"/>
    </row>
    <row r="32" spans="1:7">
      <c r="A32" s="53" t="s">
        <v>46</v>
      </c>
      <c r="B32" s="54">
        <v>16002</v>
      </c>
      <c r="C32" s="54">
        <v>77</v>
      </c>
      <c r="D32" s="54">
        <v>6561</v>
      </c>
      <c r="E32" s="54">
        <v>9441</v>
      </c>
      <c r="F32" s="55"/>
      <c r="G32" s="55"/>
    </row>
    <row r="33" spans="1:7">
      <c r="A33" s="53" t="s">
        <v>50</v>
      </c>
      <c r="B33" s="54">
        <v>3</v>
      </c>
      <c r="C33" s="54">
        <v>85</v>
      </c>
      <c r="D33" s="52"/>
      <c r="E33" s="52"/>
      <c r="F33" s="55"/>
      <c r="G33" s="55"/>
    </row>
    <row r="34" spans="1:7">
      <c r="A34" s="53" t="s">
        <v>51</v>
      </c>
      <c r="B34" s="54">
        <v>4523</v>
      </c>
      <c r="C34" s="54">
        <v>203</v>
      </c>
      <c r="D34" s="52"/>
      <c r="E34" s="52"/>
      <c r="F34" s="55"/>
      <c r="G34" s="55"/>
    </row>
    <row r="35" spans="1:7">
      <c r="A35" s="53" t="s">
        <v>53</v>
      </c>
      <c r="B35" s="54">
        <v>696</v>
      </c>
      <c r="C35" s="54">
        <v>253</v>
      </c>
      <c r="D35" s="54">
        <v>0</v>
      </c>
      <c r="E35" s="54">
        <v>696</v>
      </c>
      <c r="F35" s="55"/>
      <c r="G35" s="55"/>
    </row>
    <row r="36" spans="1:7">
      <c r="A36" s="53" t="s">
        <v>292</v>
      </c>
      <c r="B36" s="54">
        <v>2626</v>
      </c>
      <c r="C36" s="54">
        <v>252</v>
      </c>
      <c r="D36" s="52"/>
      <c r="E36" s="52"/>
      <c r="F36" s="55"/>
      <c r="G36" s="55"/>
    </row>
    <row r="37" spans="1:7">
      <c r="A37" s="53" t="s">
        <v>55</v>
      </c>
      <c r="B37" s="54">
        <v>415</v>
      </c>
      <c r="C37" s="54">
        <v>216</v>
      </c>
      <c r="D37" s="54">
        <v>54</v>
      </c>
      <c r="E37" s="54">
        <v>361</v>
      </c>
      <c r="F37" s="55"/>
      <c r="G37" s="55"/>
    </row>
    <row r="38" spans="1:7">
      <c r="A38" s="53" t="s">
        <v>56</v>
      </c>
      <c r="B38" s="54">
        <v>213</v>
      </c>
      <c r="C38" s="54">
        <v>67</v>
      </c>
      <c r="D38" s="54">
        <v>29</v>
      </c>
      <c r="E38" s="54">
        <v>184</v>
      </c>
      <c r="F38" s="55"/>
      <c r="G38" s="55"/>
    </row>
    <row r="39" spans="1:7">
      <c r="A39" s="53" t="s">
        <v>58</v>
      </c>
      <c r="B39" s="54">
        <v>11</v>
      </c>
      <c r="C39" s="54">
        <v>64</v>
      </c>
      <c r="D39" s="54">
        <v>11</v>
      </c>
      <c r="E39" s="53" t="s">
        <v>291</v>
      </c>
      <c r="F39" s="55"/>
      <c r="G39" s="55"/>
    </row>
    <row r="40" spans="1:7">
      <c r="A40" s="57" t="s">
        <v>59</v>
      </c>
      <c r="B40" s="58">
        <v>791</v>
      </c>
      <c r="C40" s="58">
        <v>297</v>
      </c>
      <c r="D40" s="58">
        <v>642</v>
      </c>
      <c r="E40" s="58">
        <v>149</v>
      </c>
      <c r="F40" s="55"/>
      <c r="G40" s="55"/>
    </row>
    <row r="41" spans="1:7">
      <c r="A41" s="57" t="s">
        <v>293</v>
      </c>
      <c r="B41" s="58">
        <v>319</v>
      </c>
      <c r="C41" s="58">
        <v>63</v>
      </c>
      <c r="D41" s="58">
        <v>170</v>
      </c>
      <c r="E41" s="58">
        <v>149</v>
      </c>
      <c r="F41" s="55"/>
      <c r="G41" s="55"/>
    </row>
    <row r="42" spans="1:7">
      <c r="A42" s="57" t="s">
        <v>294</v>
      </c>
      <c r="B42" s="55"/>
      <c r="C42" s="55"/>
      <c r="D42" s="55"/>
      <c r="E42" s="55"/>
      <c r="F42" s="55"/>
      <c r="G42" s="55"/>
    </row>
    <row r="43" spans="1:7">
      <c r="A43" s="57" t="s">
        <v>61</v>
      </c>
      <c r="B43" s="58">
        <v>35115</v>
      </c>
      <c r="C43" s="58">
        <v>230</v>
      </c>
      <c r="D43" s="55"/>
      <c r="E43" s="55"/>
      <c r="F43" s="55"/>
      <c r="G43" s="55"/>
    </row>
    <row r="44" spans="1:7">
      <c r="A44" s="57" t="s">
        <v>62</v>
      </c>
      <c r="B44" s="58">
        <v>120</v>
      </c>
      <c r="C44" s="58">
        <v>196</v>
      </c>
      <c r="D44" s="58">
        <v>54</v>
      </c>
      <c r="E44" s="58">
        <v>67</v>
      </c>
      <c r="F44" s="55"/>
      <c r="G44" s="55"/>
    </row>
    <row r="45" spans="1:7">
      <c r="A45" s="57" t="s">
        <v>63</v>
      </c>
      <c r="B45" s="57" t="s">
        <v>291</v>
      </c>
      <c r="C45" s="58">
        <v>32</v>
      </c>
      <c r="D45" s="55"/>
      <c r="E45" s="55"/>
      <c r="F45" s="55"/>
      <c r="G45" s="55"/>
    </row>
    <row r="46" spans="1:7">
      <c r="A46" s="57" t="s">
        <v>65</v>
      </c>
      <c r="B46" s="58">
        <v>119</v>
      </c>
      <c r="C46" s="58">
        <v>60</v>
      </c>
      <c r="D46" s="58">
        <v>22</v>
      </c>
      <c r="E46" s="58">
        <v>98</v>
      </c>
      <c r="F46" s="55"/>
      <c r="G46" s="55"/>
    </row>
    <row r="47" spans="1:7">
      <c r="A47" s="57" t="s">
        <v>66</v>
      </c>
      <c r="B47" s="58">
        <v>3013</v>
      </c>
      <c r="C47" s="58">
        <v>240</v>
      </c>
      <c r="D47" s="55"/>
      <c r="E47" s="55"/>
      <c r="F47" s="55"/>
      <c r="G47" s="55"/>
    </row>
    <row r="48" spans="1:7">
      <c r="A48" s="57" t="s">
        <v>67</v>
      </c>
      <c r="B48" s="58">
        <v>9</v>
      </c>
      <c r="C48" s="58">
        <v>120</v>
      </c>
      <c r="D48" s="58">
        <v>0</v>
      </c>
      <c r="E48" s="58">
        <v>0</v>
      </c>
      <c r="F48" s="55"/>
      <c r="G48" s="55"/>
    </row>
    <row r="49" spans="1:7">
      <c r="A49" s="57" t="s">
        <v>69</v>
      </c>
      <c r="B49" s="58">
        <v>258</v>
      </c>
      <c r="C49" s="58">
        <v>165</v>
      </c>
      <c r="D49" s="58">
        <v>0</v>
      </c>
      <c r="E49" s="58">
        <v>258</v>
      </c>
      <c r="F49" s="55"/>
      <c r="G49" s="55"/>
    </row>
    <row r="50" spans="1:7">
      <c r="A50" s="57" t="s">
        <v>71</v>
      </c>
      <c r="B50" s="58">
        <v>476</v>
      </c>
      <c r="C50" s="58">
        <v>213</v>
      </c>
      <c r="D50" s="58">
        <v>257</v>
      </c>
      <c r="E50" s="58">
        <v>220</v>
      </c>
      <c r="F50" s="55"/>
      <c r="G50" s="55"/>
    </row>
    <row r="51" spans="1:7">
      <c r="A51" s="57" t="s">
        <v>72</v>
      </c>
      <c r="B51" s="58">
        <v>251</v>
      </c>
      <c r="C51" s="58">
        <v>20</v>
      </c>
      <c r="D51" s="55"/>
      <c r="E51" s="55"/>
      <c r="F51" s="55"/>
      <c r="G51" s="55"/>
    </row>
    <row r="52" spans="1:7">
      <c r="A52" s="57" t="s">
        <v>295</v>
      </c>
      <c r="B52" s="58">
        <v>0</v>
      </c>
      <c r="C52" s="55"/>
      <c r="D52" s="58">
        <v>0</v>
      </c>
      <c r="E52" s="58">
        <v>0</v>
      </c>
      <c r="F52" s="55"/>
      <c r="G52" s="55"/>
    </row>
    <row r="53" spans="1:7">
      <c r="A53" s="57" t="s">
        <v>74</v>
      </c>
      <c r="B53" s="58">
        <v>0</v>
      </c>
      <c r="C53" s="58">
        <v>0</v>
      </c>
      <c r="D53" s="58">
        <v>0</v>
      </c>
      <c r="E53" s="58">
        <v>0</v>
      </c>
      <c r="F53" s="55"/>
      <c r="G53" s="55"/>
    </row>
    <row r="54" spans="1:7">
      <c r="A54" s="57" t="s">
        <v>76</v>
      </c>
      <c r="B54" s="58">
        <v>2320</v>
      </c>
      <c r="C54" s="58">
        <v>104</v>
      </c>
      <c r="D54" s="58">
        <v>1851</v>
      </c>
      <c r="E54" s="58">
        <v>469</v>
      </c>
      <c r="F54" s="55"/>
      <c r="G54" s="55"/>
    </row>
    <row r="55" spans="1:7">
      <c r="A55" s="57" t="s">
        <v>77</v>
      </c>
      <c r="B55" s="58">
        <v>2935</v>
      </c>
      <c r="C55" s="58">
        <v>173</v>
      </c>
      <c r="D55" s="58">
        <v>1043</v>
      </c>
      <c r="E55" s="58">
        <v>1892</v>
      </c>
      <c r="F55" s="55"/>
      <c r="G55" s="55"/>
    </row>
    <row r="56" spans="1:7">
      <c r="A56" s="57" t="s">
        <v>78</v>
      </c>
      <c r="B56" s="58">
        <v>2846</v>
      </c>
      <c r="C56" s="58">
        <v>350</v>
      </c>
      <c r="D56" s="58">
        <v>0</v>
      </c>
      <c r="E56" s="58">
        <v>2846</v>
      </c>
      <c r="F56" s="55"/>
      <c r="G56" s="55"/>
    </row>
    <row r="57" spans="1:7">
      <c r="A57" s="57" t="s">
        <v>80</v>
      </c>
      <c r="B57" s="58">
        <v>5405</v>
      </c>
      <c r="C57" s="58">
        <v>235</v>
      </c>
      <c r="D57" s="58">
        <v>0</v>
      </c>
      <c r="E57" s="58">
        <v>5405</v>
      </c>
      <c r="F57" s="55"/>
      <c r="G57" s="55"/>
    </row>
    <row r="58" spans="1:7">
      <c r="A58" s="57" t="s">
        <v>81</v>
      </c>
      <c r="B58" s="58">
        <v>18</v>
      </c>
      <c r="C58" s="58">
        <v>37</v>
      </c>
      <c r="D58" s="55"/>
      <c r="E58" s="55"/>
      <c r="F58" s="55"/>
      <c r="G58" s="55"/>
    </row>
    <row r="59" spans="1:7">
      <c r="A59" s="57" t="s">
        <v>82</v>
      </c>
      <c r="B59" s="58">
        <v>455</v>
      </c>
      <c r="C59" s="58">
        <v>161</v>
      </c>
      <c r="D59" s="58">
        <v>124</v>
      </c>
      <c r="E59" s="58">
        <v>330</v>
      </c>
      <c r="F59" s="55"/>
      <c r="G59" s="55"/>
    </row>
    <row r="60" spans="1:7">
      <c r="A60" s="57" t="s">
        <v>83</v>
      </c>
      <c r="B60" s="58">
        <v>3663</v>
      </c>
      <c r="C60" s="58">
        <v>321</v>
      </c>
      <c r="D60" s="58">
        <v>2242</v>
      </c>
      <c r="E60" s="58">
        <v>1421</v>
      </c>
      <c r="F60" s="55"/>
      <c r="G60" s="55"/>
    </row>
    <row r="61" spans="1:7">
      <c r="A61" s="57" t="s">
        <v>84</v>
      </c>
      <c r="B61" s="58">
        <v>378</v>
      </c>
      <c r="C61" s="58">
        <v>40</v>
      </c>
      <c r="D61" s="55"/>
      <c r="E61" s="55"/>
      <c r="F61" s="55"/>
      <c r="G61" s="55"/>
    </row>
    <row r="62" spans="1:7">
      <c r="A62" s="57" t="s">
        <v>85</v>
      </c>
      <c r="B62" s="58">
        <v>0</v>
      </c>
      <c r="C62" s="55"/>
      <c r="D62" s="58">
        <v>0</v>
      </c>
      <c r="E62" s="58">
        <v>0</v>
      </c>
      <c r="F62" s="55"/>
      <c r="G62" s="55"/>
    </row>
    <row r="63" spans="1:7">
      <c r="A63" s="57" t="s">
        <v>86</v>
      </c>
      <c r="B63" s="58">
        <v>193</v>
      </c>
      <c r="C63" s="58">
        <v>48</v>
      </c>
      <c r="D63" s="58">
        <v>83</v>
      </c>
      <c r="E63" s="58">
        <v>110</v>
      </c>
      <c r="F63" s="55"/>
      <c r="G63" s="55"/>
    </row>
    <row r="64" spans="1:7">
      <c r="A64" s="57" t="s">
        <v>87</v>
      </c>
      <c r="B64" s="58">
        <v>0</v>
      </c>
      <c r="C64" s="58">
        <v>0</v>
      </c>
      <c r="D64" s="58">
        <v>0</v>
      </c>
      <c r="E64" s="58">
        <v>0</v>
      </c>
      <c r="F64" s="55"/>
      <c r="G64" s="55"/>
    </row>
    <row r="65" spans="1:7">
      <c r="A65" s="57" t="s">
        <v>89</v>
      </c>
      <c r="B65" s="58">
        <v>26</v>
      </c>
      <c r="C65" s="58">
        <v>368</v>
      </c>
      <c r="D65" s="57" t="s">
        <v>291</v>
      </c>
      <c r="E65" s="58">
        <v>26</v>
      </c>
      <c r="F65" s="55"/>
      <c r="G65" s="55"/>
    </row>
    <row r="66" spans="1:7">
      <c r="A66" s="57" t="s">
        <v>296</v>
      </c>
      <c r="B66" s="58">
        <v>2</v>
      </c>
      <c r="C66" s="58">
        <v>67</v>
      </c>
      <c r="D66" s="58">
        <v>0</v>
      </c>
      <c r="E66" s="58">
        <v>2</v>
      </c>
      <c r="F66" s="55"/>
      <c r="G66" s="55"/>
    </row>
    <row r="67" spans="1:7">
      <c r="A67" s="57" t="s">
        <v>90</v>
      </c>
      <c r="B67" s="58">
        <v>461</v>
      </c>
      <c r="C67" s="58">
        <v>130</v>
      </c>
      <c r="D67" s="58">
        <v>49</v>
      </c>
      <c r="E67" s="58">
        <v>412</v>
      </c>
      <c r="F67" s="55"/>
      <c r="G67" s="55"/>
    </row>
    <row r="68" spans="1:7">
      <c r="A68" s="57" t="s">
        <v>91</v>
      </c>
      <c r="B68" s="58">
        <v>492</v>
      </c>
      <c r="C68" s="58">
        <v>77</v>
      </c>
      <c r="D68" s="55"/>
      <c r="E68" s="55"/>
      <c r="F68" s="55"/>
      <c r="G68" s="55"/>
    </row>
    <row r="69" spans="1:7">
      <c r="A69" s="57" t="s">
        <v>92</v>
      </c>
      <c r="B69" s="58">
        <v>59</v>
      </c>
      <c r="C69" s="58">
        <v>30</v>
      </c>
      <c r="D69" s="55"/>
      <c r="E69" s="55"/>
      <c r="F69" s="55"/>
      <c r="G69" s="55"/>
    </row>
    <row r="70" spans="1:7">
      <c r="A70" s="57" t="s">
        <v>93</v>
      </c>
      <c r="B70" s="58">
        <v>2991</v>
      </c>
      <c r="C70" s="58">
        <v>181</v>
      </c>
      <c r="D70" s="58">
        <v>0</v>
      </c>
      <c r="E70" s="58">
        <v>2991</v>
      </c>
      <c r="F70" s="55"/>
      <c r="G70" s="55"/>
    </row>
    <row r="71" spans="1:7">
      <c r="A71" s="57" t="s">
        <v>94</v>
      </c>
      <c r="B71" s="58">
        <v>6</v>
      </c>
      <c r="C71" s="58">
        <v>66</v>
      </c>
      <c r="D71" s="58">
        <v>2</v>
      </c>
      <c r="E71" s="58">
        <v>5</v>
      </c>
      <c r="F71" s="55"/>
      <c r="G71" s="55"/>
    </row>
    <row r="72" spans="1:7">
      <c r="A72" s="57" t="s">
        <v>297</v>
      </c>
      <c r="B72" s="58">
        <v>0</v>
      </c>
      <c r="C72" s="55"/>
      <c r="D72" s="58">
        <v>0</v>
      </c>
      <c r="E72" s="58">
        <v>0</v>
      </c>
      <c r="F72" s="55"/>
      <c r="G72" s="55"/>
    </row>
    <row r="73" spans="1:7">
      <c r="A73" s="57" t="s">
        <v>95</v>
      </c>
      <c r="B73" s="58">
        <v>556</v>
      </c>
      <c r="C73" s="58">
        <v>121</v>
      </c>
      <c r="D73" s="58">
        <v>154</v>
      </c>
      <c r="E73" s="58">
        <v>402</v>
      </c>
      <c r="F73" s="55"/>
      <c r="G73" s="55"/>
    </row>
    <row r="74" spans="1:7">
      <c r="A74" s="57" t="s">
        <v>96</v>
      </c>
      <c r="B74" s="58">
        <v>377</v>
      </c>
      <c r="C74" s="58">
        <v>182</v>
      </c>
      <c r="D74" s="58">
        <v>55</v>
      </c>
      <c r="E74" s="58">
        <v>322</v>
      </c>
      <c r="F74" s="55"/>
      <c r="G74" s="55"/>
    </row>
    <row r="75" spans="1:7">
      <c r="A75" s="57" t="s">
        <v>97</v>
      </c>
      <c r="B75" s="58">
        <v>1</v>
      </c>
      <c r="C75" s="58">
        <v>10</v>
      </c>
      <c r="D75" s="57" t="s">
        <v>291</v>
      </c>
      <c r="E75" s="57" t="s">
        <v>291</v>
      </c>
      <c r="F75" s="55"/>
      <c r="G75" s="55"/>
    </row>
    <row r="76" spans="1:7">
      <c r="A76" s="57" t="s">
        <v>98</v>
      </c>
      <c r="B76" s="58">
        <v>5167</v>
      </c>
      <c r="C76" s="58">
        <v>73</v>
      </c>
      <c r="D76" s="58">
        <v>517</v>
      </c>
      <c r="E76" s="58">
        <v>4650</v>
      </c>
      <c r="F76" s="55"/>
      <c r="G76" s="55"/>
    </row>
    <row r="77" spans="1:7">
      <c r="A77" s="57" t="s">
        <v>99</v>
      </c>
      <c r="B77" s="58">
        <v>10227</v>
      </c>
      <c r="C77" s="58">
        <v>112</v>
      </c>
      <c r="D77" s="58">
        <v>0</v>
      </c>
      <c r="E77" s="58">
        <v>10227</v>
      </c>
      <c r="F77" s="55"/>
      <c r="G77" s="55"/>
    </row>
    <row r="78" spans="1:7">
      <c r="A78" s="57" t="s">
        <v>100</v>
      </c>
      <c r="B78" s="58">
        <v>394</v>
      </c>
      <c r="C78" s="58">
        <v>37</v>
      </c>
      <c r="D78" s="58">
        <v>39</v>
      </c>
      <c r="E78" s="58">
        <v>354</v>
      </c>
      <c r="F78" s="55"/>
      <c r="G78" s="55"/>
    </row>
    <row r="79" spans="1:7">
      <c r="A79" s="57" t="s">
        <v>102</v>
      </c>
      <c r="B79" s="58">
        <v>117</v>
      </c>
      <c r="C79" s="58">
        <v>155</v>
      </c>
      <c r="D79" s="58">
        <v>97</v>
      </c>
      <c r="E79" s="58">
        <v>20</v>
      </c>
      <c r="F79" s="55"/>
      <c r="G79" s="55"/>
    </row>
    <row r="80" spans="1:7">
      <c r="A80" s="57" t="s">
        <v>103</v>
      </c>
      <c r="B80" s="58">
        <v>6</v>
      </c>
      <c r="C80" s="58">
        <v>36</v>
      </c>
      <c r="D80" s="58">
        <v>3</v>
      </c>
      <c r="E80" s="58">
        <v>3</v>
      </c>
      <c r="F80" s="55"/>
      <c r="G80" s="55"/>
    </row>
    <row r="81" spans="1:7">
      <c r="A81" s="57" t="s">
        <v>104</v>
      </c>
      <c r="B81" s="58">
        <v>1385</v>
      </c>
      <c r="C81" s="58">
        <v>149</v>
      </c>
      <c r="D81" s="58">
        <v>544</v>
      </c>
      <c r="E81" s="58">
        <v>841</v>
      </c>
      <c r="F81" s="55"/>
      <c r="G81" s="55"/>
    </row>
    <row r="82" spans="1:7">
      <c r="A82" s="57" t="s">
        <v>105</v>
      </c>
      <c r="B82" s="58">
        <v>52</v>
      </c>
      <c r="C82" s="58">
        <v>154</v>
      </c>
      <c r="D82" s="57" t="s">
        <v>291</v>
      </c>
      <c r="E82" s="58">
        <v>51</v>
      </c>
      <c r="F82" s="55"/>
      <c r="G82" s="55"/>
    </row>
    <row r="83" spans="1:7">
      <c r="A83" s="57" t="s">
        <v>107</v>
      </c>
      <c r="B83" s="58">
        <v>3</v>
      </c>
      <c r="C83" s="58">
        <v>30</v>
      </c>
      <c r="D83" s="55"/>
      <c r="E83" s="55"/>
      <c r="F83" s="55"/>
      <c r="G83" s="55"/>
    </row>
    <row r="84" spans="1:7">
      <c r="A84" s="57" t="s">
        <v>108</v>
      </c>
      <c r="B84" s="58">
        <v>364</v>
      </c>
      <c r="C84" s="58">
        <v>110</v>
      </c>
      <c r="D84" s="58">
        <v>239</v>
      </c>
      <c r="E84" s="58">
        <v>125</v>
      </c>
      <c r="F84" s="55"/>
      <c r="G84" s="55"/>
    </row>
    <row r="85" spans="1:7">
      <c r="A85" s="57" t="s">
        <v>109</v>
      </c>
      <c r="B85" s="58">
        <v>836</v>
      </c>
      <c r="C85" s="58">
        <v>189</v>
      </c>
      <c r="D85" s="58">
        <v>62</v>
      </c>
      <c r="E85" s="58">
        <v>774</v>
      </c>
      <c r="F85" s="55"/>
      <c r="G85" s="55"/>
    </row>
    <row r="86" spans="1:7">
      <c r="A86" s="57" t="s">
        <v>112</v>
      </c>
      <c r="B86" s="58">
        <v>48</v>
      </c>
      <c r="C86" s="58">
        <v>75</v>
      </c>
      <c r="D86" s="58">
        <v>39</v>
      </c>
      <c r="E86" s="58">
        <v>9</v>
      </c>
      <c r="F86" s="55"/>
      <c r="G86" s="55"/>
    </row>
    <row r="87" spans="1:7">
      <c r="A87" s="57" t="s">
        <v>298</v>
      </c>
      <c r="B87" s="58">
        <v>920</v>
      </c>
      <c r="C87" s="58">
        <v>49</v>
      </c>
      <c r="D87" s="58">
        <v>9</v>
      </c>
      <c r="E87" s="58">
        <v>911</v>
      </c>
      <c r="F87" s="55"/>
      <c r="G87" s="55"/>
    </row>
    <row r="88" spans="1:7">
      <c r="A88" s="57" t="s">
        <v>114</v>
      </c>
      <c r="B88" s="58">
        <v>665</v>
      </c>
      <c r="C88" s="58">
        <v>198</v>
      </c>
      <c r="D88" s="58">
        <v>356</v>
      </c>
      <c r="E88" s="58">
        <v>309</v>
      </c>
      <c r="F88" s="55"/>
      <c r="G88" s="55"/>
    </row>
    <row r="89" spans="1:7">
      <c r="A89" s="57" t="s">
        <v>115</v>
      </c>
      <c r="B89" s="58">
        <v>5</v>
      </c>
      <c r="C89" s="58">
        <v>39</v>
      </c>
      <c r="D89" s="58">
        <v>4</v>
      </c>
      <c r="E89" s="58">
        <v>2</v>
      </c>
      <c r="F89" s="55"/>
      <c r="G89" s="55"/>
    </row>
    <row r="90" spans="1:7">
      <c r="A90" s="57" t="s">
        <v>116</v>
      </c>
      <c r="B90" s="58">
        <v>3</v>
      </c>
      <c r="C90" s="58">
        <v>65</v>
      </c>
      <c r="D90" s="55"/>
      <c r="E90" s="55"/>
      <c r="F90" s="55"/>
      <c r="G90" s="55"/>
    </row>
    <row r="91" spans="1:7">
      <c r="A91" s="57" t="s">
        <v>117</v>
      </c>
      <c r="B91" s="58">
        <v>660</v>
      </c>
      <c r="C91" s="58">
        <v>158</v>
      </c>
      <c r="D91" s="55"/>
      <c r="E91" s="55"/>
      <c r="F91" s="55"/>
      <c r="G91" s="55"/>
    </row>
    <row r="92" spans="1:7">
      <c r="A92" s="57" t="s">
        <v>118</v>
      </c>
      <c r="B92" s="58">
        <v>8</v>
      </c>
      <c r="C92" s="58">
        <v>36</v>
      </c>
      <c r="D92" s="55"/>
      <c r="E92" s="55"/>
      <c r="F92" s="55"/>
      <c r="G92" s="55"/>
    </row>
    <row r="93" spans="1:7">
      <c r="A93" s="57" t="s">
        <v>119</v>
      </c>
      <c r="B93" s="58">
        <v>2</v>
      </c>
      <c r="C93" s="58">
        <v>254</v>
      </c>
      <c r="D93" s="55"/>
      <c r="E93" s="55"/>
      <c r="F93" s="55"/>
      <c r="G93" s="55"/>
    </row>
    <row r="94" spans="1:7">
      <c r="A94" s="57" t="s">
        <v>120</v>
      </c>
      <c r="B94" s="58">
        <v>515</v>
      </c>
      <c r="C94" s="58">
        <v>236</v>
      </c>
      <c r="D94" s="58">
        <v>301</v>
      </c>
      <c r="E94" s="58">
        <v>214</v>
      </c>
      <c r="F94" s="55"/>
      <c r="G94" s="55"/>
    </row>
    <row r="95" spans="1:7">
      <c r="A95" s="57" t="s">
        <v>121</v>
      </c>
      <c r="B95" s="58">
        <v>26</v>
      </c>
      <c r="C95" s="58">
        <v>299</v>
      </c>
      <c r="D95" s="58">
        <v>8</v>
      </c>
      <c r="E95" s="58">
        <v>18</v>
      </c>
      <c r="F95" s="55"/>
      <c r="G95" s="55"/>
    </row>
    <row r="96" spans="1:7">
      <c r="A96" s="57" t="s">
        <v>122</v>
      </c>
      <c r="B96" s="58">
        <v>2133</v>
      </c>
      <c r="C96" s="58">
        <v>171</v>
      </c>
      <c r="D96" s="55"/>
      <c r="E96" s="55"/>
      <c r="F96" s="55"/>
      <c r="G96" s="55"/>
    </row>
    <row r="97" spans="1:7">
      <c r="A97" s="57" t="s">
        <v>123</v>
      </c>
      <c r="B97" s="58">
        <v>345</v>
      </c>
      <c r="C97" s="58">
        <v>110</v>
      </c>
      <c r="D97" s="55"/>
      <c r="E97" s="55"/>
      <c r="F97" s="55"/>
      <c r="G97" s="55"/>
    </row>
    <row r="98" spans="1:7">
      <c r="A98" s="57" t="s">
        <v>124</v>
      </c>
      <c r="B98" s="58">
        <v>5034</v>
      </c>
      <c r="C98" s="58">
        <v>227</v>
      </c>
      <c r="D98" s="58">
        <v>0</v>
      </c>
      <c r="E98" s="58">
        <v>5034</v>
      </c>
      <c r="F98" s="55"/>
      <c r="G98" s="55"/>
    </row>
    <row r="99" spans="1:7">
      <c r="A99" s="57" t="s">
        <v>126</v>
      </c>
      <c r="B99" s="58">
        <v>93</v>
      </c>
      <c r="C99" s="58">
        <v>20</v>
      </c>
      <c r="D99" s="58">
        <v>0</v>
      </c>
      <c r="E99" s="58">
        <v>93</v>
      </c>
      <c r="F99" s="55"/>
      <c r="G99" s="55"/>
    </row>
    <row r="100" spans="1:7">
      <c r="A100" s="57" t="s">
        <v>127</v>
      </c>
      <c r="B100" s="57" t="s">
        <v>291</v>
      </c>
      <c r="C100" s="58">
        <v>231</v>
      </c>
      <c r="D100" s="55"/>
      <c r="E100" s="55"/>
      <c r="F100" s="55"/>
      <c r="G100" s="55"/>
    </row>
    <row r="101" spans="1:7">
      <c r="A101" s="57" t="s">
        <v>128</v>
      </c>
      <c r="B101" s="58">
        <v>2</v>
      </c>
      <c r="C101" s="58">
        <v>162</v>
      </c>
      <c r="D101" s="58">
        <v>0</v>
      </c>
      <c r="E101" s="58">
        <v>2</v>
      </c>
      <c r="F101" s="55"/>
      <c r="G101" s="55"/>
    </row>
    <row r="102" spans="1:7">
      <c r="A102" s="57" t="s">
        <v>129</v>
      </c>
      <c r="B102" s="58">
        <v>15</v>
      </c>
      <c r="C102" s="58">
        <v>311</v>
      </c>
      <c r="D102" s="58">
        <v>0</v>
      </c>
      <c r="E102" s="58">
        <v>15</v>
      </c>
      <c r="F102" s="55"/>
      <c r="G102" s="55"/>
    </row>
    <row r="103" spans="1:7">
      <c r="A103" s="57" t="s">
        <v>130</v>
      </c>
      <c r="B103" s="58">
        <v>4</v>
      </c>
      <c r="C103" s="58">
        <v>20</v>
      </c>
      <c r="D103" s="58">
        <v>0</v>
      </c>
      <c r="E103" s="58">
        <v>4</v>
      </c>
      <c r="F103" s="55"/>
      <c r="G103" s="55"/>
    </row>
    <row r="104" spans="1:7">
      <c r="A104" s="57" t="s">
        <v>131</v>
      </c>
      <c r="B104" s="58">
        <v>3</v>
      </c>
      <c r="C104" s="58">
        <v>86</v>
      </c>
      <c r="D104" s="58">
        <v>1</v>
      </c>
      <c r="E104" s="58">
        <v>2</v>
      </c>
      <c r="F104" s="55"/>
      <c r="G104" s="55"/>
    </row>
    <row r="105" spans="1:7">
      <c r="A105" s="57" t="s">
        <v>133</v>
      </c>
      <c r="B105" s="58">
        <v>4727</v>
      </c>
      <c r="C105" s="58">
        <v>72</v>
      </c>
      <c r="D105" s="58">
        <v>1870</v>
      </c>
      <c r="E105" s="58">
        <v>2857</v>
      </c>
      <c r="F105" s="55"/>
      <c r="G105" s="55"/>
    </row>
    <row r="106" spans="1:7">
      <c r="A106" s="57" t="s">
        <v>134</v>
      </c>
      <c r="B106" s="58">
        <v>18</v>
      </c>
      <c r="C106" s="58">
        <v>272</v>
      </c>
      <c r="D106" s="58">
        <v>0</v>
      </c>
      <c r="E106" s="58">
        <v>18</v>
      </c>
      <c r="F106" s="55"/>
      <c r="G106" s="55"/>
    </row>
    <row r="107" spans="1:7">
      <c r="A107" s="57" t="s">
        <v>247</v>
      </c>
      <c r="B107" s="58">
        <v>0</v>
      </c>
      <c r="C107" s="55"/>
      <c r="D107" s="58">
        <v>0</v>
      </c>
      <c r="E107" s="58">
        <v>0</v>
      </c>
      <c r="F107" s="55"/>
      <c r="G107" s="55"/>
    </row>
    <row r="108" spans="1:7">
      <c r="A108" s="57" t="s">
        <v>135</v>
      </c>
      <c r="B108" s="58">
        <v>1406</v>
      </c>
      <c r="C108" s="58">
        <v>112</v>
      </c>
      <c r="D108" s="58">
        <v>1309</v>
      </c>
      <c r="E108" s="58">
        <v>97</v>
      </c>
      <c r="F108" s="55"/>
      <c r="G108" s="55"/>
    </row>
    <row r="109" spans="1:7">
      <c r="A109" s="57" t="s">
        <v>136</v>
      </c>
      <c r="B109" s="58">
        <v>121</v>
      </c>
      <c r="C109" s="58">
        <v>147</v>
      </c>
      <c r="D109" s="58">
        <v>49</v>
      </c>
      <c r="E109" s="58">
        <v>73</v>
      </c>
      <c r="F109" s="55"/>
      <c r="G109" s="55"/>
    </row>
    <row r="110" spans="1:7">
      <c r="A110" s="57" t="s">
        <v>138</v>
      </c>
      <c r="B110" s="58">
        <v>154</v>
      </c>
      <c r="C110" s="58">
        <v>27</v>
      </c>
      <c r="D110" s="58">
        <v>52</v>
      </c>
      <c r="E110" s="58">
        <v>102</v>
      </c>
      <c r="F110" s="55"/>
      <c r="G110" s="55"/>
    </row>
    <row r="111" spans="1:7">
      <c r="A111" s="57" t="s">
        <v>139</v>
      </c>
      <c r="B111" s="58">
        <v>1377</v>
      </c>
      <c r="C111" s="58">
        <v>36</v>
      </c>
      <c r="D111" s="55"/>
      <c r="E111" s="55"/>
      <c r="F111" s="55"/>
      <c r="G111" s="55"/>
    </row>
    <row r="112" spans="1:7">
      <c r="A112" s="57" t="s">
        <v>140</v>
      </c>
      <c r="B112" s="58">
        <v>1342</v>
      </c>
      <c r="C112" s="58">
        <v>46</v>
      </c>
      <c r="D112" s="55"/>
      <c r="E112" s="55"/>
      <c r="F112" s="55"/>
      <c r="G112" s="55"/>
    </row>
    <row r="113" spans="1:7">
      <c r="A113" s="57" t="s">
        <v>141</v>
      </c>
      <c r="B113" s="58">
        <v>166</v>
      </c>
      <c r="C113" s="58">
        <v>24</v>
      </c>
      <c r="D113" s="55"/>
      <c r="E113" s="55"/>
      <c r="F113" s="55"/>
      <c r="G113" s="55"/>
    </row>
    <row r="114" spans="1:7">
      <c r="A114" s="57" t="s">
        <v>142</v>
      </c>
      <c r="B114" s="58">
        <v>0</v>
      </c>
      <c r="C114" s="55"/>
      <c r="D114" s="58">
        <v>0</v>
      </c>
      <c r="E114" s="58">
        <v>0</v>
      </c>
      <c r="F114" s="55"/>
      <c r="G114" s="55"/>
    </row>
    <row r="115" spans="1:7">
      <c r="A115" s="57" t="s">
        <v>143</v>
      </c>
      <c r="B115" s="58">
        <v>647</v>
      </c>
      <c r="C115" s="58">
        <v>178</v>
      </c>
      <c r="D115" s="55"/>
      <c r="E115" s="55"/>
      <c r="F115" s="55"/>
      <c r="G115" s="55"/>
    </row>
    <row r="116" spans="1:7">
      <c r="A116" s="57" t="s">
        <v>144</v>
      </c>
      <c r="B116" s="58">
        <v>81</v>
      </c>
      <c r="C116" s="58">
        <v>215</v>
      </c>
      <c r="D116" s="58">
        <v>41</v>
      </c>
      <c r="E116" s="58">
        <v>41</v>
      </c>
      <c r="F116" s="55"/>
      <c r="G116" s="55"/>
    </row>
    <row r="117" spans="1:7">
      <c r="A117" s="57" t="s">
        <v>145</v>
      </c>
      <c r="B117" s="58">
        <v>53</v>
      </c>
      <c r="C117" s="58">
        <v>64</v>
      </c>
      <c r="D117" s="55"/>
      <c r="E117" s="55"/>
      <c r="F117" s="55"/>
      <c r="G117" s="55"/>
    </row>
    <row r="118" spans="1:7">
      <c r="A118" s="57" t="s">
        <v>146</v>
      </c>
      <c r="B118" s="58">
        <v>3975</v>
      </c>
      <c r="C118" s="58">
        <v>392</v>
      </c>
      <c r="D118" s="58">
        <v>1131</v>
      </c>
      <c r="E118" s="58">
        <v>2844</v>
      </c>
      <c r="F118" s="55"/>
      <c r="G118" s="55"/>
    </row>
    <row r="119" spans="1:7">
      <c r="A119" s="57" t="s">
        <v>147</v>
      </c>
      <c r="B119" s="58">
        <v>482</v>
      </c>
      <c r="C119" s="58">
        <v>155</v>
      </c>
      <c r="D119" s="58">
        <v>14</v>
      </c>
      <c r="E119" s="58">
        <v>467</v>
      </c>
      <c r="F119" s="55"/>
      <c r="G119" s="55"/>
    </row>
    <row r="120" spans="1:7">
      <c r="A120" s="57" t="s">
        <v>148</v>
      </c>
      <c r="B120" s="58">
        <v>11</v>
      </c>
      <c r="C120" s="58">
        <v>10</v>
      </c>
      <c r="D120" s="55"/>
      <c r="E120" s="55"/>
      <c r="F120" s="55"/>
      <c r="G120" s="55"/>
    </row>
    <row r="121" spans="1:7">
      <c r="A121" s="57" t="s">
        <v>149</v>
      </c>
      <c r="B121" s="58">
        <v>936</v>
      </c>
      <c r="C121" s="58">
        <v>134</v>
      </c>
      <c r="D121" s="58">
        <v>0</v>
      </c>
      <c r="E121" s="58">
        <v>936</v>
      </c>
      <c r="F121" s="55"/>
      <c r="G121" s="55"/>
    </row>
    <row r="122" spans="1:7">
      <c r="A122" s="57" t="s">
        <v>152</v>
      </c>
      <c r="B122" s="58">
        <v>1</v>
      </c>
      <c r="C122" s="58">
        <v>48</v>
      </c>
      <c r="D122" s="58">
        <v>0</v>
      </c>
      <c r="E122" s="58">
        <v>1</v>
      </c>
      <c r="F122" s="55"/>
      <c r="G122" s="55"/>
    </row>
    <row r="123" spans="1:7">
      <c r="A123" s="57" t="s">
        <v>153</v>
      </c>
      <c r="B123" s="58">
        <v>1157</v>
      </c>
      <c r="C123" s="58">
        <v>96</v>
      </c>
      <c r="D123" s="58">
        <v>841</v>
      </c>
      <c r="E123" s="58">
        <v>316</v>
      </c>
      <c r="F123" s="55"/>
      <c r="G123" s="55"/>
    </row>
    <row r="124" spans="1:7">
      <c r="A124" s="57" t="s">
        <v>155</v>
      </c>
      <c r="B124" s="58">
        <v>135</v>
      </c>
      <c r="C124" s="58">
        <v>92</v>
      </c>
      <c r="D124" s="58">
        <v>113</v>
      </c>
      <c r="E124" s="58">
        <v>22</v>
      </c>
      <c r="F124" s="55"/>
      <c r="G124" s="55"/>
    </row>
    <row r="125" spans="1:7">
      <c r="A125" s="57" t="s">
        <v>156</v>
      </c>
      <c r="B125" s="58">
        <v>8</v>
      </c>
      <c r="C125" s="58">
        <v>190</v>
      </c>
      <c r="D125" s="58">
        <v>0</v>
      </c>
      <c r="E125" s="58">
        <v>8</v>
      </c>
      <c r="F125" s="55"/>
      <c r="G125" s="55"/>
    </row>
    <row r="126" spans="1:7">
      <c r="A126" s="57" t="s">
        <v>157</v>
      </c>
      <c r="B126" s="58">
        <v>751</v>
      </c>
      <c r="C126" s="58">
        <v>163</v>
      </c>
      <c r="D126" s="57" t="s">
        <v>291</v>
      </c>
      <c r="E126" s="58">
        <v>751</v>
      </c>
      <c r="F126" s="55"/>
      <c r="G126" s="55"/>
    </row>
    <row r="127" spans="1:7">
      <c r="A127" s="57" t="s">
        <v>158</v>
      </c>
      <c r="B127" s="58">
        <v>5195</v>
      </c>
      <c r="C127" s="58">
        <v>155</v>
      </c>
      <c r="D127" s="58">
        <v>0</v>
      </c>
      <c r="E127" s="58">
        <v>5195</v>
      </c>
      <c r="F127" s="55"/>
      <c r="G127" s="55"/>
    </row>
    <row r="128" spans="1:7">
      <c r="A128" s="57" t="s">
        <v>160</v>
      </c>
      <c r="B128" s="58">
        <v>8891</v>
      </c>
      <c r="C128" s="58">
        <v>120</v>
      </c>
      <c r="D128" s="55"/>
      <c r="E128" s="55"/>
      <c r="F128" s="55"/>
      <c r="G128" s="55"/>
    </row>
    <row r="129" spans="1:7">
      <c r="A129" s="57" t="s">
        <v>161</v>
      </c>
      <c r="B129" s="58">
        <v>1298</v>
      </c>
      <c r="C129" s="58">
        <v>161</v>
      </c>
      <c r="D129" s="58">
        <v>28</v>
      </c>
      <c r="E129" s="58">
        <v>1270</v>
      </c>
      <c r="F129" s="55"/>
      <c r="G129" s="55"/>
    </row>
    <row r="130" spans="1:7">
      <c r="A130" s="57" t="s">
        <v>163</v>
      </c>
      <c r="B130" s="58">
        <v>2540</v>
      </c>
      <c r="C130" s="58">
        <v>269</v>
      </c>
      <c r="D130" s="58">
        <v>1751</v>
      </c>
      <c r="E130" s="58">
        <v>789</v>
      </c>
      <c r="F130" s="55"/>
      <c r="G130" s="55"/>
    </row>
    <row r="131" spans="1:7">
      <c r="A131" s="57" t="s">
        <v>252</v>
      </c>
      <c r="B131" s="58">
        <v>43</v>
      </c>
      <c r="C131" s="58">
        <v>88</v>
      </c>
      <c r="D131" s="57" t="s">
        <v>291</v>
      </c>
      <c r="E131" s="58">
        <v>43</v>
      </c>
      <c r="F131" s="55"/>
      <c r="G131" s="55"/>
    </row>
    <row r="132" spans="1:7">
      <c r="A132" s="57" t="s">
        <v>165</v>
      </c>
      <c r="B132" s="58">
        <v>0</v>
      </c>
      <c r="C132" s="55"/>
      <c r="D132" s="58">
        <v>0</v>
      </c>
      <c r="E132" s="58">
        <v>0</v>
      </c>
      <c r="F132" s="55"/>
      <c r="G132" s="55"/>
    </row>
    <row r="133" spans="1:7">
      <c r="A133" s="57" t="s">
        <v>166</v>
      </c>
      <c r="B133" s="58">
        <v>918</v>
      </c>
      <c r="C133" s="58">
        <v>148</v>
      </c>
      <c r="D133" s="58">
        <v>552</v>
      </c>
      <c r="E133" s="58">
        <v>366</v>
      </c>
      <c r="F133" s="55"/>
      <c r="G133" s="55"/>
    </row>
    <row r="134" spans="1:7">
      <c r="A134" s="57" t="s">
        <v>167</v>
      </c>
      <c r="B134" s="58">
        <v>50</v>
      </c>
      <c r="C134" s="58">
        <v>123</v>
      </c>
      <c r="D134" s="58">
        <v>1</v>
      </c>
      <c r="E134" s="58">
        <v>49</v>
      </c>
      <c r="F134" s="55"/>
      <c r="G134" s="55"/>
    </row>
    <row r="135" spans="1:7">
      <c r="A135" s="57" t="s">
        <v>283</v>
      </c>
      <c r="B135" s="58">
        <v>17</v>
      </c>
      <c r="C135" s="58">
        <v>195</v>
      </c>
      <c r="D135" s="57" t="s">
        <v>291</v>
      </c>
      <c r="E135" s="58">
        <v>17</v>
      </c>
      <c r="F135" s="55"/>
      <c r="G135" s="55"/>
    </row>
    <row r="136" spans="1:7">
      <c r="A136" s="57" t="s">
        <v>168</v>
      </c>
      <c r="B136" s="58">
        <v>1930</v>
      </c>
      <c r="C136" s="58">
        <v>281</v>
      </c>
      <c r="D136" s="58">
        <v>609</v>
      </c>
      <c r="E136" s="58">
        <v>1321</v>
      </c>
      <c r="F136" s="55"/>
      <c r="G136" s="55"/>
    </row>
    <row r="137" spans="1:7">
      <c r="A137" s="57" t="s">
        <v>169</v>
      </c>
      <c r="B137" s="58">
        <v>81488</v>
      </c>
      <c r="C137" s="58">
        <v>100</v>
      </c>
      <c r="D137" s="58">
        <v>57536</v>
      </c>
      <c r="E137" s="58">
        <v>23952</v>
      </c>
      <c r="F137" s="55"/>
      <c r="G137" s="55"/>
    </row>
    <row r="138" spans="1:7">
      <c r="A138" s="57" t="s">
        <v>170</v>
      </c>
      <c r="B138" s="58">
        <v>85</v>
      </c>
      <c r="C138" s="58">
        <v>177</v>
      </c>
      <c r="D138" s="55"/>
      <c r="E138" s="55"/>
      <c r="F138" s="55"/>
      <c r="G138" s="55"/>
    </row>
    <row r="139" spans="1:7">
      <c r="A139" s="57" t="s">
        <v>173</v>
      </c>
      <c r="B139" s="58">
        <v>7</v>
      </c>
      <c r="C139" s="58">
        <v>352</v>
      </c>
      <c r="D139" s="55"/>
      <c r="E139" s="58">
        <v>7</v>
      </c>
      <c r="F139" s="55"/>
      <c r="G139" s="55"/>
    </row>
    <row r="140" spans="1:7">
      <c r="A140" s="57" t="s">
        <v>299</v>
      </c>
      <c r="B140" s="58">
        <v>0</v>
      </c>
      <c r="C140" s="55"/>
      <c r="D140" s="58">
        <v>0</v>
      </c>
      <c r="E140" s="58">
        <v>0</v>
      </c>
      <c r="F140" s="55"/>
      <c r="G140" s="55"/>
    </row>
    <row r="141" spans="1:7">
      <c r="A141" s="57" t="s">
        <v>249</v>
      </c>
      <c r="B141" s="58">
        <v>0</v>
      </c>
      <c r="C141" s="55"/>
      <c r="D141" s="58">
        <v>0</v>
      </c>
      <c r="E141" s="58">
        <v>0</v>
      </c>
      <c r="F141" s="55"/>
      <c r="G141" s="55"/>
    </row>
    <row r="142" spans="1:7">
      <c r="A142" s="57" t="s">
        <v>178</v>
      </c>
      <c r="B142" s="58">
        <v>7</v>
      </c>
      <c r="C142" s="58">
        <v>125</v>
      </c>
      <c r="D142" s="58">
        <v>0</v>
      </c>
      <c r="E142" s="58">
        <v>7</v>
      </c>
      <c r="F142" s="55"/>
      <c r="G142" s="55"/>
    </row>
    <row r="143" spans="1:7">
      <c r="A143" s="57" t="s">
        <v>179</v>
      </c>
      <c r="B143" s="58">
        <v>8</v>
      </c>
      <c r="C143" s="58">
        <v>8</v>
      </c>
      <c r="D143" s="58">
        <v>3</v>
      </c>
      <c r="E143" s="58">
        <v>5</v>
      </c>
      <c r="F143" s="55"/>
      <c r="G143" s="55"/>
    </row>
    <row r="144" spans="1:7">
      <c r="A144" s="57" t="s">
        <v>180</v>
      </c>
      <c r="B144" s="58">
        <v>308</v>
      </c>
      <c r="C144" s="58">
        <v>37</v>
      </c>
      <c r="D144" s="58">
        <v>0</v>
      </c>
      <c r="E144" s="58">
        <v>308</v>
      </c>
      <c r="F144" s="55"/>
      <c r="G144" s="55"/>
    </row>
    <row r="145" spans="1:7">
      <c r="A145" s="57" t="s">
        <v>181</v>
      </c>
      <c r="B145" s="58">
        <v>418</v>
      </c>
      <c r="C145" s="58">
        <v>154</v>
      </c>
      <c r="D145" s="58">
        <v>48</v>
      </c>
      <c r="E145" s="58">
        <v>370</v>
      </c>
      <c r="F145" s="55"/>
      <c r="G145" s="55"/>
    </row>
    <row r="146" spans="1:7">
      <c r="A146" s="57" t="s">
        <v>182</v>
      </c>
      <c r="B146" s="58">
        <v>3</v>
      </c>
      <c r="C146" s="58">
        <v>74</v>
      </c>
      <c r="D146" s="55"/>
      <c r="E146" s="55"/>
      <c r="F146" s="55"/>
      <c r="G146" s="55"/>
    </row>
    <row r="147" spans="1:7">
      <c r="A147" s="57" t="s">
        <v>183</v>
      </c>
      <c r="B147" s="58">
        <v>121</v>
      </c>
      <c r="C147" s="58">
        <v>40</v>
      </c>
      <c r="D147" s="55"/>
      <c r="E147" s="55"/>
      <c r="F147" s="55"/>
      <c r="G147" s="55"/>
    </row>
    <row r="148" spans="1:7">
      <c r="A148" s="57" t="s">
        <v>185</v>
      </c>
      <c r="B148" s="58">
        <v>532</v>
      </c>
      <c r="C148" s="58">
        <v>274</v>
      </c>
      <c r="D148" s="58">
        <v>240</v>
      </c>
      <c r="E148" s="58">
        <v>292</v>
      </c>
      <c r="F148" s="55"/>
      <c r="G148" s="55"/>
    </row>
    <row r="149" spans="1:7">
      <c r="A149" s="57" t="s">
        <v>186</v>
      </c>
      <c r="B149" s="58">
        <v>432</v>
      </c>
      <c r="C149" s="58">
        <v>346</v>
      </c>
      <c r="D149" s="58">
        <v>197</v>
      </c>
      <c r="E149" s="58">
        <v>234</v>
      </c>
      <c r="F149" s="55"/>
      <c r="G149" s="55"/>
    </row>
    <row r="150" spans="1:7">
      <c r="A150" s="57" t="s">
        <v>187</v>
      </c>
      <c r="B150" s="58">
        <v>208</v>
      </c>
      <c r="C150" s="58">
        <v>95</v>
      </c>
      <c r="D150" s="55"/>
      <c r="E150" s="55"/>
      <c r="F150" s="55"/>
      <c r="G150" s="55"/>
    </row>
    <row r="151" spans="1:7">
      <c r="A151" s="57" t="s">
        <v>188</v>
      </c>
      <c r="B151" s="58">
        <v>159</v>
      </c>
      <c r="C151" s="58">
        <v>25</v>
      </c>
      <c r="D151" s="58">
        <v>109</v>
      </c>
      <c r="E151" s="58">
        <v>50</v>
      </c>
      <c r="F151" s="55"/>
      <c r="G151" s="55"/>
    </row>
    <row r="152" spans="1:7">
      <c r="A152" s="57" t="s">
        <v>189</v>
      </c>
      <c r="B152" s="58">
        <v>670</v>
      </c>
      <c r="C152" s="58">
        <v>73</v>
      </c>
      <c r="D152" s="55"/>
      <c r="E152" s="55"/>
      <c r="F152" s="55"/>
      <c r="G152" s="55"/>
    </row>
    <row r="153" spans="1:7">
      <c r="A153" s="57" t="s">
        <v>191</v>
      </c>
      <c r="B153" s="58">
        <v>1212</v>
      </c>
      <c r="C153" s="58">
        <v>66</v>
      </c>
      <c r="D153" s="58">
        <v>635</v>
      </c>
      <c r="E153" s="58">
        <v>577</v>
      </c>
      <c r="F153" s="55"/>
      <c r="G153" s="55"/>
    </row>
    <row r="154" spans="1:7">
      <c r="A154" s="57" t="s">
        <v>192</v>
      </c>
      <c r="B154" s="58">
        <v>46</v>
      </c>
      <c r="C154" s="58">
        <v>22</v>
      </c>
      <c r="D154" s="55"/>
      <c r="E154" s="55"/>
      <c r="F154" s="55"/>
      <c r="G154" s="55"/>
    </row>
    <row r="155" spans="1:7">
      <c r="A155" s="57" t="s">
        <v>193</v>
      </c>
      <c r="B155" s="58">
        <v>1378</v>
      </c>
      <c r="C155" s="58">
        <v>72</v>
      </c>
      <c r="D155" s="55"/>
      <c r="E155" s="58">
        <v>1378</v>
      </c>
      <c r="F155" s="55"/>
      <c r="G155" s="55"/>
    </row>
    <row r="156" spans="1:7">
      <c r="A156" s="57" t="s">
        <v>194</v>
      </c>
      <c r="B156" s="58">
        <v>3816</v>
      </c>
      <c r="C156" s="58">
        <v>249</v>
      </c>
      <c r="D156" s="58">
        <v>0</v>
      </c>
      <c r="E156" s="58">
        <v>3816</v>
      </c>
      <c r="F156" s="55"/>
      <c r="G156" s="55"/>
    </row>
    <row r="157" spans="1:7">
      <c r="A157" s="57" t="s">
        <v>300</v>
      </c>
      <c r="B157" s="58">
        <v>0</v>
      </c>
      <c r="C157" s="55"/>
      <c r="D157" s="58">
        <v>0</v>
      </c>
      <c r="E157" s="58">
        <v>0</v>
      </c>
      <c r="F157" s="55"/>
      <c r="G157" s="55"/>
    </row>
    <row r="158" spans="1:7">
      <c r="A158" s="57" t="s">
        <v>195</v>
      </c>
      <c r="B158" s="58">
        <v>19</v>
      </c>
      <c r="C158" s="58">
        <v>32</v>
      </c>
      <c r="D158" s="58">
        <v>8</v>
      </c>
      <c r="E158" s="58">
        <v>11</v>
      </c>
      <c r="F158" s="55"/>
      <c r="G158" s="55"/>
    </row>
    <row r="159" spans="1:7">
      <c r="A159" s="57" t="s">
        <v>196</v>
      </c>
      <c r="B159" s="58">
        <v>2989</v>
      </c>
      <c r="C159" s="58">
        <v>106</v>
      </c>
      <c r="D159" s="58">
        <v>2481</v>
      </c>
      <c r="E159" s="58">
        <v>507</v>
      </c>
      <c r="F159" s="55"/>
      <c r="G159" s="55"/>
    </row>
    <row r="160" spans="1:7">
      <c r="A160" s="57" t="s">
        <v>197</v>
      </c>
      <c r="B160" s="58">
        <v>442</v>
      </c>
      <c r="C160" s="58">
        <v>352</v>
      </c>
      <c r="D160" s="58">
        <v>298</v>
      </c>
      <c r="E160" s="58">
        <v>144</v>
      </c>
      <c r="F160" s="55"/>
      <c r="G160" s="55"/>
    </row>
    <row r="161" spans="1:7">
      <c r="A161" s="57" t="s">
        <v>199</v>
      </c>
      <c r="B161" s="58">
        <v>5</v>
      </c>
      <c r="C161" s="58">
        <v>13</v>
      </c>
      <c r="D161" s="55"/>
      <c r="E161" s="55"/>
      <c r="F161" s="55"/>
      <c r="G161" s="55"/>
    </row>
    <row r="162" spans="1:7">
      <c r="A162" s="57" t="s">
        <v>200</v>
      </c>
      <c r="B162" s="58">
        <v>1506</v>
      </c>
      <c r="C162" s="58">
        <v>92</v>
      </c>
      <c r="D162" s="55"/>
      <c r="E162" s="55"/>
      <c r="F162" s="55"/>
      <c r="G162" s="55"/>
    </row>
    <row r="163" spans="1:7">
      <c r="A163" s="57" t="s">
        <v>301</v>
      </c>
      <c r="B163" s="57"/>
      <c r="C163" s="57"/>
      <c r="D163" s="57"/>
      <c r="E163" s="55"/>
      <c r="F163" s="55"/>
      <c r="G163" s="55"/>
    </row>
    <row r="164" spans="1:7">
      <c r="A164" s="57" t="s">
        <v>302</v>
      </c>
      <c r="B164" s="58">
        <v>76</v>
      </c>
      <c r="C164" s="58">
        <v>77</v>
      </c>
      <c r="D164" s="58">
        <v>8</v>
      </c>
      <c r="E164" s="58">
        <v>69</v>
      </c>
      <c r="F164" s="55"/>
      <c r="G164" s="55"/>
    </row>
    <row r="165" spans="1:7">
      <c r="A165" s="57" t="s">
        <v>204</v>
      </c>
      <c r="B165" s="58">
        <v>0</v>
      </c>
      <c r="C165" s="55"/>
      <c r="D165" s="58">
        <v>0</v>
      </c>
      <c r="E165" s="58">
        <v>0</v>
      </c>
      <c r="F165" s="55"/>
      <c r="G165" s="55"/>
    </row>
    <row r="166" spans="1:7">
      <c r="A166" s="57" t="s">
        <v>205</v>
      </c>
      <c r="B166" s="58">
        <v>1</v>
      </c>
      <c r="C166" s="58">
        <v>156</v>
      </c>
      <c r="D166" s="55"/>
      <c r="E166" s="55"/>
      <c r="F166" s="55"/>
      <c r="G166" s="55"/>
    </row>
    <row r="167" spans="1:7">
      <c r="A167" s="57" t="s">
        <v>207</v>
      </c>
      <c r="B167" s="58">
        <v>27</v>
      </c>
      <c r="C167" s="58">
        <v>26</v>
      </c>
      <c r="D167" s="58">
        <v>17</v>
      </c>
      <c r="E167" s="58">
        <v>11</v>
      </c>
      <c r="F167" s="55"/>
      <c r="G167" s="55"/>
    </row>
    <row r="168" spans="1:7">
      <c r="A168" s="57" t="s">
        <v>208</v>
      </c>
      <c r="B168" s="58">
        <v>1506</v>
      </c>
      <c r="C168" s="58">
        <v>129</v>
      </c>
      <c r="D168" s="58">
        <v>991</v>
      </c>
      <c r="E168" s="58">
        <v>515</v>
      </c>
      <c r="F168" s="55"/>
      <c r="G168" s="55"/>
    </row>
    <row r="169" spans="1:7">
      <c r="A169" s="57" t="s">
        <v>209</v>
      </c>
      <c r="B169" s="58">
        <v>15</v>
      </c>
      <c r="C169" s="58">
        <v>4</v>
      </c>
      <c r="D169" s="55"/>
      <c r="E169" s="55"/>
      <c r="F169" s="55"/>
      <c r="G169" s="55"/>
    </row>
    <row r="170" spans="1:7">
      <c r="A170" s="57" t="s">
        <v>212</v>
      </c>
      <c r="B170" s="58">
        <v>92</v>
      </c>
      <c r="C170" s="58">
        <v>44</v>
      </c>
      <c r="D170" s="58">
        <v>5</v>
      </c>
      <c r="E170" s="58">
        <v>87</v>
      </c>
      <c r="F170" s="55"/>
      <c r="G170" s="55"/>
    </row>
    <row r="171" spans="1:7">
      <c r="A171" s="57" t="s">
        <v>213</v>
      </c>
      <c r="B171" s="58">
        <v>2196</v>
      </c>
      <c r="C171" s="58">
        <v>227</v>
      </c>
      <c r="D171" s="58">
        <v>1086</v>
      </c>
      <c r="E171" s="58">
        <v>1110</v>
      </c>
      <c r="F171" s="55"/>
      <c r="G171" s="55"/>
    </row>
    <row r="172" spans="1:7">
      <c r="A172" s="57" t="s">
        <v>214</v>
      </c>
      <c r="B172" s="58">
        <v>16</v>
      </c>
      <c r="C172" s="58">
        <v>49</v>
      </c>
      <c r="D172" s="55"/>
      <c r="E172" s="55"/>
      <c r="F172" s="55"/>
      <c r="G172" s="55"/>
    </row>
    <row r="173" spans="1:7">
      <c r="A173" s="57" t="s">
        <v>215</v>
      </c>
      <c r="B173" s="58">
        <v>652</v>
      </c>
      <c r="C173" s="58">
        <v>207</v>
      </c>
      <c r="D173" s="58">
        <v>396</v>
      </c>
      <c r="E173" s="58">
        <v>256</v>
      </c>
      <c r="F173" s="55"/>
      <c r="G173" s="55"/>
    </row>
    <row r="174" spans="1:7">
      <c r="A174" s="57" t="s">
        <v>216</v>
      </c>
      <c r="B174" s="58">
        <v>3333</v>
      </c>
      <c r="C174" s="58">
        <v>72</v>
      </c>
      <c r="D174" s="58">
        <v>572</v>
      </c>
      <c r="E174" s="58">
        <v>2761</v>
      </c>
      <c r="F174" s="55"/>
      <c r="G174" s="55"/>
    </row>
    <row r="175" spans="1:7">
      <c r="A175" s="57" t="s">
        <v>251</v>
      </c>
      <c r="B175" s="58">
        <v>40699</v>
      </c>
      <c r="C175" s="58">
        <v>131</v>
      </c>
      <c r="D175" s="58">
        <v>23282</v>
      </c>
      <c r="E175" s="58">
        <v>17416</v>
      </c>
      <c r="F175" s="55"/>
      <c r="G175" s="55"/>
    </row>
    <row r="176" spans="1:7">
      <c r="A176" s="57" t="s">
        <v>303</v>
      </c>
      <c r="B176" s="58">
        <v>1</v>
      </c>
      <c r="C176" s="58">
        <v>33</v>
      </c>
      <c r="D176" s="58">
        <v>0</v>
      </c>
      <c r="E176" s="58">
        <v>1</v>
      </c>
      <c r="F176" s="55"/>
      <c r="G176" s="55"/>
    </row>
    <row r="177" spans="1:7">
      <c r="A177" s="57" t="s">
        <v>217</v>
      </c>
      <c r="B177" s="58">
        <v>131</v>
      </c>
      <c r="C177" s="58">
        <v>71</v>
      </c>
      <c r="D177" s="58">
        <v>2</v>
      </c>
      <c r="E177" s="58">
        <v>129</v>
      </c>
      <c r="F177" s="55"/>
      <c r="G177" s="55"/>
    </row>
    <row r="178" spans="1:7">
      <c r="A178" s="57" t="s">
        <v>218</v>
      </c>
      <c r="B178" s="58">
        <v>55</v>
      </c>
      <c r="C178" s="58">
        <v>17</v>
      </c>
      <c r="D178" s="58">
        <v>15</v>
      </c>
      <c r="E178" s="58">
        <v>40</v>
      </c>
      <c r="F178" s="55"/>
      <c r="G178" s="55"/>
    </row>
    <row r="179" spans="1:7">
      <c r="A179" s="57" t="s">
        <v>221</v>
      </c>
      <c r="B179" s="58">
        <v>878</v>
      </c>
      <c r="C179" s="58">
        <v>59</v>
      </c>
      <c r="D179" s="55"/>
      <c r="E179" s="55"/>
      <c r="F179" s="55"/>
      <c r="G179" s="55"/>
    </row>
    <row r="180" spans="1:7">
      <c r="A180" s="57" t="s">
        <v>223</v>
      </c>
      <c r="B180" s="58">
        <v>1</v>
      </c>
      <c r="C180" s="58">
        <v>137</v>
      </c>
      <c r="D180" s="57" t="s">
        <v>291</v>
      </c>
      <c r="E180" s="58">
        <v>1</v>
      </c>
      <c r="F180" s="55"/>
      <c r="G180" s="55"/>
    </row>
    <row r="181" spans="1:7">
      <c r="A181" s="57" t="s">
        <v>304</v>
      </c>
      <c r="B181" s="58">
        <v>26</v>
      </c>
      <c r="C181" s="58">
        <v>37</v>
      </c>
      <c r="D181" s="58">
        <v>0</v>
      </c>
      <c r="E181" s="58">
        <v>26</v>
      </c>
      <c r="F181" s="55"/>
      <c r="G181" s="55"/>
    </row>
    <row r="182" spans="1:7">
      <c r="A182" s="57" t="s">
        <v>224</v>
      </c>
      <c r="B182" s="58">
        <v>5</v>
      </c>
      <c r="C182" s="58">
        <v>9</v>
      </c>
      <c r="D182" s="55"/>
      <c r="E182" s="55"/>
      <c r="F182" s="55"/>
      <c r="G182" s="55"/>
    </row>
    <row r="183" spans="1:7">
      <c r="A183" s="57" t="s">
        <v>225</v>
      </c>
      <c r="B183" s="58">
        <v>2709</v>
      </c>
      <c r="C183" s="58">
        <v>56</v>
      </c>
      <c r="D183" s="55"/>
      <c r="E183" s="55"/>
      <c r="F183" s="55"/>
      <c r="G183" s="5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38"/>
  <dimension ref="A1:AA223"/>
  <sheetViews>
    <sheetView workbookViewId="0">
      <selection activeCell="I27" sqref="I26:I27"/>
    </sheetView>
  </sheetViews>
  <sheetFormatPr defaultColWidth="11.44140625" defaultRowHeight="14.4"/>
  <cols>
    <col min="1" max="1" width="27.44140625" customWidth="1"/>
    <col min="15" max="15" width="41.109375" bestFit="1" customWidth="1"/>
  </cols>
  <sheetData>
    <row r="1" spans="1:27">
      <c r="A1" s="11" t="s">
        <v>0</v>
      </c>
      <c r="B1">
        <v>2010</v>
      </c>
      <c r="C1">
        <v>2020</v>
      </c>
      <c r="D1">
        <v>2030</v>
      </c>
      <c r="E1">
        <v>2040</v>
      </c>
      <c r="F1">
        <v>2050</v>
      </c>
      <c r="G1">
        <v>2060</v>
      </c>
      <c r="H1">
        <v>2070</v>
      </c>
      <c r="I1">
        <v>2080</v>
      </c>
      <c r="J1">
        <v>2090</v>
      </c>
      <c r="K1">
        <v>2100</v>
      </c>
      <c r="O1" t="s">
        <v>261</v>
      </c>
      <c r="P1" t="s">
        <v>262</v>
      </c>
      <c r="Q1">
        <v>2005</v>
      </c>
      <c r="R1">
        <v>2010</v>
      </c>
      <c r="S1">
        <v>2020</v>
      </c>
      <c r="T1">
        <v>2030</v>
      </c>
      <c r="U1">
        <v>2040</v>
      </c>
      <c r="V1">
        <v>2050</v>
      </c>
      <c r="W1">
        <v>2060</v>
      </c>
      <c r="X1">
        <v>2070</v>
      </c>
      <c r="Y1">
        <v>2080</v>
      </c>
      <c r="Z1">
        <v>2090</v>
      </c>
      <c r="AA1">
        <v>2100</v>
      </c>
    </row>
    <row r="2" spans="1:27">
      <c r="A2" s="5" t="s">
        <v>6</v>
      </c>
      <c r="B2">
        <f>IFERROR(VLOOKUP($A2,$O$2:$AA$199,4,FALSE),0)</f>
        <v>31.411742895821874</v>
      </c>
      <c r="C2">
        <f>IFERROR(VLOOKUP($A2,$O$2:$AA$199,5,FALSE),0)</f>
        <v>39.24746864591102</v>
      </c>
      <c r="D2">
        <f>IFERROR(VLOOKUP($A2,$O$2:$AA$199,6,FALSE),0)</f>
        <v>46.593993202871452</v>
      </c>
      <c r="E2">
        <f>IFERROR(VLOOKUP($A2,$O$2:$AA$199,7,FALSE),0)</f>
        <v>52.874222605238586</v>
      </c>
      <c r="F2">
        <f>IFERROR(VLOOKUP($A2,$O$2:$AA$199,8,FALSE),0)</f>
        <v>57.1785688842225</v>
      </c>
      <c r="G2">
        <f>IFERROR(VLOOKUP($A2,$O$2:$AA$199,9,FALSE),0)</f>
        <v>59.473692363621218</v>
      </c>
      <c r="H2">
        <f>IFERROR(VLOOKUP($A2,$O$2:$AA$199,10,FALSE),0)</f>
        <v>60.456784585588558</v>
      </c>
      <c r="I2">
        <f>IFERROR(VLOOKUP($A2,$O$2:$AA$199,11,FALSE),0)</f>
        <v>60.347245688253963</v>
      </c>
      <c r="J2">
        <f>IFERROR(VLOOKUP($A2,$O$2:$AA$199,12,FALSE),0)</f>
        <v>59.335348293123104</v>
      </c>
      <c r="K2">
        <f>IFERROR(VLOOKUP($A2,$O$2:$AA$199,13,FALSE),0)</f>
        <v>57.594229478705515</v>
      </c>
      <c r="O2" t="s">
        <v>6</v>
      </c>
      <c r="P2" t="s">
        <v>264</v>
      </c>
      <c r="R2">
        <v>31.411742895821874</v>
      </c>
      <c r="S2">
        <v>39.24746864591102</v>
      </c>
      <c r="T2">
        <v>46.593993202871452</v>
      </c>
      <c r="U2">
        <v>52.874222605238586</v>
      </c>
      <c r="V2">
        <v>57.1785688842225</v>
      </c>
      <c r="W2">
        <v>59.473692363621218</v>
      </c>
      <c r="X2">
        <v>60.456784585588558</v>
      </c>
      <c r="Y2">
        <v>60.347245688253963</v>
      </c>
      <c r="Z2">
        <v>59.335348293123104</v>
      </c>
      <c r="AA2">
        <v>57.594229478705515</v>
      </c>
    </row>
    <row r="3" spans="1:27">
      <c r="A3" s="5" t="s">
        <v>7</v>
      </c>
      <c r="B3">
        <f t="shared" ref="B3:B66" si="0">IFERROR(VLOOKUP($A3,$O$2:$AA$199,4,FALSE),0)</f>
        <v>3.2042839999999977</v>
      </c>
      <c r="C3">
        <f t="shared" ref="C3:C66" si="1">IFERROR(VLOOKUP($A3,$O$2:$AA$199,5,FALSE),0)</f>
        <v>3.2162565468739772</v>
      </c>
      <c r="D3">
        <f t="shared" ref="D3:D66" si="2">IFERROR(VLOOKUP($A3,$O$2:$AA$199,6,FALSE),0)</f>
        <v>3.1477115282320689</v>
      </c>
      <c r="E3">
        <f t="shared" ref="E3:E66" si="3">IFERROR(VLOOKUP($A3,$O$2:$AA$199,7,FALSE),0)</f>
        <v>3.0530151278501703</v>
      </c>
      <c r="F3">
        <f t="shared" ref="F3:F66" si="4">IFERROR(VLOOKUP($A3,$O$2:$AA$199,8,FALSE),0)</f>
        <v>2.9346898861381736</v>
      </c>
      <c r="G3">
        <f t="shared" ref="G3:G66" si="5">IFERROR(VLOOKUP($A3,$O$2:$AA$199,9,FALSE),0)</f>
        <v>2.7795070599932568</v>
      </c>
      <c r="H3">
        <f t="shared" ref="H3:H66" si="6">IFERROR(VLOOKUP($A3,$O$2:$AA$199,10,FALSE),0)</f>
        <v>2.5795045922807076</v>
      </c>
      <c r="I3">
        <f t="shared" ref="I3:I66" si="7">IFERROR(VLOOKUP($A3,$O$2:$AA$199,11,FALSE),0)</f>
        <v>2.3335453795901406</v>
      </c>
      <c r="J3">
        <f t="shared" ref="J3:J66" si="8">IFERROR(VLOOKUP($A3,$O$2:$AA$199,12,FALSE),0)</f>
        <v>2.0276329430882929</v>
      </c>
      <c r="K3">
        <f t="shared" ref="K3:K66" si="9">IFERROR(VLOOKUP($A3,$O$2:$AA$199,13,FALSE),0)</f>
        <v>1.7009853597860627</v>
      </c>
      <c r="O3" t="s">
        <v>7</v>
      </c>
      <c r="P3" t="s">
        <v>264</v>
      </c>
      <c r="R3">
        <v>3.2042839999999977</v>
      </c>
      <c r="S3">
        <v>3.2162565468739772</v>
      </c>
      <c r="T3">
        <v>3.1477115282320689</v>
      </c>
      <c r="U3">
        <v>3.0530151278501703</v>
      </c>
      <c r="V3">
        <v>2.9346898861381736</v>
      </c>
      <c r="W3">
        <v>2.7795070599932568</v>
      </c>
      <c r="X3">
        <v>2.5795045922807076</v>
      </c>
      <c r="Y3">
        <v>2.3335453795901406</v>
      </c>
      <c r="Z3">
        <v>2.0276329430882929</v>
      </c>
      <c r="AA3">
        <v>1.7009853597860627</v>
      </c>
    </row>
    <row r="4" spans="1:27">
      <c r="A4" s="5" t="s">
        <v>8</v>
      </c>
      <c r="B4">
        <f t="shared" si="0"/>
        <v>35.468207999999997</v>
      </c>
      <c r="C4">
        <f t="shared" si="1"/>
        <v>39.864686246883622</v>
      </c>
      <c r="D4">
        <f t="shared" si="2"/>
        <v>42.6373496651862</v>
      </c>
      <c r="E4">
        <f t="shared" si="3"/>
        <v>44.294207527381438</v>
      </c>
      <c r="F4">
        <f t="shared" si="4"/>
        <v>44.888793615548096</v>
      </c>
      <c r="G4">
        <f t="shared" si="5"/>
        <v>44.106635342691995</v>
      </c>
      <c r="H4">
        <f t="shared" si="6"/>
        <v>42.276181071227569</v>
      </c>
      <c r="I4">
        <f t="shared" si="7"/>
        <v>39.735238004046138</v>
      </c>
      <c r="J4">
        <f t="shared" si="8"/>
        <v>36.785529017375055</v>
      </c>
      <c r="K4">
        <f t="shared" si="9"/>
        <v>33.579621203117014</v>
      </c>
      <c r="O4" t="s">
        <v>8</v>
      </c>
      <c r="P4" t="s">
        <v>264</v>
      </c>
      <c r="R4">
        <v>35.468207999999997</v>
      </c>
      <c r="S4">
        <v>39.864686246883622</v>
      </c>
      <c r="T4">
        <v>42.6373496651862</v>
      </c>
      <c r="U4">
        <v>44.294207527381438</v>
      </c>
      <c r="V4">
        <v>44.888793615548096</v>
      </c>
      <c r="W4">
        <v>44.106635342691995</v>
      </c>
      <c r="X4">
        <v>42.276181071227569</v>
      </c>
      <c r="Y4">
        <v>39.735238004046138</v>
      </c>
      <c r="Z4">
        <v>36.785529017375055</v>
      </c>
      <c r="AA4">
        <v>33.579621203117014</v>
      </c>
    </row>
    <row r="5" spans="1:27">
      <c r="A5" s="5" t="s">
        <v>9</v>
      </c>
      <c r="B5">
        <f t="shared" si="0"/>
        <v>0</v>
      </c>
      <c r="C5">
        <f t="shared" si="1"/>
        <v>0</v>
      </c>
      <c r="D5">
        <f t="shared" si="2"/>
        <v>0</v>
      </c>
      <c r="E5">
        <f t="shared" si="3"/>
        <v>0</v>
      </c>
      <c r="F5">
        <f t="shared" si="4"/>
        <v>0</v>
      </c>
      <c r="G5">
        <f t="shared" si="5"/>
        <v>0</v>
      </c>
      <c r="H5">
        <f t="shared" si="6"/>
        <v>0</v>
      </c>
      <c r="I5">
        <f t="shared" si="7"/>
        <v>0</v>
      </c>
      <c r="J5">
        <f t="shared" si="8"/>
        <v>0</v>
      </c>
      <c r="K5">
        <f t="shared" si="9"/>
        <v>0</v>
      </c>
      <c r="O5" t="s">
        <v>11</v>
      </c>
      <c r="P5" t="s">
        <v>264</v>
      </c>
      <c r="R5">
        <v>19.08191200000001</v>
      </c>
      <c r="S5">
        <v>24.634816346734191</v>
      </c>
      <c r="T5">
        <v>30.013947561056135</v>
      </c>
      <c r="U5">
        <v>34.784528265198226</v>
      </c>
      <c r="V5">
        <v>38.646173625038116</v>
      </c>
      <c r="W5">
        <v>41.473895375921273</v>
      </c>
      <c r="X5">
        <v>43.244856766984583</v>
      </c>
      <c r="Y5">
        <v>43.902524791935207</v>
      </c>
      <c r="Z5">
        <v>43.487564239034285</v>
      </c>
      <c r="AA5">
        <v>42.105048556445034</v>
      </c>
    </row>
    <row r="6" spans="1:27">
      <c r="A6" s="5" t="s">
        <v>10</v>
      </c>
      <c r="B6">
        <f t="shared" si="0"/>
        <v>0</v>
      </c>
      <c r="C6">
        <f t="shared" si="1"/>
        <v>0</v>
      </c>
      <c r="D6">
        <f t="shared" si="2"/>
        <v>0</v>
      </c>
      <c r="E6">
        <f t="shared" si="3"/>
        <v>0</v>
      </c>
      <c r="F6">
        <f t="shared" si="4"/>
        <v>0</v>
      </c>
      <c r="G6">
        <f t="shared" si="5"/>
        <v>0</v>
      </c>
      <c r="H6">
        <f t="shared" si="6"/>
        <v>0</v>
      </c>
      <c r="I6">
        <f t="shared" si="7"/>
        <v>0</v>
      </c>
      <c r="J6">
        <f t="shared" si="8"/>
        <v>0</v>
      </c>
      <c r="K6">
        <f t="shared" si="9"/>
        <v>0</v>
      </c>
      <c r="O6" t="s">
        <v>13</v>
      </c>
      <c r="P6" t="s">
        <v>264</v>
      </c>
      <c r="R6">
        <v>40.412376000000009</v>
      </c>
      <c r="S6">
        <v>42.929507726291924</v>
      </c>
      <c r="T6">
        <v>44.252460498553688</v>
      </c>
      <c r="U6">
        <v>44.756344173190726</v>
      </c>
      <c r="V6">
        <v>44.321514106073622</v>
      </c>
      <c r="W6">
        <v>43.102606759584503</v>
      </c>
      <c r="X6">
        <v>41.317695037646516</v>
      </c>
      <c r="Y6">
        <v>39.014492226090255</v>
      </c>
      <c r="Z6">
        <v>35.960783502056451</v>
      </c>
      <c r="AA6">
        <v>32.413520635093512</v>
      </c>
    </row>
    <row r="7" spans="1:27">
      <c r="A7" s="5" t="s">
        <v>11</v>
      </c>
      <c r="B7">
        <f t="shared" si="0"/>
        <v>19.08191200000001</v>
      </c>
      <c r="C7">
        <f t="shared" si="1"/>
        <v>24.634816346734191</v>
      </c>
      <c r="D7">
        <f t="shared" si="2"/>
        <v>30.013947561056135</v>
      </c>
      <c r="E7">
        <f t="shared" si="3"/>
        <v>34.784528265198226</v>
      </c>
      <c r="F7">
        <f t="shared" si="4"/>
        <v>38.646173625038116</v>
      </c>
      <c r="G7">
        <f t="shared" si="5"/>
        <v>41.473895375921273</v>
      </c>
      <c r="H7">
        <f t="shared" si="6"/>
        <v>43.244856766984583</v>
      </c>
      <c r="I7">
        <f t="shared" si="7"/>
        <v>43.902524791935207</v>
      </c>
      <c r="J7">
        <f t="shared" si="8"/>
        <v>43.487564239034285</v>
      </c>
      <c r="K7">
        <f t="shared" si="9"/>
        <v>42.105048556445034</v>
      </c>
      <c r="O7" t="s">
        <v>14</v>
      </c>
      <c r="P7" t="s">
        <v>264</v>
      </c>
      <c r="R7">
        <v>3.0920719999999995</v>
      </c>
      <c r="S7">
        <v>2.9734818936647112</v>
      </c>
      <c r="T7">
        <v>2.7438956853560943</v>
      </c>
      <c r="U7">
        <v>2.4950008070589225</v>
      </c>
      <c r="V7">
        <v>2.2128634186164895</v>
      </c>
      <c r="W7">
        <v>1.9238055034781507</v>
      </c>
      <c r="X7">
        <v>1.6682382600898127</v>
      </c>
      <c r="Y7">
        <v>1.4370606067119236</v>
      </c>
      <c r="Z7">
        <v>1.2286758140086971</v>
      </c>
      <c r="AA7">
        <v>1.0447093182907021</v>
      </c>
    </row>
    <row r="8" spans="1:27">
      <c r="A8" s="5" t="s">
        <v>12</v>
      </c>
      <c r="B8">
        <f t="shared" si="0"/>
        <v>0</v>
      </c>
      <c r="C8">
        <f t="shared" si="1"/>
        <v>0</v>
      </c>
      <c r="D8">
        <f t="shared" si="2"/>
        <v>0</v>
      </c>
      <c r="E8">
        <f t="shared" si="3"/>
        <v>0</v>
      </c>
      <c r="F8">
        <f t="shared" si="4"/>
        <v>0</v>
      </c>
      <c r="G8">
        <f t="shared" si="5"/>
        <v>0</v>
      </c>
      <c r="H8">
        <f t="shared" si="6"/>
        <v>0</v>
      </c>
      <c r="I8">
        <f t="shared" si="7"/>
        <v>0</v>
      </c>
      <c r="J8">
        <f t="shared" si="8"/>
        <v>0</v>
      </c>
      <c r="K8">
        <f t="shared" si="9"/>
        <v>0</v>
      </c>
      <c r="O8" t="s">
        <v>16</v>
      </c>
      <c r="P8" t="s">
        <v>264</v>
      </c>
      <c r="R8">
        <v>22.268383999999987</v>
      </c>
      <c r="S8">
        <v>26.844877796861759</v>
      </c>
      <c r="T8">
        <v>32.34037885404944</v>
      </c>
      <c r="U8">
        <v>38.02542697801848</v>
      </c>
      <c r="V8">
        <v>44.221797738332455</v>
      </c>
      <c r="W8">
        <v>50.657343812246111</v>
      </c>
      <c r="X8">
        <v>56.426565636430141</v>
      </c>
      <c r="Y8">
        <v>61.200926188728403</v>
      </c>
      <c r="Z8">
        <v>64.491869872121129</v>
      </c>
      <c r="AA8">
        <v>66.448901552831543</v>
      </c>
    </row>
    <row r="9" spans="1:27">
      <c r="A9" s="5" t="s">
        <v>13</v>
      </c>
      <c r="B9">
        <f t="shared" si="0"/>
        <v>40.412376000000009</v>
      </c>
      <c r="C9">
        <f t="shared" si="1"/>
        <v>42.929507726291924</v>
      </c>
      <c r="D9">
        <f t="shared" si="2"/>
        <v>44.252460498553688</v>
      </c>
      <c r="E9">
        <f t="shared" si="3"/>
        <v>44.756344173190726</v>
      </c>
      <c r="F9">
        <f t="shared" si="4"/>
        <v>44.321514106073622</v>
      </c>
      <c r="G9">
        <f t="shared" si="5"/>
        <v>43.102606759584503</v>
      </c>
      <c r="H9">
        <f t="shared" si="6"/>
        <v>41.317695037646516</v>
      </c>
      <c r="I9">
        <f t="shared" si="7"/>
        <v>39.014492226090255</v>
      </c>
      <c r="J9">
        <f t="shared" si="8"/>
        <v>35.960783502056451</v>
      </c>
      <c r="K9">
        <f t="shared" si="9"/>
        <v>32.413520635093512</v>
      </c>
      <c r="O9" t="s">
        <v>17</v>
      </c>
      <c r="P9" t="s">
        <v>264</v>
      </c>
      <c r="R9">
        <v>8.3936439746464941</v>
      </c>
      <c r="S9">
        <v>8.8685815191445467</v>
      </c>
      <c r="T9">
        <v>9.4972478200521149</v>
      </c>
      <c r="U9">
        <v>10.135985993186269</v>
      </c>
      <c r="V9">
        <v>10.836205015309798</v>
      </c>
      <c r="W9">
        <v>11.535173479513983</v>
      </c>
      <c r="X9">
        <v>12.033943893864173</v>
      </c>
      <c r="Y9">
        <v>12.343164493458097</v>
      </c>
      <c r="Z9">
        <v>12.439089838258507</v>
      </c>
      <c r="AA9">
        <v>12.354206437080656</v>
      </c>
    </row>
    <row r="10" spans="1:27">
      <c r="A10" s="5" t="s">
        <v>14</v>
      </c>
      <c r="B10">
        <f t="shared" si="0"/>
        <v>3.0920719999999995</v>
      </c>
      <c r="C10">
        <f t="shared" si="1"/>
        <v>2.9734818936647112</v>
      </c>
      <c r="D10">
        <f t="shared" si="2"/>
        <v>2.7438956853560943</v>
      </c>
      <c r="E10">
        <f t="shared" si="3"/>
        <v>2.4950008070589225</v>
      </c>
      <c r="F10">
        <f t="shared" si="4"/>
        <v>2.2128634186164895</v>
      </c>
      <c r="G10">
        <f t="shared" si="5"/>
        <v>1.9238055034781507</v>
      </c>
      <c r="H10">
        <f t="shared" si="6"/>
        <v>1.6682382600898127</v>
      </c>
      <c r="I10">
        <f t="shared" si="7"/>
        <v>1.4370606067119236</v>
      </c>
      <c r="J10">
        <f t="shared" si="8"/>
        <v>1.2286758140086971</v>
      </c>
      <c r="K10">
        <f t="shared" si="9"/>
        <v>1.0447093182907021</v>
      </c>
      <c r="O10" t="s">
        <v>18</v>
      </c>
      <c r="P10" t="s">
        <v>264</v>
      </c>
      <c r="R10">
        <v>9.1877829999999872</v>
      </c>
      <c r="S10">
        <v>10.051395420195709</v>
      </c>
      <c r="T10">
        <v>10.459384702315914</v>
      </c>
      <c r="U10">
        <v>10.654885098791661</v>
      </c>
      <c r="V10">
        <v>10.547649413049109</v>
      </c>
      <c r="W10">
        <v>10.195633117646585</v>
      </c>
      <c r="X10">
        <v>9.6843145848082539</v>
      </c>
      <c r="Y10">
        <v>8.9655653122810932</v>
      </c>
      <c r="Z10">
        <v>8.1335196947971991</v>
      </c>
      <c r="AA10">
        <v>7.3322798102950291</v>
      </c>
    </row>
    <row r="11" spans="1:27">
      <c r="A11" s="5" t="s">
        <v>15</v>
      </c>
      <c r="B11">
        <f t="shared" si="0"/>
        <v>0</v>
      </c>
      <c r="C11">
        <f t="shared" si="1"/>
        <v>0</v>
      </c>
      <c r="D11">
        <f t="shared" si="2"/>
        <v>0</v>
      </c>
      <c r="E11">
        <f t="shared" si="3"/>
        <v>0</v>
      </c>
      <c r="F11">
        <f t="shared" si="4"/>
        <v>0</v>
      </c>
      <c r="G11">
        <f t="shared" si="5"/>
        <v>0</v>
      </c>
      <c r="H11">
        <f t="shared" si="6"/>
        <v>0</v>
      </c>
      <c r="I11">
        <f t="shared" si="7"/>
        <v>0</v>
      </c>
      <c r="J11">
        <f t="shared" si="8"/>
        <v>0</v>
      </c>
      <c r="K11">
        <f t="shared" si="9"/>
        <v>0</v>
      </c>
      <c r="O11" t="s">
        <v>19</v>
      </c>
      <c r="P11" t="s">
        <v>264</v>
      </c>
      <c r="R11">
        <v>0.34287699999999982</v>
      </c>
      <c r="S11">
        <v>0.3866433669304532</v>
      </c>
      <c r="T11">
        <v>0.42437214445741772</v>
      </c>
      <c r="U11">
        <v>0.45364802681780464</v>
      </c>
      <c r="V11">
        <v>0.4719256488975061</v>
      </c>
      <c r="W11">
        <v>0.47745533714623678</v>
      </c>
      <c r="X11">
        <v>0.46891875604856748</v>
      </c>
      <c r="Y11">
        <v>0.44843067853413171</v>
      </c>
      <c r="Z11">
        <v>0.41617349193575959</v>
      </c>
      <c r="AA11">
        <v>0.37311413595494192</v>
      </c>
    </row>
    <row r="12" spans="1:27">
      <c r="A12" s="5" t="s">
        <v>16</v>
      </c>
      <c r="B12">
        <f t="shared" si="0"/>
        <v>22.268383999999987</v>
      </c>
      <c r="C12">
        <f t="shared" si="1"/>
        <v>26.844877796861759</v>
      </c>
      <c r="D12">
        <f t="shared" si="2"/>
        <v>32.34037885404944</v>
      </c>
      <c r="E12">
        <f t="shared" si="3"/>
        <v>38.02542697801848</v>
      </c>
      <c r="F12">
        <f t="shared" si="4"/>
        <v>44.221797738332455</v>
      </c>
      <c r="G12">
        <f t="shared" si="5"/>
        <v>50.657343812246111</v>
      </c>
      <c r="H12">
        <f t="shared" si="6"/>
        <v>56.426565636430141</v>
      </c>
      <c r="I12">
        <f t="shared" si="7"/>
        <v>61.200926188728403</v>
      </c>
      <c r="J12">
        <f t="shared" si="8"/>
        <v>64.491869872121129</v>
      </c>
      <c r="K12">
        <f t="shared" si="9"/>
        <v>66.448901552831543</v>
      </c>
      <c r="O12" t="s">
        <v>20</v>
      </c>
      <c r="P12" t="s">
        <v>264</v>
      </c>
      <c r="R12">
        <v>1.2618350000000003</v>
      </c>
      <c r="S12">
        <v>1.9562055078959804</v>
      </c>
      <c r="T12">
        <v>2.5235003587930915</v>
      </c>
      <c r="U12">
        <v>3.0516668437460295</v>
      </c>
      <c r="V12">
        <v>3.4718398122113343</v>
      </c>
      <c r="W12">
        <v>3.7470117362404789</v>
      </c>
      <c r="X12">
        <v>3.8734316439026233</v>
      </c>
      <c r="Y12">
        <v>3.8387796592543593</v>
      </c>
      <c r="Z12">
        <v>3.674840038605856</v>
      </c>
      <c r="AA12">
        <v>3.3928808381649875</v>
      </c>
    </row>
    <row r="13" spans="1:27">
      <c r="A13" s="5" t="s">
        <v>17</v>
      </c>
      <c r="B13">
        <f t="shared" si="0"/>
        <v>8.3936439746464941</v>
      </c>
      <c r="C13">
        <f t="shared" si="1"/>
        <v>8.8685815191445467</v>
      </c>
      <c r="D13">
        <f t="shared" si="2"/>
        <v>9.4972478200521149</v>
      </c>
      <c r="E13">
        <f t="shared" si="3"/>
        <v>10.135985993186269</v>
      </c>
      <c r="F13">
        <f t="shared" si="4"/>
        <v>10.836205015309798</v>
      </c>
      <c r="G13">
        <f t="shared" si="5"/>
        <v>11.535173479513983</v>
      </c>
      <c r="H13">
        <f t="shared" si="6"/>
        <v>12.033943893864173</v>
      </c>
      <c r="I13">
        <f t="shared" si="7"/>
        <v>12.343164493458097</v>
      </c>
      <c r="J13">
        <f t="shared" si="8"/>
        <v>12.439089838258507</v>
      </c>
      <c r="K13">
        <f t="shared" si="9"/>
        <v>12.354206437080656</v>
      </c>
      <c r="O13" t="s">
        <v>21</v>
      </c>
      <c r="P13" t="s">
        <v>264</v>
      </c>
      <c r="R13">
        <v>148.69213100000007</v>
      </c>
      <c r="S13">
        <v>162.57506253826</v>
      </c>
      <c r="T13">
        <v>170.95650210683422</v>
      </c>
      <c r="U13">
        <v>173.7444164231884</v>
      </c>
      <c r="V13">
        <v>171.09832715230976</v>
      </c>
      <c r="W13">
        <v>163.88035311466808</v>
      </c>
      <c r="X13">
        <v>153.9353464230939</v>
      </c>
      <c r="Y13">
        <v>142.19841180354842</v>
      </c>
      <c r="Z13">
        <v>129.35016694702441</v>
      </c>
      <c r="AA13">
        <v>116.17557666508353</v>
      </c>
    </row>
    <row r="14" spans="1:27">
      <c r="A14" s="5" t="s">
        <v>18</v>
      </c>
      <c r="B14">
        <f t="shared" si="0"/>
        <v>9.1877829999999872</v>
      </c>
      <c r="C14">
        <f t="shared" si="1"/>
        <v>10.051395420195709</v>
      </c>
      <c r="D14">
        <f t="shared" si="2"/>
        <v>10.459384702315914</v>
      </c>
      <c r="E14">
        <f t="shared" si="3"/>
        <v>10.654885098791661</v>
      </c>
      <c r="F14">
        <f t="shared" si="4"/>
        <v>10.547649413049109</v>
      </c>
      <c r="G14">
        <f t="shared" si="5"/>
        <v>10.195633117646585</v>
      </c>
      <c r="H14">
        <f t="shared" si="6"/>
        <v>9.6843145848082539</v>
      </c>
      <c r="I14">
        <f t="shared" si="7"/>
        <v>8.9655653122810932</v>
      </c>
      <c r="J14">
        <f t="shared" si="8"/>
        <v>8.1335196947971991</v>
      </c>
      <c r="K14">
        <f t="shared" si="9"/>
        <v>7.3322798102950291</v>
      </c>
      <c r="O14" t="s">
        <v>22</v>
      </c>
      <c r="P14" t="s">
        <v>264</v>
      </c>
      <c r="R14">
        <v>0.27333099999999999</v>
      </c>
      <c r="S14">
        <v>0.27729338951725768</v>
      </c>
      <c r="T14">
        <v>0.27691254290707917</v>
      </c>
      <c r="U14">
        <v>0.2709241260298218</v>
      </c>
      <c r="V14">
        <v>0.25869125846580915</v>
      </c>
      <c r="W14">
        <v>0.24196136484581088</v>
      </c>
      <c r="X14">
        <v>0.22270523240483858</v>
      </c>
      <c r="Y14">
        <v>0.20116712814251511</v>
      </c>
      <c r="Z14">
        <v>0.17648819389566658</v>
      </c>
      <c r="AA14">
        <v>0.14962447431667225</v>
      </c>
    </row>
    <row r="15" spans="1:27">
      <c r="A15" s="5" t="s">
        <v>19</v>
      </c>
      <c r="B15">
        <f t="shared" si="0"/>
        <v>0.34287699999999982</v>
      </c>
      <c r="C15">
        <f t="shared" si="1"/>
        <v>0.3866433669304532</v>
      </c>
      <c r="D15">
        <f t="shared" si="2"/>
        <v>0.42437214445741772</v>
      </c>
      <c r="E15">
        <f t="shared" si="3"/>
        <v>0.45364802681780464</v>
      </c>
      <c r="F15">
        <f t="shared" si="4"/>
        <v>0.4719256488975061</v>
      </c>
      <c r="G15">
        <f t="shared" si="5"/>
        <v>0.47745533714623678</v>
      </c>
      <c r="H15">
        <f t="shared" si="6"/>
        <v>0.46891875604856748</v>
      </c>
      <c r="I15">
        <f t="shared" si="7"/>
        <v>0.44843067853413171</v>
      </c>
      <c r="J15">
        <f t="shared" si="8"/>
        <v>0.41617349193575959</v>
      </c>
      <c r="K15">
        <f t="shared" si="9"/>
        <v>0.37311413595494192</v>
      </c>
      <c r="O15" t="s">
        <v>23</v>
      </c>
      <c r="P15" t="s">
        <v>264</v>
      </c>
      <c r="R15">
        <v>9.5954210000000053</v>
      </c>
      <c r="S15">
        <v>9.2217975242186654</v>
      </c>
      <c r="T15">
        <v>8.8148089580384923</v>
      </c>
      <c r="U15">
        <v>8.432547105404856</v>
      </c>
      <c r="V15">
        <v>7.999256779019488</v>
      </c>
      <c r="W15">
        <v>7.4935888454866166</v>
      </c>
      <c r="X15">
        <v>6.9317207046640323</v>
      </c>
      <c r="Y15">
        <v>6.3117769543282822</v>
      </c>
      <c r="Z15">
        <v>5.6601642237767669</v>
      </c>
      <c r="AA15">
        <v>4.9760679072418679</v>
      </c>
    </row>
    <row r="16" spans="1:27">
      <c r="A16" s="5" t="s">
        <v>20</v>
      </c>
      <c r="B16">
        <f t="shared" si="0"/>
        <v>1.2618350000000003</v>
      </c>
      <c r="C16">
        <f t="shared" si="1"/>
        <v>1.9562055078959804</v>
      </c>
      <c r="D16">
        <f t="shared" si="2"/>
        <v>2.5235003587930915</v>
      </c>
      <c r="E16">
        <f t="shared" si="3"/>
        <v>3.0516668437460295</v>
      </c>
      <c r="F16">
        <f t="shared" si="4"/>
        <v>3.4718398122113343</v>
      </c>
      <c r="G16">
        <f t="shared" si="5"/>
        <v>3.7470117362404789</v>
      </c>
      <c r="H16">
        <f t="shared" si="6"/>
        <v>3.8734316439026233</v>
      </c>
      <c r="I16">
        <f t="shared" si="7"/>
        <v>3.8387796592543593</v>
      </c>
      <c r="J16">
        <f t="shared" si="8"/>
        <v>3.674840038605856</v>
      </c>
      <c r="K16">
        <f t="shared" si="9"/>
        <v>3.3928808381649875</v>
      </c>
      <c r="O16" t="s">
        <v>24</v>
      </c>
      <c r="P16" t="s">
        <v>264</v>
      </c>
      <c r="R16">
        <v>10.712065999999997</v>
      </c>
      <c r="S16">
        <v>11.514945055612532</v>
      </c>
      <c r="T16">
        <v>12.559023430382844</v>
      </c>
      <c r="U16">
        <v>13.67725462046787</v>
      </c>
      <c r="V16">
        <v>14.896388001032081</v>
      </c>
      <c r="W16">
        <v>16.200044548470636</v>
      </c>
      <c r="X16">
        <v>17.415153585112602</v>
      </c>
      <c r="Y16">
        <v>18.440066821500057</v>
      </c>
      <c r="Z16">
        <v>19.265909028824492</v>
      </c>
      <c r="AA16">
        <v>19.830747370925284</v>
      </c>
    </row>
    <row r="17" spans="1:27">
      <c r="A17" s="5" t="s">
        <v>21</v>
      </c>
      <c r="B17">
        <f t="shared" si="0"/>
        <v>148.69213100000007</v>
      </c>
      <c r="C17">
        <f t="shared" si="1"/>
        <v>162.57506253826</v>
      </c>
      <c r="D17">
        <f t="shared" si="2"/>
        <v>170.95650210683422</v>
      </c>
      <c r="E17">
        <f t="shared" si="3"/>
        <v>173.7444164231884</v>
      </c>
      <c r="F17">
        <f t="shared" si="4"/>
        <v>171.09832715230976</v>
      </c>
      <c r="G17">
        <f t="shared" si="5"/>
        <v>163.88035311466808</v>
      </c>
      <c r="H17">
        <f t="shared" si="6"/>
        <v>153.9353464230939</v>
      </c>
      <c r="I17">
        <f t="shared" si="7"/>
        <v>142.19841180354842</v>
      </c>
      <c r="J17">
        <f t="shared" si="8"/>
        <v>129.35016694702441</v>
      </c>
      <c r="K17">
        <f t="shared" si="9"/>
        <v>116.17557666508353</v>
      </c>
      <c r="O17" t="s">
        <v>25</v>
      </c>
      <c r="P17" t="s">
        <v>264</v>
      </c>
      <c r="R17">
        <v>0.31162699999999988</v>
      </c>
      <c r="S17">
        <v>0.35264175751826715</v>
      </c>
      <c r="T17">
        <v>0.36533818282810021</v>
      </c>
      <c r="U17">
        <v>0.3626360524686984</v>
      </c>
      <c r="V17">
        <v>0.34795729616119608</v>
      </c>
      <c r="W17">
        <v>0.32500751863146821</v>
      </c>
      <c r="X17">
        <v>0.29981283168273343</v>
      </c>
      <c r="Y17">
        <v>0.27559516666666156</v>
      </c>
      <c r="Z17">
        <v>0.25190291104055124</v>
      </c>
      <c r="AA17">
        <v>0.22778538768839163</v>
      </c>
    </row>
    <row r="18" spans="1:27">
      <c r="A18" s="5" t="s">
        <v>22</v>
      </c>
      <c r="B18">
        <f t="shared" si="0"/>
        <v>0.27333099999999999</v>
      </c>
      <c r="C18">
        <f t="shared" si="1"/>
        <v>0.27729338951725768</v>
      </c>
      <c r="D18">
        <f t="shared" si="2"/>
        <v>0.27691254290707917</v>
      </c>
      <c r="E18">
        <f t="shared" si="3"/>
        <v>0.2709241260298218</v>
      </c>
      <c r="F18">
        <f t="shared" si="4"/>
        <v>0.25869125846580915</v>
      </c>
      <c r="G18">
        <f t="shared" si="5"/>
        <v>0.24196136484581088</v>
      </c>
      <c r="H18">
        <f t="shared" si="6"/>
        <v>0.22270523240483858</v>
      </c>
      <c r="I18">
        <f t="shared" si="7"/>
        <v>0.20116712814251511</v>
      </c>
      <c r="J18">
        <f t="shared" si="8"/>
        <v>0.17648819389566658</v>
      </c>
      <c r="K18">
        <f t="shared" si="9"/>
        <v>0.14962447431667225</v>
      </c>
      <c r="O18" t="s">
        <v>26</v>
      </c>
      <c r="P18" t="s">
        <v>264</v>
      </c>
      <c r="R18">
        <v>8.849891999999997</v>
      </c>
      <c r="S18">
        <v>11.282041628110846</v>
      </c>
      <c r="T18">
        <v>13.622974724912291</v>
      </c>
      <c r="U18">
        <v>15.726403024104519</v>
      </c>
      <c r="V18">
        <v>17.412505174521097</v>
      </c>
      <c r="W18">
        <v>18.621174524642353</v>
      </c>
      <c r="X18">
        <v>19.365861936089754</v>
      </c>
      <c r="Y18">
        <v>19.611888755193807</v>
      </c>
      <c r="Z18">
        <v>19.373292652387367</v>
      </c>
      <c r="AA18">
        <v>18.709850791741498</v>
      </c>
    </row>
    <row r="19" spans="1:27">
      <c r="A19" s="5" t="s">
        <v>23</v>
      </c>
      <c r="B19">
        <f t="shared" si="0"/>
        <v>9.5954210000000053</v>
      </c>
      <c r="C19">
        <f t="shared" si="1"/>
        <v>9.2217975242186654</v>
      </c>
      <c r="D19">
        <f t="shared" si="2"/>
        <v>8.8148089580384923</v>
      </c>
      <c r="E19">
        <f t="shared" si="3"/>
        <v>8.432547105404856</v>
      </c>
      <c r="F19">
        <f t="shared" si="4"/>
        <v>7.999256779019488</v>
      </c>
      <c r="G19">
        <f t="shared" si="5"/>
        <v>7.4935888454866166</v>
      </c>
      <c r="H19">
        <f t="shared" si="6"/>
        <v>6.9317207046640323</v>
      </c>
      <c r="I19">
        <f t="shared" si="7"/>
        <v>6.3117769543282822</v>
      </c>
      <c r="J19">
        <f t="shared" si="8"/>
        <v>5.6601642237767669</v>
      </c>
      <c r="K19">
        <f t="shared" si="9"/>
        <v>4.9760679072418679</v>
      </c>
      <c r="O19" t="s">
        <v>27</v>
      </c>
      <c r="P19" t="s">
        <v>264</v>
      </c>
      <c r="R19">
        <v>0.72594000000000014</v>
      </c>
      <c r="S19">
        <v>0.86600231458290389</v>
      </c>
      <c r="T19">
        <v>0.99778327063340921</v>
      </c>
      <c r="U19">
        <v>1.1093184932333329</v>
      </c>
      <c r="V19">
        <v>1.1940579921085206</v>
      </c>
      <c r="W19">
        <v>1.2425518578012764</v>
      </c>
      <c r="X19">
        <v>1.246201406620888</v>
      </c>
      <c r="Y19">
        <v>1.2049184388775309</v>
      </c>
      <c r="Z19">
        <v>1.1302649028875107</v>
      </c>
      <c r="AA19">
        <v>1.0339924100144677</v>
      </c>
    </row>
    <row r="20" spans="1:27">
      <c r="A20" s="5" t="s">
        <v>24</v>
      </c>
      <c r="B20">
        <f t="shared" si="0"/>
        <v>10.712065999999997</v>
      </c>
      <c r="C20">
        <f t="shared" si="1"/>
        <v>11.514945055612532</v>
      </c>
      <c r="D20">
        <f t="shared" si="2"/>
        <v>12.559023430382844</v>
      </c>
      <c r="E20">
        <f t="shared" si="3"/>
        <v>13.67725462046787</v>
      </c>
      <c r="F20">
        <f t="shared" si="4"/>
        <v>14.896388001032081</v>
      </c>
      <c r="G20">
        <f t="shared" si="5"/>
        <v>16.200044548470636</v>
      </c>
      <c r="H20">
        <f t="shared" si="6"/>
        <v>17.415153585112602</v>
      </c>
      <c r="I20">
        <f t="shared" si="7"/>
        <v>18.440066821500057</v>
      </c>
      <c r="J20">
        <f t="shared" si="8"/>
        <v>19.265909028824492</v>
      </c>
      <c r="K20">
        <f t="shared" si="9"/>
        <v>19.830747370925284</v>
      </c>
      <c r="O20" t="s">
        <v>28</v>
      </c>
      <c r="P20" t="s">
        <v>264</v>
      </c>
      <c r="R20">
        <v>9.9298490000000008</v>
      </c>
      <c r="S20">
        <v>10.965247479272438</v>
      </c>
      <c r="T20">
        <v>11.474495298156343</v>
      </c>
      <c r="U20">
        <v>11.59867422948173</v>
      </c>
      <c r="V20">
        <v>11.357972277578906</v>
      </c>
      <c r="W20">
        <v>10.841642880226274</v>
      </c>
      <c r="X20">
        <v>10.224071078394557</v>
      </c>
      <c r="Y20">
        <v>9.5589082308814959</v>
      </c>
      <c r="Z20">
        <v>8.8579002888818827</v>
      </c>
      <c r="AA20">
        <v>8.1650984481110349</v>
      </c>
    </row>
    <row r="21" spans="1:27">
      <c r="A21" s="5" t="s">
        <v>25</v>
      </c>
      <c r="B21">
        <f t="shared" si="0"/>
        <v>0.31162699999999988</v>
      </c>
      <c r="C21">
        <f t="shared" si="1"/>
        <v>0.35264175751826715</v>
      </c>
      <c r="D21">
        <f t="shared" si="2"/>
        <v>0.36533818282810021</v>
      </c>
      <c r="E21">
        <f t="shared" si="3"/>
        <v>0.3626360524686984</v>
      </c>
      <c r="F21">
        <f t="shared" si="4"/>
        <v>0.34795729616119608</v>
      </c>
      <c r="G21">
        <f t="shared" si="5"/>
        <v>0.32500751863146821</v>
      </c>
      <c r="H21">
        <f t="shared" si="6"/>
        <v>0.29981283168273343</v>
      </c>
      <c r="I21">
        <f t="shared" si="7"/>
        <v>0.27559516666666156</v>
      </c>
      <c r="J21">
        <f t="shared" si="8"/>
        <v>0.25190291104055124</v>
      </c>
      <c r="K21">
        <f t="shared" si="9"/>
        <v>0.22778538768839163</v>
      </c>
      <c r="O21" t="s">
        <v>29</v>
      </c>
      <c r="P21" t="s">
        <v>264</v>
      </c>
      <c r="R21">
        <v>3.7601490000979116</v>
      </c>
      <c r="S21">
        <v>3.7112009166335893</v>
      </c>
      <c r="T21">
        <v>3.6088329450703163</v>
      </c>
      <c r="U21">
        <v>3.4653944332957725</v>
      </c>
      <c r="V21">
        <v>3.2705839407268344</v>
      </c>
      <c r="W21">
        <v>3.0300810918212626</v>
      </c>
      <c r="X21">
        <v>2.7546153155732926</v>
      </c>
      <c r="Y21">
        <v>2.4569531304366681</v>
      </c>
      <c r="Z21">
        <v>2.1305915314126325</v>
      </c>
      <c r="AA21">
        <v>1.7998914201411027</v>
      </c>
    </row>
    <row r="22" spans="1:27">
      <c r="A22" s="5" t="s">
        <v>26</v>
      </c>
      <c r="B22">
        <f t="shared" si="0"/>
        <v>8.849891999999997</v>
      </c>
      <c r="C22">
        <f t="shared" si="1"/>
        <v>11.282041628110846</v>
      </c>
      <c r="D22">
        <f t="shared" si="2"/>
        <v>13.622974724912291</v>
      </c>
      <c r="E22">
        <f t="shared" si="3"/>
        <v>15.726403024104519</v>
      </c>
      <c r="F22">
        <f t="shared" si="4"/>
        <v>17.412505174521097</v>
      </c>
      <c r="G22">
        <f t="shared" si="5"/>
        <v>18.621174524642353</v>
      </c>
      <c r="H22">
        <f t="shared" si="6"/>
        <v>19.365861936089754</v>
      </c>
      <c r="I22">
        <f t="shared" si="7"/>
        <v>19.611888755193807</v>
      </c>
      <c r="J22">
        <f t="shared" si="8"/>
        <v>19.373292652387367</v>
      </c>
      <c r="K22">
        <f t="shared" si="9"/>
        <v>18.709850791741498</v>
      </c>
      <c r="O22" t="s">
        <v>30</v>
      </c>
      <c r="P22" t="s">
        <v>264</v>
      </c>
      <c r="R22">
        <v>2.0069449999999995</v>
      </c>
      <c r="S22">
        <v>2.2326626842590538</v>
      </c>
      <c r="T22">
        <v>2.4200761813170075</v>
      </c>
      <c r="U22">
        <v>2.5730979316572591</v>
      </c>
      <c r="V22">
        <v>2.6982465905783881</v>
      </c>
      <c r="W22">
        <v>2.7688751223640442</v>
      </c>
      <c r="X22">
        <v>2.7559118681728503</v>
      </c>
      <c r="Y22">
        <v>2.6672828142962182</v>
      </c>
      <c r="Z22">
        <v>2.5166044986636158</v>
      </c>
      <c r="AA22">
        <v>2.3211090467823201</v>
      </c>
    </row>
    <row r="23" spans="1:27">
      <c r="A23" s="5" t="s">
        <v>27</v>
      </c>
      <c r="B23">
        <f t="shared" si="0"/>
        <v>0.72594000000000014</v>
      </c>
      <c r="C23">
        <f t="shared" si="1"/>
        <v>0.86600231458290389</v>
      </c>
      <c r="D23">
        <f t="shared" si="2"/>
        <v>0.99778327063340921</v>
      </c>
      <c r="E23">
        <f t="shared" si="3"/>
        <v>1.1093184932333329</v>
      </c>
      <c r="F23">
        <f t="shared" si="4"/>
        <v>1.1940579921085206</v>
      </c>
      <c r="G23">
        <f t="shared" si="5"/>
        <v>1.2425518578012764</v>
      </c>
      <c r="H23">
        <f t="shared" si="6"/>
        <v>1.246201406620888</v>
      </c>
      <c r="I23">
        <f t="shared" si="7"/>
        <v>1.2049184388775309</v>
      </c>
      <c r="J23">
        <f t="shared" si="8"/>
        <v>1.1302649028875107</v>
      </c>
      <c r="K23">
        <f t="shared" si="9"/>
        <v>1.0339924100144677</v>
      </c>
      <c r="O23" t="s">
        <v>31</v>
      </c>
      <c r="P23" t="s">
        <v>264</v>
      </c>
      <c r="R23">
        <v>194.94646999999998</v>
      </c>
      <c r="S23">
        <v>207.99110794702227</v>
      </c>
      <c r="T23">
        <v>215.01996905673377</v>
      </c>
      <c r="U23">
        <v>216.62523701390938</v>
      </c>
      <c r="V23">
        <v>213.07659184580933</v>
      </c>
      <c r="W23">
        <v>204.58861124903245</v>
      </c>
      <c r="X23">
        <v>192.20529443845183</v>
      </c>
      <c r="Y23">
        <v>177.00902574754102</v>
      </c>
      <c r="Z23">
        <v>159.27220094816747</v>
      </c>
      <c r="AA23">
        <v>139.10223053227722</v>
      </c>
    </row>
    <row r="24" spans="1:27">
      <c r="A24" s="5" t="s">
        <v>28</v>
      </c>
      <c r="B24">
        <f t="shared" si="0"/>
        <v>9.9298490000000008</v>
      </c>
      <c r="C24">
        <f t="shared" si="1"/>
        <v>10.965247479272438</v>
      </c>
      <c r="D24">
        <f t="shared" si="2"/>
        <v>11.474495298156343</v>
      </c>
      <c r="E24">
        <f t="shared" si="3"/>
        <v>11.59867422948173</v>
      </c>
      <c r="F24">
        <f t="shared" si="4"/>
        <v>11.357972277578906</v>
      </c>
      <c r="G24">
        <f t="shared" si="5"/>
        <v>10.841642880226274</v>
      </c>
      <c r="H24">
        <f t="shared" si="6"/>
        <v>10.224071078394557</v>
      </c>
      <c r="I24">
        <f t="shared" si="7"/>
        <v>9.5589082308814959</v>
      </c>
      <c r="J24">
        <f t="shared" si="8"/>
        <v>8.8579002888818827</v>
      </c>
      <c r="K24">
        <f t="shared" si="9"/>
        <v>8.1650984481110349</v>
      </c>
      <c r="O24" t="s">
        <v>34</v>
      </c>
      <c r="P24" t="s">
        <v>264</v>
      </c>
      <c r="R24">
        <v>0.39891999999999983</v>
      </c>
      <c r="S24">
        <v>0.45705125798332075</v>
      </c>
      <c r="T24">
        <v>0.50294556795262879</v>
      </c>
      <c r="U24">
        <v>0.53672090884864865</v>
      </c>
      <c r="V24">
        <v>0.55986577638571122</v>
      </c>
      <c r="W24">
        <v>0.56830138291245813</v>
      </c>
      <c r="X24">
        <v>0.56084200275675378</v>
      </c>
      <c r="Y24">
        <v>0.53674111561573679</v>
      </c>
      <c r="Z24">
        <v>0.49773635793670035</v>
      </c>
      <c r="AA24">
        <v>0.4454880079780561</v>
      </c>
    </row>
    <row r="25" spans="1:27">
      <c r="A25" s="5" t="s">
        <v>29</v>
      </c>
      <c r="B25">
        <f t="shared" si="0"/>
        <v>3.7601490000979116</v>
      </c>
      <c r="C25">
        <f t="shared" si="1"/>
        <v>3.7112009166335893</v>
      </c>
      <c r="D25">
        <f t="shared" si="2"/>
        <v>3.6088329450703163</v>
      </c>
      <c r="E25">
        <f t="shared" si="3"/>
        <v>3.4653944332957725</v>
      </c>
      <c r="F25">
        <f t="shared" si="4"/>
        <v>3.2705839407268344</v>
      </c>
      <c r="G25">
        <f t="shared" si="5"/>
        <v>3.0300810918212626</v>
      </c>
      <c r="H25">
        <f t="shared" si="6"/>
        <v>2.7546153155732926</v>
      </c>
      <c r="I25">
        <f t="shared" si="7"/>
        <v>2.4569531304366681</v>
      </c>
      <c r="J25">
        <f t="shared" si="8"/>
        <v>2.1305915314126325</v>
      </c>
      <c r="K25">
        <f t="shared" si="9"/>
        <v>1.7998914201411027</v>
      </c>
      <c r="O25" t="s">
        <v>35</v>
      </c>
      <c r="P25" t="s">
        <v>264</v>
      </c>
      <c r="R25">
        <v>7.4943319999999991</v>
      </c>
      <c r="S25">
        <v>7.0558800037684337</v>
      </c>
      <c r="T25">
        <v>6.7546667969154077</v>
      </c>
      <c r="U25">
        <v>6.541481170366275</v>
      </c>
      <c r="V25">
        <v>6.3344453903171338</v>
      </c>
      <c r="W25">
        <v>6.0861391565994554</v>
      </c>
      <c r="X25">
        <v>5.7428360966822494</v>
      </c>
      <c r="Y25">
        <v>5.3047469237611056</v>
      </c>
      <c r="Z25">
        <v>4.7997160427917294</v>
      </c>
      <c r="AA25">
        <v>4.2198247875250638</v>
      </c>
    </row>
    <row r="26" spans="1:27">
      <c r="A26" s="5" t="s">
        <v>30</v>
      </c>
      <c r="B26">
        <f t="shared" si="0"/>
        <v>2.0069449999999995</v>
      </c>
      <c r="C26">
        <f t="shared" si="1"/>
        <v>2.2326626842590538</v>
      </c>
      <c r="D26">
        <f t="shared" si="2"/>
        <v>2.4200761813170075</v>
      </c>
      <c r="E26">
        <f t="shared" si="3"/>
        <v>2.5730979316572591</v>
      </c>
      <c r="F26">
        <f t="shared" si="4"/>
        <v>2.6982465905783881</v>
      </c>
      <c r="G26">
        <f t="shared" si="5"/>
        <v>2.7688751223640442</v>
      </c>
      <c r="H26">
        <f t="shared" si="6"/>
        <v>2.7559118681728503</v>
      </c>
      <c r="I26">
        <f t="shared" si="7"/>
        <v>2.6672828142962182</v>
      </c>
      <c r="J26">
        <f t="shared" si="8"/>
        <v>2.5166044986636158</v>
      </c>
      <c r="K26">
        <f t="shared" si="9"/>
        <v>2.3211090467823201</v>
      </c>
      <c r="O26" t="s">
        <v>36</v>
      </c>
      <c r="P26" t="s">
        <v>264</v>
      </c>
      <c r="R26">
        <v>16.468714000000006</v>
      </c>
      <c r="S26">
        <v>20.764196372818041</v>
      </c>
      <c r="T26">
        <v>24.810913032542835</v>
      </c>
      <c r="U26">
        <v>28.484334199125602</v>
      </c>
      <c r="V26">
        <v>31.293090095366782</v>
      </c>
      <c r="W26">
        <v>33.108417007516884</v>
      </c>
      <c r="X26">
        <v>34.217303179442325</v>
      </c>
      <c r="Y26">
        <v>34.726778223853692</v>
      </c>
      <c r="Z26">
        <v>34.723504017770836</v>
      </c>
      <c r="AA26">
        <v>34.266127050576848</v>
      </c>
    </row>
    <row r="27" spans="1:27">
      <c r="A27" s="5" t="s">
        <v>31</v>
      </c>
      <c r="B27">
        <f t="shared" si="0"/>
        <v>194.94646999999998</v>
      </c>
      <c r="C27">
        <f t="shared" si="1"/>
        <v>207.99110794702227</v>
      </c>
      <c r="D27">
        <f t="shared" si="2"/>
        <v>215.01996905673377</v>
      </c>
      <c r="E27">
        <f t="shared" si="3"/>
        <v>216.62523701390938</v>
      </c>
      <c r="F27">
        <f t="shared" si="4"/>
        <v>213.07659184580933</v>
      </c>
      <c r="G27">
        <f t="shared" si="5"/>
        <v>204.58861124903245</v>
      </c>
      <c r="H27">
        <f t="shared" si="6"/>
        <v>192.20529443845183</v>
      </c>
      <c r="I27">
        <f t="shared" si="7"/>
        <v>177.00902574754102</v>
      </c>
      <c r="J27">
        <f t="shared" si="8"/>
        <v>159.27220094816747</v>
      </c>
      <c r="K27">
        <f t="shared" si="9"/>
        <v>139.10223053227722</v>
      </c>
      <c r="O27" t="s">
        <v>37</v>
      </c>
      <c r="P27" t="s">
        <v>264</v>
      </c>
      <c r="R27">
        <v>8.3822444656684443</v>
      </c>
      <c r="S27">
        <v>10.902680707620005</v>
      </c>
      <c r="T27">
        <v>13.213398304474802</v>
      </c>
      <c r="U27">
        <v>15.185170630197762</v>
      </c>
      <c r="V27">
        <v>16.822382291536854</v>
      </c>
      <c r="W27">
        <v>17.9103952640071</v>
      </c>
      <c r="X27">
        <v>18.385996333702131</v>
      </c>
      <c r="Y27">
        <v>18.28167880531085</v>
      </c>
      <c r="Z27">
        <v>17.689596881418009</v>
      </c>
      <c r="AA27">
        <v>16.738360079843513</v>
      </c>
    </row>
    <row r="28" spans="1:27">
      <c r="A28" s="5" t="s">
        <v>32</v>
      </c>
      <c r="B28">
        <f t="shared" si="0"/>
        <v>0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  <c r="I28">
        <f t="shared" si="7"/>
        <v>0</v>
      </c>
      <c r="J28">
        <f t="shared" si="8"/>
        <v>0</v>
      </c>
      <c r="K28">
        <f t="shared" si="9"/>
        <v>0</v>
      </c>
      <c r="O28" t="s">
        <v>39</v>
      </c>
      <c r="P28" t="s">
        <v>264</v>
      </c>
      <c r="R28">
        <v>14.138255000114109</v>
      </c>
      <c r="S28">
        <v>15.145623179227297</v>
      </c>
      <c r="T28">
        <v>15.337670785815488</v>
      </c>
      <c r="U28">
        <v>15.039353898927704</v>
      </c>
      <c r="V28">
        <v>14.344404064517848</v>
      </c>
      <c r="W28">
        <v>13.355695321013613</v>
      </c>
      <c r="X28">
        <v>12.275373867340852</v>
      </c>
      <c r="Y28">
        <v>11.149853856103141</v>
      </c>
      <c r="Z28">
        <v>10.05438760871831</v>
      </c>
      <c r="AA28">
        <v>9.0758274075963055</v>
      </c>
    </row>
    <row r="29" spans="1:27">
      <c r="A29" s="5" t="s">
        <v>33</v>
      </c>
      <c r="B29">
        <f t="shared" si="0"/>
        <v>0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G29">
        <f t="shared" si="5"/>
        <v>0</v>
      </c>
      <c r="H29">
        <f t="shared" si="6"/>
        <v>0</v>
      </c>
      <c r="I29">
        <f t="shared" si="7"/>
        <v>0</v>
      </c>
      <c r="J29">
        <f t="shared" si="8"/>
        <v>0</v>
      </c>
      <c r="K29">
        <f t="shared" si="9"/>
        <v>0</v>
      </c>
      <c r="O29" t="s">
        <v>40</v>
      </c>
      <c r="P29" t="s">
        <v>264</v>
      </c>
      <c r="R29">
        <v>19.598888999999993</v>
      </c>
      <c r="S29">
        <v>23.135669343839098</v>
      </c>
      <c r="T29">
        <v>26.126195905816065</v>
      </c>
      <c r="U29">
        <v>28.535661655883146</v>
      </c>
      <c r="V29">
        <v>30.138636779556524</v>
      </c>
      <c r="W29">
        <v>30.989028892498666</v>
      </c>
      <c r="X29">
        <v>31.1697822696812</v>
      </c>
      <c r="Y29">
        <v>30.670245381616404</v>
      </c>
      <c r="Z29">
        <v>29.569629839616972</v>
      </c>
      <c r="AA29">
        <v>27.97691166701167</v>
      </c>
    </row>
    <row r="30" spans="1:27">
      <c r="A30" s="5" t="s">
        <v>34</v>
      </c>
      <c r="B30">
        <f t="shared" si="0"/>
        <v>0.39891999999999983</v>
      </c>
      <c r="C30">
        <f t="shared" si="1"/>
        <v>0.45705125798332075</v>
      </c>
      <c r="D30">
        <f t="shared" si="2"/>
        <v>0.50294556795262879</v>
      </c>
      <c r="E30">
        <f t="shared" si="3"/>
        <v>0.53672090884864865</v>
      </c>
      <c r="F30">
        <f t="shared" si="4"/>
        <v>0.55986577638571122</v>
      </c>
      <c r="G30">
        <f t="shared" si="5"/>
        <v>0.56830138291245813</v>
      </c>
      <c r="H30">
        <f t="shared" si="6"/>
        <v>0.56084200275675378</v>
      </c>
      <c r="I30">
        <f t="shared" si="7"/>
        <v>0.53674111561573679</v>
      </c>
      <c r="J30">
        <f t="shared" si="8"/>
        <v>0.49773635793670035</v>
      </c>
      <c r="K30">
        <f t="shared" si="9"/>
        <v>0.4454880079780561</v>
      </c>
      <c r="O30" t="s">
        <v>41</v>
      </c>
      <c r="P30" t="s">
        <v>264</v>
      </c>
      <c r="R30">
        <v>34.016593000000007</v>
      </c>
      <c r="S30">
        <v>38.876431159210973</v>
      </c>
      <c r="T30">
        <v>45.107034620686001</v>
      </c>
      <c r="U30">
        <v>51.576162126372765</v>
      </c>
      <c r="V30">
        <v>58.817357902248872</v>
      </c>
      <c r="W30">
        <v>66.597391257016852</v>
      </c>
      <c r="X30">
        <v>73.927319576353767</v>
      </c>
      <c r="Y30">
        <v>80.334976450891972</v>
      </c>
      <c r="Z30">
        <v>85.101069154606776</v>
      </c>
      <c r="AA30">
        <v>88.100750009034584</v>
      </c>
    </row>
    <row r="31" spans="1:27">
      <c r="A31" s="5" t="s">
        <v>35</v>
      </c>
      <c r="B31">
        <f t="shared" si="0"/>
        <v>7.4943319999999991</v>
      </c>
      <c r="C31">
        <f t="shared" si="1"/>
        <v>7.0558800037684337</v>
      </c>
      <c r="D31">
        <f t="shared" si="2"/>
        <v>6.7546667969154077</v>
      </c>
      <c r="E31">
        <f t="shared" si="3"/>
        <v>6.541481170366275</v>
      </c>
      <c r="F31">
        <f t="shared" si="4"/>
        <v>6.3344453903171338</v>
      </c>
      <c r="G31">
        <f t="shared" si="5"/>
        <v>6.0861391565994554</v>
      </c>
      <c r="H31">
        <f t="shared" si="6"/>
        <v>5.7428360966822494</v>
      </c>
      <c r="I31">
        <f t="shared" si="7"/>
        <v>5.3047469237611056</v>
      </c>
      <c r="J31">
        <f t="shared" si="8"/>
        <v>4.7997160427917294</v>
      </c>
      <c r="K31">
        <f t="shared" si="9"/>
        <v>4.2198247875250638</v>
      </c>
      <c r="O31" t="s">
        <v>43</v>
      </c>
      <c r="P31" t="s">
        <v>264</v>
      </c>
      <c r="R31">
        <v>4.4010510000000016</v>
      </c>
      <c r="S31">
        <v>5.1398236588799033</v>
      </c>
      <c r="T31">
        <v>5.8119907174494401</v>
      </c>
      <c r="U31">
        <v>6.3361293552186844</v>
      </c>
      <c r="V31">
        <v>6.664970136718626</v>
      </c>
      <c r="W31">
        <v>6.8189370158072187</v>
      </c>
      <c r="X31">
        <v>6.8130143279034128</v>
      </c>
      <c r="Y31">
        <v>6.6529324724699839</v>
      </c>
      <c r="Z31">
        <v>6.3667013805351127</v>
      </c>
      <c r="AA31">
        <v>5.9878754513403818</v>
      </c>
    </row>
    <row r="32" spans="1:27">
      <c r="A32" s="5" t="s">
        <v>36</v>
      </c>
      <c r="B32">
        <f t="shared" si="0"/>
        <v>16.468714000000006</v>
      </c>
      <c r="C32">
        <f t="shared" si="1"/>
        <v>20.764196372818041</v>
      </c>
      <c r="D32">
        <f t="shared" si="2"/>
        <v>24.810913032542835</v>
      </c>
      <c r="E32">
        <f t="shared" si="3"/>
        <v>28.484334199125602</v>
      </c>
      <c r="F32">
        <f t="shared" si="4"/>
        <v>31.293090095366782</v>
      </c>
      <c r="G32">
        <f t="shared" si="5"/>
        <v>33.108417007516884</v>
      </c>
      <c r="H32">
        <f t="shared" si="6"/>
        <v>34.217303179442325</v>
      </c>
      <c r="I32">
        <f t="shared" si="7"/>
        <v>34.726778223853692</v>
      </c>
      <c r="J32">
        <f t="shared" si="8"/>
        <v>34.723504017770836</v>
      </c>
      <c r="K32">
        <f t="shared" si="9"/>
        <v>34.266127050576848</v>
      </c>
      <c r="O32" t="s">
        <v>44</v>
      </c>
      <c r="P32" t="s">
        <v>264</v>
      </c>
      <c r="R32">
        <v>11.227207999999999</v>
      </c>
      <c r="S32">
        <v>14.13527218804801</v>
      </c>
      <c r="T32">
        <v>16.965812714105237</v>
      </c>
      <c r="U32">
        <v>19.435990233363317</v>
      </c>
      <c r="V32">
        <v>21.272626101149072</v>
      </c>
      <c r="W32">
        <v>22.48334876259533</v>
      </c>
      <c r="X32">
        <v>23.224382722261574</v>
      </c>
      <c r="Y32">
        <v>23.54240540319508</v>
      </c>
      <c r="Z32">
        <v>23.471667534470793</v>
      </c>
      <c r="AA32">
        <v>23.033975295553926</v>
      </c>
    </row>
    <row r="33" spans="1:27">
      <c r="A33" s="5" t="s">
        <v>37</v>
      </c>
      <c r="B33">
        <f t="shared" si="0"/>
        <v>8.3822444656684443</v>
      </c>
      <c r="C33">
        <f t="shared" si="1"/>
        <v>10.902680707620005</v>
      </c>
      <c r="D33">
        <f t="shared" si="2"/>
        <v>13.213398304474802</v>
      </c>
      <c r="E33">
        <f t="shared" si="3"/>
        <v>15.185170630197762</v>
      </c>
      <c r="F33">
        <f t="shared" si="4"/>
        <v>16.822382291536854</v>
      </c>
      <c r="G33">
        <f t="shared" si="5"/>
        <v>17.9103952640071</v>
      </c>
      <c r="H33">
        <f t="shared" si="6"/>
        <v>18.385996333702131</v>
      </c>
      <c r="I33">
        <f t="shared" si="7"/>
        <v>18.28167880531085</v>
      </c>
      <c r="J33">
        <f t="shared" si="8"/>
        <v>17.689596881418009</v>
      </c>
      <c r="K33">
        <f t="shared" si="9"/>
        <v>16.738360079843513</v>
      </c>
      <c r="O33" t="s">
        <v>45</v>
      </c>
      <c r="P33" t="s">
        <v>264</v>
      </c>
      <c r="R33">
        <v>17.113687999999975</v>
      </c>
      <c r="S33">
        <v>18.409279968712266</v>
      </c>
      <c r="T33">
        <v>19.224165272484711</v>
      </c>
      <c r="U33">
        <v>19.570761966418079</v>
      </c>
      <c r="V33">
        <v>19.443898256211533</v>
      </c>
      <c r="W33">
        <v>18.899221790462839</v>
      </c>
      <c r="X33">
        <v>18.015351367336851</v>
      </c>
      <c r="Y33">
        <v>16.728339920162295</v>
      </c>
      <c r="Z33">
        <v>15.07161605966018</v>
      </c>
      <c r="AA33">
        <v>13.066744999289341</v>
      </c>
    </row>
    <row r="34" spans="1:27">
      <c r="A34" s="5" t="s">
        <v>38</v>
      </c>
      <c r="B34">
        <f t="shared" si="0"/>
        <v>0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G34">
        <f t="shared" si="5"/>
        <v>0</v>
      </c>
      <c r="H34">
        <f t="shared" si="6"/>
        <v>0</v>
      </c>
      <c r="I34">
        <f t="shared" si="7"/>
        <v>0</v>
      </c>
      <c r="J34">
        <f t="shared" si="8"/>
        <v>0</v>
      </c>
      <c r="K34">
        <f t="shared" si="9"/>
        <v>0</v>
      </c>
      <c r="O34" t="s">
        <v>46</v>
      </c>
      <c r="P34" t="s">
        <v>264</v>
      </c>
      <c r="R34">
        <v>1341.3351520000015</v>
      </c>
      <c r="S34">
        <v>1370.9503136509377</v>
      </c>
      <c r="T34">
        <v>1359.1884232473219</v>
      </c>
      <c r="U34">
        <v>1308.6929401168402</v>
      </c>
      <c r="V34">
        <v>1224.5219928458362</v>
      </c>
      <c r="W34">
        <v>1117.584553586832</v>
      </c>
      <c r="X34">
        <v>999.73686771357006</v>
      </c>
      <c r="Y34">
        <v>880.9937183694002</v>
      </c>
      <c r="Z34">
        <v>762.38492579235083</v>
      </c>
      <c r="AA34">
        <v>644.55780683703108</v>
      </c>
    </row>
    <row r="35" spans="1:27">
      <c r="A35" s="5" t="s">
        <v>39</v>
      </c>
      <c r="B35">
        <f t="shared" si="0"/>
        <v>14.138255000114109</v>
      </c>
      <c r="C35">
        <f t="shared" si="1"/>
        <v>15.145623179227297</v>
      </c>
      <c r="D35">
        <f t="shared" si="2"/>
        <v>15.337670785815488</v>
      </c>
      <c r="E35">
        <f t="shared" si="3"/>
        <v>15.039353898927704</v>
      </c>
      <c r="F35">
        <f t="shared" si="4"/>
        <v>14.344404064517848</v>
      </c>
      <c r="G35">
        <f t="shared" si="5"/>
        <v>13.355695321013613</v>
      </c>
      <c r="H35">
        <f t="shared" si="6"/>
        <v>12.275373867340852</v>
      </c>
      <c r="I35">
        <f t="shared" si="7"/>
        <v>11.149853856103141</v>
      </c>
      <c r="J35">
        <f t="shared" si="8"/>
        <v>10.05438760871831</v>
      </c>
      <c r="K35">
        <f t="shared" si="9"/>
        <v>9.0758274075963055</v>
      </c>
      <c r="O35" t="s">
        <v>49</v>
      </c>
      <c r="P35" t="s">
        <v>264</v>
      </c>
      <c r="R35">
        <v>46.294840999999963</v>
      </c>
      <c r="S35">
        <v>51.411083166433066</v>
      </c>
      <c r="T35">
        <v>54.897781966771561</v>
      </c>
      <c r="U35">
        <v>56.980839224721727</v>
      </c>
      <c r="V35">
        <v>57.540068526213034</v>
      </c>
      <c r="W35">
        <v>56.773458680562292</v>
      </c>
      <c r="X35">
        <v>54.974251225767752</v>
      </c>
      <c r="Y35">
        <v>52.311695952666582</v>
      </c>
      <c r="Z35">
        <v>48.700964817142172</v>
      </c>
      <c r="AA35">
        <v>44.068441250341742</v>
      </c>
    </row>
    <row r="36" spans="1:27">
      <c r="A36" s="5" t="s">
        <v>40</v>
      </c>
      <c r="B36">
        <f t="shared" si="0"/>
        <v>19.598888999999993</v>
      </c>
      <c r="C36">
        <f t="shared" si="1"/>
        <v>23.135669343839098</v>
      </c>
      <c r="D36">
        <f t="shared" si="2"/>
        <v>26.126195905816065</v>
      </c>
      <c r="E36">
        <f t="shared" si="3"/>
        <v>28.535661655883146</v>
      </c>
      <c r="F36">
        <f t="shared" si="4"/>
        <v>30.138636779556524</v>
      </c>
      <c r="G36">
        <f t="shared" si="5"/>
        <v>30.989028892498666</v>
      </c>
      <c r="H36">
        <f t="shared" si="6"/>
        <v>31.1697822696812</v>
      </c>
      <c r="I36">
        <f t="shared" si="7"/>
        <v>30.670245381616404</v>
      </c>
      <c r="J36">
        <f t="shared" si="8"/>
        <v>29.569629839616972</v>
      </c>
      <c r="K36">
        <f t="shared" si="9"/>
        <v>27.97691166701167</v>
      </c>
      <c r="O36" t="s">
        <v>50</v>
      </c>
      <c r="P36" t="s">
        <v>264</v>
      </c>
      <c r="R36">
        <v>0.73475000000000024</v>
      </c>
      <c r="S36">
        <v>0.85592338519793898</v>
      </c>
      <c r="T36">
        <v>0.92675529165062309</v>
      </c>
      <c r="U36">
        <v>0.97086189752382224</v>
      </c>
      <c r="V36">
        <v>0.96967325083306244</v>
      </c>
      <c r="W36">
        <v>0.9388933111870349</v>
      </c>
      <c r="X36">
        <v>0.89938373156892826</v>
      </c>
      <c r="Y36">
        <v>0.85026642589488721</v>
      </c>
      <c r="Z36">
        <v>0.79204750714247263</v>
      </c>
      <c r="AA36">
        <v>0.72986360805763051</v>
      </c>
    </row>
    <row r="37" spans="1:27">
      <c r="A37" s="5" t="s">
        <v>41</v>
      </c>
      <c r="B37">
        <f t="shared" si="0"/>
        <v>34.016593000000007</v>
      </c>
      <c r="C37">
        <f t="shared" si="1"/>
        <v>38.876431159210973</v>
      </c>
      <c r="D37">
        <f t="shared" si="2"/>
        <v>45.107034620686001</v>
      </c>
      <c r="E37">
        <f t="shared" si="3"/>
        <v>51.576162126372765</v>
      </c>
      <c r="F37">
        <f t="shared" si="4"/>
        <v>58.817357902248872</v>
      </c>
      <c r="G37">
        <f t="shared" si="5"/>
        <v>66.597391257016852</v>
      </c>
      <c r="H37">
        <f t="shared" si="6"/>
        <v>73.927319576353767</v>
      </c>
      <c r="I37">
        <f t="shared" si="7"/>
        <v>80.334976450891972</v>
      </c>
      <c r="J37">
        <f t="shared" si="8"/>
        <v>85.101069154606776</v>
      </c>
      <c r="K37">
        <f t="shared" si="9"/>
        <v>88.100750009034584</v>
      </c>
      <c r="O37" t="s">
        <v>51</v>
      </c>
      <c r="P37" t="s">
        <v>264</v>
      </c>
      <c r="R37">
        <v>4.0428990000000011</v>
      </c>
      <c r="S37">
        <v>5.0032723464045219</v>
      </c>
      <c r="T37">
        <v>5.916472277716827</v>
      </c>
      <c r="U37">
        <v>6.7190383195744197</v>
      </c>
      <c r="V37">
        <v>7.3340822707423481</v>
      </c>
      <c r="W37">
        <v>7.7487362164974609</v>
      </c>
      <c r="X37">
        <v>7.9457554319554031</v>
      </c>
      <c r="Y37">
        <v>7.916195618133993</v>
      </c>
      <c r="Z37">
        <v>7.6831568061942548</v>
      </c>
      <c r="AA37">
        <v>7.2777649765797632</v>
      </c>
    </row>
    <row r="38" spans="1:27">
      <c r="A38" s="5" t="s">
        <v>42</v>
      </c>
      <c r="B38">
        <f t="shared" si="0"/>
        <v>0</v>
      </c>
      <c r="C38">
        <f t="shared" si="1"/>
        <v>0</v>
      </c>
      <c r="D38">
        <f t="shared" si="2"/>
        <v>0</v>
      </c>
      <c r="E38">
        <f t="shared" si="3"/>
        <v>0</v>
      </c>
      <c r="F38">
        <f t="shared" si="4"/>
        <v>0</v>
      </c>
      <c r="G38">
        <f t="shared" si="5"/>
        <v>0</v>
      </c>
      <c r="H38">
        <f t="shared" si="6"/>
        <v>0</v>
      </c>
      <c r="I38">
        <f t="shared" si="7"/>
        <v>0</v>
      </c>
      <c r="J38">
        <f t="shared" si="8"/>
        <v>0</v>
      </c>
      <c r="K38">
        <f t="shared" si="9"/>
        <v>0</v>
      </c>
      <c r="O38" t="s">
        <v>53</v>
      </c>
      <c r="P38" t="s">
        <v>264</v>
      </c>
      <c r="R38">
        <v>4.658887</v>
      </c>
      <c r="S38">
        <v>5.2906388814426473</v>
      </c>
      <c r="T38">
        <v>5.8221296987083671</v>
      </c>
      <c r="U38">
        <v>6.2305038300507407</v>
      </c>
      <c r="V38">
        <v>6.473901689492723</v>
      </c>
      <c r="W38">
        <v>6.5497485766956149</v>
      </c>
      <c r="X38">
        <v>6.4473582818567055</v>
      </c>
      <c r="Y38">
        <v>6.1561854720343154</v>
      </c>
      <c r="Z38">
        <v>5.6525950401805405</v>
      </c>
      <c r="AA38">
        <v>4.9759619307468999</v>
      </c>
    </row>
    <row r="39" spans="1:27">
      <c r="A39" s="5" t="s">
        <v>43</v>
      </c>
      <c r="B39">
        <f t="shared" si="0"/>
        <v>4.4010510000000016</v>
      </c>
      <c r="C39">
        <f t="shared" si="1"/>
        <v>5.1398236588799033</v>
      </c>
      <c r="D39">
        <f t="shared" si="2"/>
        <v>5.8119907174494401</v>
      </c>
      <c r="E39">
        <f t="shared" si="3"/>
        <v>6.3361293552186844</v>
      </c>
      <c r="F39">
        <f t="shared" si="4"/>
        <v>6.664970136718626</v>
      </c>
      <c r="G39">
        <f t="shared" si="5"/>
        <v>6.8189370158072187</v>
      </c>
      <c r="H39">
        <f t="shared" si="6"/>
        <v>6.8130143279034128</v>
      </c>
      <c r="I39">
        <f t="shared" si="7"/>
        <v>6.6529324724699839</v>
      </c>
      <c r="J39">
        <f t="shared" si="8"/>
        <v>6.3667013805351127</v>
      </c>
      <c r="K39">
        <f t="shared" si="9"/>
        <v>5.9878754513403818</v>
      </c>
      <c r="O39" t="s">
        <v>263</v>
      </c>
      <c r="P39" t="s">
        <v>264</v>
      </c>
      <c r="R39">
        <v>19.737800000000011</v>
      </c>
      <c r="S39">
        <v>22.279631965405006</v>
      </c>
      <c r="T39">
        <v>23.854757670403661</v>
      </c>
      <c r="U39">
        <v>24.703330094853158</v>
      </c>
      <c r="V39">
        <v>24.760436076394189</v>
      </c>
      <c r="W39">
        <v>24.220940432451815</v>
      </c>
      <c r="X39">
        <v>23.467838732562704</v>
      </c>
      <c r="Y39">
        <v>22.536822825009001</v>
      </c>
      <c r="Z39">
        <v>21.445031264248819</v>
      </c>
      <c r="AA39">
        <v>20.236976364964484</v>
      </c>
    </row>
    <row r="40" spans="1:27">
      <c r="A40" s="5" t="s">
        <v>44</v>
      </c>
      <c r="B40">
        <f t="shared" si="0"/>
        <v>11.227207999999999</v>
      </c>
      <c r="C40">
        <f t="shared" si="1"/>
        <v>14.13527218804801</v>
      </c>
      <c r="D40">
        <f t="shared" si="2"/>
        <v>16.965812714105237</v>
      </c>
      <c r="E40">
        <f t="shared" si="3"/>
        <v>19.435990233363317</v>
      </c>
      <c r="F40">
        <f t="shared" si="4"/>
        <v>21.272626101149072</v>
      </c>
      <c r="G40">
        <f t="shared" si="5"/>
        <v>22.48334876259533</v>
      </c>
      <c r="H40">
        <f t="shared" si="6"/>
        <v>23.224382722261574</v>
      </c>
      <c r="I40">
        <f t="shared" si="7"/>
        <v>23.54240540319508</v>
      </c>
      <c r="J40">
        <f t="shared" si="8"/>
        <v>23.471667534470793</v>
      </c>
      <c r="K40">
        <f t="shared" si="9"/>
        <v>23.033975295553926</v>
      </c>
      <c r="O40" t="s">
        <v>55</v>
      </c>
      <c r="P40" t="s">
        <v>264</v>
      </c>
      <c r="R40">
        <v>4.4033300000000031</v>
      </c>
      <c r="S40">
        <v>4.3417221294875032</v>
      </c>
      <c r="T40">
        <v>4.2728751963923344</v>
      </c>
      <c r="U40">
        <v>4.198669520409223</v>
      </c>
      <c r="V40">
        <v>4.0911337062905897</v>
      </c>
      <c r="W40">
        <v>3.9392574673875242</v>
      </c>
      <c r="X40">
        <v>3.7266742661223637</v>
      </c>
      <c r="Y40">
        <v>3.4441834723626021</v>
      </c>
      <c r="Z40">
        <v>3.0769989207990291</v>
      </c>
      <c r="AA40">
        <v>2.6601069708701788</v>
      </c>
    </row>
    <row r="41" spans="1:27">
      <c r="A41" s="5" t="s">
        <v>45</v>
      </c>
      <c r="B41">
        <f t="shared" si="0"/>
        <v>17.113687999999975</v>
      </c>
      <c r="C41">
        <f t="shared" si="1"/>
        <v>18.409279968712266</v>
      </c>
      <c r="D41">
        <f t="shared" si="2"/>
        <v>19.224165272484711</v>
      </c>
      <c r="E41">
        <f t="shared" si="3"/>
        <v>19.570761966418079</v>
      </c>
      <c r="F41">
        <f t="shared" si="4"/>
        <v>19.443898256211533</v>
      </c>
      <c r="G41">
        <f t="shared" si="5"/>
        <v>18.899221790462839</v>
      </c>
      <c r="H41">
        <f t="shared" si="6"/>
        <v>18.015351367336851</v>
      </c>
      <c r="I41">
        <f t="shared" si="7"/>
        <v>16.728339920162295</v>
      </c>
      <c r="J41">
        <f t="shared" si="8"/>
        <v>15.07161605966018</v>
      </c>
      <c r="K41">
        <f t="shared" si="9"/>
        <v>13.066744999289341</v>
      </c>
      <c r="O41" t="s">
        <v>56</v>
      </c>
      <c r="P41" t="s">
        <v>264</v>
      </c>
      <c r="R41">
        <v>11.257979000000001</v>
      </c>
      <c r="S41">
        <v>10.937018867379491</v>
      </c>
      <c r="T41">
        <v>10.29372350132174</v>
      </c>
      <c r="U41">
        <v>9.4631695638776812</v>
      </c>
      <c r="V41">
        <v>8.4625984425685719</v>
      </c>
      <c r="W41">
        <v>7.3198422145282356</v>
      </c>
      <c r="X41">
        <v>6.1764131750244369</v>
      </c>
      <c r="Y41">
        <v>5.1336373468424226</v>
      </c>
      <c r="Z41">
        <v>4.193600012476697</v>
      </c>
      <c r="AA41">
        <v>3.328921553463434</v>
      </c>
    </row>
    <row r="42" spans="1:27">
      <c r="A42" s="5" t="s">
        <v>46</v>
      </c>
      <c r="B42">
        <f t="shared" si="0"/>
        <v>1341.3351520000015</v>
      </c>
      <c r="C42">
        <f t="shared" si="1"/>
        <v>1370.9503136509377</v>
      </c>
      <c r="D42">
        <f t="shared" si="2"/>
        <v>1359.1884232473219</v>
      </c>
      <c r="E42">
        <f t="shared" si="3"/>
        <v>1308.6929401168402</v>
      </c>
      <c r="F42">
        <f t="shared" si="4"/>
        <v>1224.5219928458362</v>
      </c>
      <c r="G42">
        <f t="shared" si="5"/>
        <v>1117.584553586832</v>
      </c>
      <c r="H42">
        <f t="shared" si="6"/>
        <v>999.73686771357006</v>
      </c>
      <c r="I42">
        <f t="shared" si="7"/>
        <v>880.9937183694002</v>
      </c>
      <c r="J42">
        <f t="shared" si="8"/>
        <v>762.38492579235083</v>
      </c>
      <c r="K42">
        <f t="shared" si="9"/>
        <v>644.55780683703108</v>
      </c>
      <c r="O42" t="s">
        <v>58</v>
      </c>
      <c r="P42" t="s">
        <v>264</v>
      </c>
      <c r="R42">
        <v>1.1036469999999994</v>
      </c>
      <c r="S42">
        <v>1.2628495086006757</v>
      </c>
      <c r="T42">
        <v>1.4200513402012029</v>
      </c>
      <c r="U42">
        <v>1.5542521495438073</v>
      </c>
      <c r="V42">
        <v>1.663299291932532</v>
      </c>
      <c r="W42">
        <v>1.7276393887423818</v>
      </c>
      <c r="X42">
        <v>1.7313926159243906</v>
      </c>
      <c r="Y42">
        <v>1.6598619579247744</v>
      </c>
      <c r="Z42">
        <v>1.5134589767860871</v>
      </c>
      <c r="AA42">
        <v>1.3199235482393874</v>
      </c>
    </row>
    <row r="43" spans="1:27">
      <c r="A43" s="5" t="s">
        <v>47</v>
      </c>
      <c r="B43">
        <f t="shared" si="0"/>
        <v>0</v>
      </c>
      <c r="C43">
        <f t="shared" si="1"/>
        <v>0</v>
      </c>
      <c r="D43">
        <f t="shared" si="2"/>
        <v>0</v>
      </c>
      <c r="E43">
        <f t="shared" si="3"/>
        <v>0</v>
      </c>
      <c r="F43">
        <f t="shared" si="4"/>
        <v>0</v>
      </c>
      <c r="G43">
        <f t="shared" si="5"/>
        <v>0</v>
      </c>
      <c r="H43">
        <f t="shared" si="6"/>
        <v>0</v>
      </c>
      <c r="I43">
        <f t="shared" si="7"/>
        <v>0</v>
      </c>
      <c r="J43">
        <f t="shared" si="8"/>
        <v>0</v>
      </c>
      <c r="K43">
        <f t="shared" si="9"/>
        <v>0</v>
      </c>
      <c r="O43" t="s">
        <v>59</v>
      </c>
      <c r="P43" t="s">
        <v>264</v>
      </c>
      <c r="R43">
        <v>10.492959999999997</v>
      </c>
      <c r="S43">
        <v>11.213676247481908</v>
      </c>
      <c r="T43">
        <v>12.030876499827144</v>
      </c>
      <c r="U43">
        <v>12.819362023737424</v>
      </c>
      <c r="V43">
        <v>13.782001786681425</v>
      </c>
      <c r="W43">
        <v>14.763003513621996</v>
      </c>
      <c r="X43">
        <v>15.528717036510979</v>
      </c>
      <c r="Y43">
        <v>16.06358042404786</v>
      </c>
      <c r="Z43">
        <v>16.394591273989736</v>
      </c>
      <c r="AA43">
        <v>16.553038155662879</v>
      </c>
    </row>
    <row r="44" spans="1:27">
      <c r="A44" s="5" t="s">
        <v>48</v>
      </c>
      <c r="B44">
        <f t="shared" si="0"/>
        <v>0</v>
      </c>
      <c r="C44">
        <f t="shared" si="1"/>
        <v>0</v>
      </c>
      <c r="D44">
        <f t="shared" si="2"/>
        <v>0</v>
      </c>
      <c r="E44">
        <f t="shared" si="3"/>
        <v>0</v>
      </c>
      <c r="F44">
        <f t="shared" si="4"/>
        <v>0</v>
      </c>
      <c r="G44">
        <f t="shared" si="5"/>
        <v>0</v>
      </c>
      <c r="H44">
        <f t="shared" si="6"/>
        <v>0</v>
      </c>
      <c r="I44">
        <f t="shared" si="7"/>
        <v>0</v>
      </c>
      <c r="J44">
        <f t="shared" si="8"/>
        <v>0</v>
      </c>
      <c r="K44">
        <f t="shared" si="9"/>
        <v>0</v>
      </c>
      <c r="O44" t="s">
        <v>61</v>
      </c>
      <c r="P44" t="s">
        <v>264</v>
      </c>
      <c r="R44">
        <v>65.965795</v>
      </c>
      <c r="S44">
        <v>83.852912340991665</v>
      </c>
      <c r="T44">
        <v>101.57857232806197</v>
      </c>
      <c r="U44">
        <v>117.24141225026376</v>
      </c>
      <c r="V44">
        <v>129.59743286726399</v>
      </c>
      <c r="W44">
        <v>138.4456795085712</v>
      </c>
      <c r="X44">
        <v>144.04824702851838</v>
      </c>
      <c r="Y44">
        <v>146.35461104746082</v>
      </c>
      <c r="Z44">
        <v>145.61819931470816</v>
      </c>
      <c r="AA44">
        <v>142.15891345951479</v>
      </c>
    </row>
    <row r="45" spans="1:27">
      <c r="A45" s="5" t="s">
        <v>49</v>
      </c>
      <c r="B45">
        <f t="shared" si="0"/>
        <v>46.294840999999963</v>
      </c>
      <c r="C45">
        <f t="shared" si="1"/>
        <v>51.411083166433066</v>
      </c>
      <c r="D45">
        <f t="shared" si="2"/>
        <v>54.897781966771561</v>
      </c>
      <c r="E45">
        <f t="shared" si="3"/>
        <v>56.980839224721727</v>
      </c>
      <c r="F45">
        <f t="shared" si="4"/>
        <v>57.540068526213034</v>
      </c>
      <c r="G45">
        <f t="shared" si="5"/>
        <v>56.773458680562292</v>
      </c>
      <c r="H45">
        <f t="shared" si="6"/>
        <v>54.974251225767752</v>
      </c>
      <c r="I45">
        <f t="shared" si="7"/>
        <v>52.311695952666582</v>
      </c>
      <c r="J45">
        <f t="shared" si="8"/>
        <v>48.700964817142172</v>
      </c>
      <c r="K45">
        <f t="shared" si="9"/>
        <v>44.068441250341742</v>
      </c>
      <c r="O45" t="s">
        <v>62</v>
      </c>
      <c r="P45" t="s">
        <v>264</v>
      </c>
      <c r="R45">
        <v>5.5501420000000037</v>
      </c>
      <c r="S45">
        <v>5.9300959827885151</v>
      </c>
      <c r="T45">
        <v>6.4893823599267328</v>
      </c>
      <c r="U45">
        <v>7.0920749437807729</v>
      </c>
      <c r="V45">
        <v>7.7847036334418434</v>
      </c>
      <c r="W45">
        <v>8.5984453390949174</v>
      </c>
      <c r="X45">
        <v>9.4365259642382942</v>
      </c>
      <c r="Y45">
        <v>10.264693497990651</v>
      </c>
      <c r="Z45">
        <v>11.067483142814456</v>
      </c>
      <c r="AA45">
        <v>11.755686167796128</v>
      </c>
    </row>
    <row r="46" spans="1:27">
      <c r="A46" s="5" t="s">
        <v>50</v>
      </c>
      <c r="B46">
        <f t="shared" si="0"/>
        <v>0.73475000000000024</v>
      </c>
      <c r="C46">
        <f t="shared" si="1"/>
        <v>0.85592338519793898</v>
      </c>
      <c r="D46">
        <f t="shared" si="2"/>
        <v>0.92675529165062309</v>
      </c>
      <c r="E46">
        <f t="shared" si="3"/>
        <v>0.97086189752382224</v>
      </c>
      <c r="F46">
        <f t="shared" si="4"/>
        <v>0.96967325083306244</v>
      </c>
      <c r="G46">
        <f t="shared" si="5"/>
        <v>0.9388933111870349</v>
      </c>
      <c r="H46">
        <f t="shared" si="6"/>
        <v>0.89938373156892826</v>
      </c>
      <c r="I46">
        <f t="shared" si="7"/>
        <v>0.85026642589488721</v>
      </c>
      <c r="J46">
        <f t="shared" si="8"/>
        <v>0.79204750714247263</v>
      </c>
      <c r="K46">
        <f t="shared" si="9"/>
        <v>0.72986360805763051</v>
      </c>
      <c r="O46" t="s">
        <v>63</v>
      </c>
      <c r="P46" t="s">
        <v>264</v>
      </c>
      <c r="R46">
        <v>0.88871600000000039</v>
      </c>
      <c r="S46">
        <v>1.0325547869872556</v>
      </c>
      <c r="T46">
        <v>1.1458794318904288</v>
      </c>
      <c r="U46">
        <v>1.2280007475752037</v>
      </c>
      <c r="V46">
        <v>1.2789558627711239</v>
      </c>
      <c r="W46">
        <v>1.2952490115897859</v>
      </c>
      <c r="X46">
        <v>1.2819490513367984</v>
      </c>
      <c r="Y46">
        <v>1.2418647886469465</v>
      </c>
      <c r="Z46">
        <v>1.1806700795632286</v>
      </c>
      <c r="AA46">
        <v>1.1051709209307514</v>
      </c>
    </row>
    <row r="47" spans="1:27">
      <c r="A47" s="5" t="s">
        <v>51</v>
      </c>
      <c r="B47">
        <f t="shared" si="0"/>
        <v>4.0428990000000011</v>
      </c>
      <c r="C47">
        <f t="shared" si="1"/>
        <v>5.0032723464045219</v>
      </c>
      <c r="D47">
        <f t="shared" si="2"/>
        <v>5.916472277716827</v>
      </c>
      <c r="E47">
        <f t="shared" si="3"/>
        <v>6.7190383195744197</v>
      </c>
      <c r="F47">
        <f t="shared" si="4"/>
        <v>7.3340822707423481</v>
      </c>
      <c r="G47">
        <f t="shared" si="5"/>
        <v>7.7487362164974609</v>
      </c>
      <c r="H47">
        <f t="shared" si="6"/>
        <v>7.9457554319554031</v>
      </c>
      <c r="I47">
        <f t="shared" si="7"/>
        <v>7.916195618133993</v>
      </c>
      <c r="J47">
        <f t="shared" si="8"/>
        <v>7.6831568061942548</v>
      </c>
      <c r="K47">
        <f t="shared" si="9"/>
        <v>7.2777649765797632</v>
      </c>
      <c r="O47" t="s">
        <v>65</v>
      </c>
      <c r="P47" t="s">
        <v>264</v>
      </c>
      <c r="R47">
        <v>9.9273199999999999</v>
      </c>
      <c r="S47">
        <v>10.80249143890263</v>
      </c>
      <c r="T47">
        <v>11.233090351634841</v>
      </c>
      <c r="U47">
        <v>11.324887009944502</v>
      </c>
      <c r="V47">
        <v>11.102004111169224</v>
      </c>
      <c r="W47">
        <v>10.633528425180979</v>
      </c>
      <c r="X47">
        <v>10.041725191253008</v>
      </c>
      <c r="Y47">
        <v>9.3813367357912423</v>
      </c>
      <c r="Z47">
        <v>8.6718525512055464</v>
      </c>
      <c r="AA47">
        <v>7.8568923064937</v>
      </c>
    </row>
    <row r="48" spans="1:27">
      <c r="A48" s="5" t="s">
        <v>52</v>
      </c>
      <c r="B48">
        <f t="shared" si="0"/>
        <v>0</v>
      </c>
      <c r="C48">
        <f t="shared" si="1"/>
        <v>0</v>
      </c>
      <c r="D48">
        <f t="shared" si="2"/>
        <v>0</v>
      </c>
      <c r="E48">
        <f t="shared" si="3"/>
        <v>0</v>
      </c>
      <c r="F48">
        <f t="shared" si="4"/>
        <v>0</v>
      </c>
      <c r="G48">
        <f t="shared" si="5"/>
        <v>0</v>
      </c>
      <c r="H48">
        <f t="shared" si="6"/>
        <v>0</v>
      </c>
      <c r="I48">
        <f t="shared" si="7"/>
        <v>0</v>
      </c>
      <c r="J48">
        <f t="shared" si="8"/>
        <v>0</v>
      </c>
      <c r="K48">
        <f t="shared" si="9"/>
        <v>0</v>
      </c>
      <c r="O48" t="s">
        <v>66</v>
      </c>
      <c r="P48" t="s">
        <v>264</v>
      </c>
      <c r="R48">
        <v>14.464739000000003</v>
      </c>
      <c r="S48">
        <v>16.018997245405163</v>
      </c>
      <c r="T48">
        <v>16.99617940492087</v>
      </c>
      <c r="U48">
        <v>17.511155157315109</v>
      </c>
      <c r="V48">
        <v>17.553054032972724</v>
      </c>
      <c r="W48">
        <v>17.191346062172268</v>
      </c>
      <c r="X48">
        <v>16.55774208117009</v>
      </c>
      <c r="Y48">
        <v>15.707905636448412</v>
      </c>
      <c r="Z48">
        <v>14.557263446298577</v>
      </c>
      <c r="AA48">
        <v>13.124426782567756</v>
      </c>
    </row>
    <row r="49" spans="1:27">
      <c r="A49" s="5" t="s">
        <v>53</v>
      </c>
      <c r="B49">
        <f t="shared" si="0"/>
        <v>4.658887</v>
      </c>
      <c r="C49">
        <f t="shared" si="1"/>
        <v>5.2906388814426473</v>
      </c>
      <c r="D49">
        <f t="shared" si="2"/>
        <v>5.8221296987083671</v>
      </c>
      <c r="E49">
        <f t="shared" si="3"/>
        <v>6.2305038300507407</v>
      </c>
      <c r="F49">
        <f t="shared" si="4"/>
        <v>6.473901689492723</v>
      </c>
      <c r="G49">
        <f t="shared" si="5"/>
        <v>6.5497485766956149</v>
      </c>
      <c r="H49">
        <f t="shared" si="6"/>
        <v>6.4473582818567055</v>
      </c>
      <c r="I49">
        <f t="shared" si="7"/>
        <v>6.1561854720343154</v>
      </c>
      <c r="J49">
        <f t="shared" si="8"/>
        <v>5.6525950401805405</v>
      </c>
      <c r="K49">
        <f t="shared" si="9"/>
        <v>4.9759619307468999</v>
      </c>
      <c r="O49" t="s">
        <v>67</v>
      </c>
      <c r="P49" t="s">
        <v>264</v>
      </c>
      <c r="R49">
        <v>81.121077</v>
      </c>
      <c r="S49">
        <v>93.152296307615529</v>
      </c>
      <c r="T49">
        <v>101.70995761400522</v>
      </c>
      <c r="U49">
        <v>107.76693081681992</v>
      </c>
      <c r="V49">
        <v>110.9606862587801</v>
      </c>
      <c r="W49">
        <v>111.45740247760372</v>
      </c>
      <c r="X49">
        <v>109.80912794706283</v>
      </c>
      <c r="Y49">
        <v>105.9461608650367</v>
      </c>
      <c r="Z49">
        <v>100.3560735905738</v>
      </c>
      <c r="AA49">
        <v>93.583062939836978</v>
      </c>
    </row>
    <row r="50" spans="1:27">
      <c r="A50" s="5" t="s">
        <v>54</v>
      </c>
      <c r="B50">
        <f t="shared" si="0"/>
        <v>0</v>
      </c>
      <c r="C50">
        <f t="shared" si="1"/>
        <v>0</v>
      </c>
      <c r="D50">
        <f t="shared" si="2"/>
        <v>0</v>
      </c>
      <c r="E50">
        <f t="shared" si="3"/>
        <v>0</v>
      </c>
      <c r="F50">
        <f t="shared" si="4"/>
        <v>0</v>
      </c>
      <c r="G50">
        <f t="shared" si="5"/>
        <v>0</v>
      </c>
      <c r="H50">
        <f t="shared" si="6"/>
        <v>0</v>
      </c>
      <c r="I50">
        <f t="shared" si="7"/>
        <v>0</v>
      </c>
      <c r="J50">
        <f t="shared" si="8"/>
        <v>0</v>
      </c>
      <c r="K50">
        <f t="shared" si="9"/>
        <v>0</v>
      </c>
      <c r="O50" t="s">
        <v>68</v>
      </c>
      <c r="P50" t="s">
        <v>264</v>
      </c>
      <c r="R50">
        <v>6.1929930000000022</v>
      </c>
      <c r="S50">
        <v>6.1175514022587132</v>
      </c>
      <c r="T50">
        <v>5.5903965489146508</v>
      </c>
      <c r="U50">
        <v>4.9390414773758948</v>
      </c>
      <c r="V50">
        <v>4.2158494984587236</v>
      </c>
      <c r="W50">
        <v>3.4840949793872218</v>
      </c>
      <c r="X50">
        <v>2.8741373886570947</v>
      </c>
      <c r="Y50">
        <v>2.4008980709807646</v>
      </c>
      <c r="Z50">
        <v>2.0324250127148802</v>
      </c>
      <c r="AA50">
        <v>1.7334157753840509</v>
      </c>
    </row>
    <row r="51" spans="1:27">
      <c r="A51" s="5" t="s">
        <v>55</v>
      </c>
      <c r="B51">
        <f t="shared" si="0"/>
        <v>4.4033300000000031</v>
      </c>
      <c r="C51">
        <f t="shared" si="1"/>
        <v>4.3417221294875032</v>
      </c>
      <c r="D51">
        <f t="shared" si="2"/>
        <v>4.2728751963923344</v>
      </c>
      <c r="E51">
        <f t="shared" si="3"/>
        <v>4.198669520409223</v>
      </c>
      <c r="F51">
        <f t="shared" si="4"/>
        <v>4.0911337062905897</v>
      </c>
      <c r="G51">
        <f t="shared" si="5"/>
        <v>3.9392574673875242</v>
      </c>
      <c r="H51">
        <f t="shared" si="6"/>
        <v>3.7266742661223637</v>
      </c>
      <c r="I51">
        <f t="shared" si="7"/>
        <v>3.4441834723626021</v>
      </c>
      <c r="J51">
        <f t="shared" si="8"/>
        <v>3.0769989207990291</v>
      </c>
      <c r="K51">
        <f t="shared" si="9"/>
        <v>2.6601069708701788</v>
      </c>
      <c r="O51" t="s">
        <v>69</v>
      </c>
      <c r="P51" t="s">
        <v>264</v>
      </c>
      <c r="R51">
        <v>0.70040099999999994</v>
      </c>
      <c r="S51">
        <v>0.89153852600814321</v>
      </c>
      <c r="T51">
        <v>1.0872928108672837</v>
      </c>
      <c r="U51">
        <v>1.2618409973604605</v>
      </c>
      <c r="V51">
        <v>1.4037465090939434</v>
      </c>
      <c r="W51">
        <v>1.5129588123041795</v>
      </c>
      <c r="X51">
        <v>1.5796556794938053</v>
      </c>
      <c r="Y51">
        <v>1.5945836311180248</v>
      </c>
      <c r="Z51">
        <v>1.5631491779714735</v>
      </c>
      <c r="AA51">
        <v>1.4937534754030768</v>
      </c>
    </row>
    <row r="52" spans="1:27">
      <c r="A52" s="5" t="s">
        <v>56</v>
      </c>
      <c r="B52">
        <f t="shared" si="0"/>
        <v>11.257979000000001</v>
      </c>
      <c r="C52">
        <f t="shared" si="1"/>
        <v>10.937018867379491</v>
      </c>
      <c r="D52">
        <f t="shared" si="2"/>
        <v>10.29372350132174</v>
      </c>
      <c r="E52">
        <f t="shared" si="3"/>
        <v>9.4631695638776812</v>
      </c>
      <c r="F52">
        <f t="shared" si="4"/>
        <v>8.4625984425685719</v>
      </c>
      <c r="G52">
        <f t="shared" si="5"/>
        <v>7.3198422145282356</v>
      </c>
      <c r="H52">
        <f t="shared" si="6"/>
        <v>6.1764131750244369</v>
      </c>
      <c r="I52">
        <f t="shared" si="7"/>
        <v>5.1336373468424226</v>
      </c>
      <c r="J52">
        <f t="shared" si="8"/>
        <v>4.193600012476697</v>
      </c>
      <c r="K52">
        <f t="shared" si="9"/>
        <v>3.328921553463434</v>
      </c>
      <c r="O52" t="s">
        <v>70</v>
      </c>
      <c r="P52" t="s">
        <v>264</v>
      </c>
      <c r="R52">
        <v>5.253676000000004</v>
      </c>
      <c r="S52">
        <v>6.7676936851387275</v>
      </c>
      <c r="T52">
        <v>8.1366650686028414</v>
      </c>
      <c r="U52">
        <v>9.4118001611426099</v>
      </c>
      <c r="V52">
        <v>10.420806001330805</v>
      </c>
      <c r="W52">
        <v>11.087722758543672</v>
      </c>
      <c r="X52">
        <v>11.440991648721127</v>
      </c>
      <c r="Y52">
        <v>11.467124433802905</v>
      </c>
      <c r="Z52">
        <v>11.209266304375175</v>
      </c>
      <c r="AA52">
        <v>10.708896544572275</v>
      </c>
    </row>
    <row r="53" spans="1:27">
      <c r="A53" s="5" t="s">
        <v>57</v>
      </c>
      <c r="B53">
        <f t="shared" si="0"/>
        <v>0</v>
      </c>
      <c r="C53">
        <f t="shared" si="1"/>
        <v>0</v>
      </c>
      <c r="D53">
        <f t="shared" si="2"/>
        <v>0</v>
      </c>
      <c r="E53">
        <f t="shared" si="3"/>
        <v>0</v>
      </c>
      <c r="F53">
        <f t="shared" si="4"/>
        <v>0</v>
      </c>
      <c r="G53">
        <f t="shared" si="5"/>
        <v>0</v>
      </c>
      <c r="H53">
        <f t="shared" si="6"/>
        <v>0</v>
      </c>
      <c r="I53">
        <f t="shared" si="7"/>
        <v>0</v>
      </c>
      <c r="J53">
        <f t="shared" si="8"/>
        <v>0</v>
      </c>
      <c r="K53">
        <f t="shared" si="9"/>
        <v>0</v>
      </c>
      <c r="O53" t="s">
        <v>71</v>
      </c>
      <c r="P53" t="s">
        <v>264</v>
      </c>
      <c r="R53">
        <v>1.3411400000000007</v>
      </c>
      <c r="S53">
        <v>1.3417635519927564</v>
      </c>
      <c r="T53">
        <v>1.3516659146899324</v>
      </c>
      <c r="U53">
        <v>1.3805296988174656</v>
      </c>
      <c r="V53">
        <v>1.4337306365535365</v>
      </c>
      <c r="W53">
        <v>1.49192253667471</v>
      </c>
      <c r="X53">
        <v>1.5523324014435718</v>
      </c>
      <c r="Y53">
        <v>1.6170584725767074</v>
      </c>
      <c r="Z53">
        <v>1.669438086522933</v>
      </c>
      <c r="AA53">
        <v>1.714626896139972</v>
      </c>
    </row>
    <row r="54" spans="1:27">
      <c r="A54" s="5" t="s">
        <v>58</v>
      </c>
      <c r="B54">
        <f t="shared" si="0"/>
        <v>1.1036469999999994</v>
      </c>
      <c r="C54">
        <f t="shared" si="1"/>
        <v>1.2628495086006757</v>
      </c>
      <c r="D54">
        <f t="shared" si="2"/>
        <v>1.4200513402012029</v>
      </c>
      <c r="E54">
        <f t="shared" si="3"/>
        <v>1.5542521495438073</v>
      </c>
      <c r="F54">
        <f t="shared" si="4"/>
        <v>1.663299291932532</v>
      </c>
      <c r="G54">
        <f t="shared" si="5"/>
        <v>1.7276393887423818</v>
      </c>
      <c r="H54">
        <f t="shared" si="6"/>
        <v>1.7313926159243906</v>
      </c>
      <c r="I54">
        <f t="shared" si="7"/>
        <v>1.6598619579247744</v>
      </c>
      <c r="J54">
        <f t="shared" si="8"/>
        <v>1.5134589767860871</v>
      </c>
      <c r="K54">
        <f t="shared" si="9"/>
        <v>1.3199235482393874</v>
      </c>
      <c r="O54" t="s">
        <v>72</v>
      </c>
      <c r="P54" t="s">
        <v>264</v>
      </c>
      <c r="R54">
        <v>82.949539735610387</v>
      </c>
      <c r="S54">
        <v>100.59082916234789</v>
      </c>
      <c r="T54">
        <v>116.30496889223187</v>
      </c>
      <c r="U54">
        <v>128.4144645142905</v>
      </c>
      <c r="V54">
        <v>137.15217284216808</v>
      </c>
      <c r="W54">
        <v>142.43258828962203</v>
      </c>
      <c r="X54">
        <v>144.46971659712975</v>
      </c>
      <c r="Y54">
        <v>143.39933259608571</v>
      </c>
      <c r="Z54">
        <v>139.36427646988264</v>
      </c>
      <c r="AA54">
        <v>132.89859387324853</v>
      </c>
    </row>
    <row r="55" spans="1:27">
      <c r="A55" s="5" t="s">
        <v>59</v>
      </c>
      <c r="B55">
        <f t="shared" si="0"/>
        <v>10.492959999999997</v>
      </c>
      <c r="C55">
        <f t="shared" si="1"/>
        <v>11.213676247481908</v>
      </c>
      <c r="D55">
        <f t="shared" si="2"/>
        <v>12.030876499827144</v>
      </c>
      <c r="E55">
        <f t="shared" si="3"/>
        <v>12.819362023737424</v>
      </c>
      <c r="F55">
        <f t="shared" si="4"/>
        <v>13.782001786681425</v>
      </c>
      <c r="G55">
        <f t="shared" si="5"/>
        <v>14.763003513621996</v>
      </c>
      <c r="H55">
        <f t="shared" si="6"/>
        <v>15.528717036510979</v>
      </c>
      <c r="I55">
        <f t="shared" si="7"/>
        <v>16.06358042404786</v>
      </c>
      <c r="J55">
        <f t="shared" si="8"/>
        <v>16.394591273989736</v>
      </c>
      <c r="K55">
        <f t="shared" si="9"/>
        <v>16.553038155662879</v>
      </c>
      <c r="O55" t="s">
        <v>75</v>
      </c>
      <c r="P55" t="s">
        <v>264</v>
      </c>
      <c r="R55">
        <v>0.86062299999999936</v>
      </c>
      <c r="S55">
        <v>0.88065182141620513</v>
      </c>
      <c r="T55">
        <v>0.84419070577398758</v>
      </c>
      <c r="U55">
        <v>0.78177587687155814</v>
      </c>
      <c r="V55">
        <v>0.70124277805522761</v>
      </c>
      <c r="W55">
        <v>0.61293918432956429</v>
      </c>
      <c r="X55">
        <v>0.53331479960291051</v>
      </c>
      <c r="Y55">
        <v>0.46626329306862058</v>
      </c>
      <c r="Z55">
        <v>0.41059964626561418</v>
      </c>
      <c r="AA55">
        <v>0.36484193544319671</v>
      </c>
    </row>
    <row r="56" spans="1:27">
      <c r="A56" s="5" t="s">
        <v>60</v>
      </c>
      <c r="B56">
        <f t="shared" si="0"/>
        <v>0</v>
      </c>
      <c r="C56">
        <f t="shared" si="1"/>
        <v>0</v>
      </c>
      <c r="D56">
        <f t="shared" si="2"/>
        <v>0</v>
      </c>
      <c r="E56">
        <f t="shared" si="3"/>
        <v>0</v>
      </c>
      <c r="F56">
        <f t="shared" si="4"/>
        <v>0</v>
      </c>
      <c r="G56">
        <f t="shared" si="5"/>
        <v>0</v>
      </c>
      <c r="H56">
        <f t="shared" si="6"/>
        <v>0</v>
      </c>
      <c r="I56">
        <f t="shared" si="7"/>
        <v>0</v>
      </c>
      <c r="J56">
        <f t="shared" si="8"/>
        <v>0</v>
      </c>
      <c r="K56">
        <f t="shared" si="9"/>
        <v>0</v>
      </c>
      <c r="O56" t="s">
        <v>76</v>
      </c>
      <c r="P56" t="s">
        <v>264</v>
      </c>
      <c r="R56">
        <v>5.364545106066303</v>
      </c>
      <c r="S56">
        <v>5.7297760529890684</v>
      </c>
      <c r="T56">
        <v>6.2030491221110635</v>
      </c>
      <c r="U56">
        <v>6.6825717092550159</v>
      </c>
      <c r="V56">
        <v>7.2490542313632984</v>
      </c>
      <c r="W56">
        <v>7.9277315169584739</v>
      </c>
      <c r="X56">
        <v>8.624687009517519</v>
      </c>
      <c r="Y56">
        <v>9.3041053715629651</v>
      </c>
      <c r="Z56">
        <v>9.9445955797215753</v>
      </c>
      <c r="AA56">
        <v>10.498150991861523</v>
      </c>
    </row>
    <row r="57" spans="1:27">
      <c r="A57" s="5" t="s">
        <v>61</v>
      </c>
      <c r="B57">
        <f t="shared" si="0"/>
        <v>65.965795</v>
      </c>
      <c r="C57">
        <f t="shared" si="1"/>
        <v>83.852912340991665</v>
      </c>
      <c r="D57">
        <f t="shared" si="2"/>
        <v>101.57857232806197</v>
      </c>
      <c r="E57">
        <f t="shared" si="3"/>
        <v>117.24141225026376</v>
      </c>
      <c r="F57">
        <f t="shared" si="4"/>
        <v>129.59743286726399</v>
      </c>
      <c r="G57">
        <f t="shared" si="5"/>
        <v>138.4456795085712</v>
      </c>
      <c r="H57">
        <f t="shared" si="6"/>
        <v>144.04824702851838</v>
      </c>
      <c r="I57">
        <f t="shared" si="7"/>
        <v>146.35461104746082</v>
      </c>
      <c r="J57">
        <f t="shared" si="8"/>
        <v>145.61819931470816</v>
      </c>
      <c r="K57">
        <f t="shared" si="9"/>
        <v>142.15891345951479</v>
      </c>
      <c r="O57" t="s">
        <v>77</v>
      </c>
      <c r="P57" t="s">
        <v>264</v>
      </c>
      <c r="R57">
        <v>62.787416551732129</v>
      </c>
      <c r="S57">
        <v>67.818320581025191</v>
      </c>
      <c r="T57">
        <v>74.246966626538025</v>
      </c>
      <c r="U57">
        <v>81.193136265128132</v>
      </c>
      <c r="V57">
        <v>88.708683558259324</v>
      </c>
      <c r="W57">
        <v>96.744404204889634</v>
      </c>
      <c r="X57">
        <v>104.33894485001726</v>
      </c>
      <c r="Y57">
        <v>111.61543845270938</v>
      </c>
      <c r="Z57">
        <v>118.04120998246904</v>
      </c>
      <c r="AA57">
        <v>123.65085794660976</v>
      </c>
    </row>
    <row r="58" spans="1:27">
      <c r="A58" s="5" t="s">
        <v>62</v>
      </c>
      <c r="B58">
        <f t="shared" si="0"/>
        <v>5.5501420000000037</v>
      </c>
      <c r="C58">
        <f t="shared" si="1"/>
        <v>5.9300959827885151</v>
      </c>
      <c r="D58">
        <f t="shared" si="2"/>
        <v>6.4893823599267328</v>
      </c>
      <c r="E58">
        <f t="shared" si="3"/>
        <v>7.0920749437807729</v>
      </c>
      <c r="F58">
        <f t="shared" si="4"/>
        <v>7.7847036334418434</v>
      </c>
      <c r="G58">
        <f t="shared" si="5"/>
        <v>8.5984453390949174</v>
      </c>
      <c r="H58">
        <f t="shared" si="6"/>
        <v>9.4365259642382942</v>
      </c>
      <c r="I58">
        <f t="shared" si="7"/>
        <v>10.264693497990651</v>
      </c>
      <c r="J58">
        <f t="shared" si="8"/>
        <v>11.067483142814456</v>
      </c>
      <c r="K58">
        <f t="shared" si="9"/>
        <v>11.755686167796128</v>
      </c>
      <c r="O58" t="s">
        <v>79</v>
      </c>
      <c r="P58" t="s">
        <v>264</v>
      </c>
      <c r="R58">
        <v>0.27076399999999984</v>
      </c>
      <c r="S58">
        <v>0.29721950237231609</v>
      </c>
      <c r="T58">
        <v>0.31512586784983515</v>
      </c>
      <c r="U58">
        <v>0.3250999710524658</v>
      </c>
      <c r="V58">
        <v>0.32747704379144021</v>
      </c>
      <c r="W58">
        <v>0.32263884270459697</v>
      </c>
      <c r="X58">
        <v>0.31268167436557409</v>
      </c>
      <c r="Y58">
        <v>0.29883585173908156</v>
      </c>
      <c r="Z58">
        <v>0.28101695352140532</v>
      </c>
      <c r="AA58">
        <v>0.258395435029044</v>
      </c>
    </row>
    <row r="59" spans="1:27">
      <c r="A59" s="5" t="s">
        <v>63</v>
      </c>
      <c r="B59">
        <f t="shared" si="0"/>
        <v>0.88871600000000039</v>
      </c>
      <c r="C59">
        <f t="shared" si="1"/>
        <v>1.0325547869872556</v>
      </c>
      <c r="D59">
        <f t="shared" si="2"/>
        <v>1.1458794318904288</v>
      </c>
      <c r="E59">
        <f t="shared" si="3"/>
        <v>1.2280007475752037</v>
      </c>
      <c r="F59">
        <f t="shared" si="4"/>
        <v>1.2789558627711239</v>
      </c>
      <c r="G59">
        <f t="shared" si="5"/>
        <v>1.2952490115897859</v>
      </c>
      <c r="H59">
        <f t="shared" si="6"/>
        <v>1.2819490513367984</v>
      </c>
      <c r="I59">
        <f t="shared" si="7"/>
        <v>1.2418647886469465</v>
      </c>
      <c r="J59">
        <f t="shared" si="8"/>
        <v>1.1806700795632286</v>
      </c>
      <c r="K59">
        <f t="shared" si="9"/>
        <v>1.1051709209307514</v>
      </c>
      <c r="O59" t="s">
        <v>80</v>
      </c>
      <c r="P59" t="s">
        <v>264</v>
      </c>
      <c r="R59">
        <v>1.5054630000000013</v>
      </c>
      <c r="S59">
        <v>1.737539511980682</v>
      </c>
      <c r="T59">
        <v>1.9250109664490371</v>
      </c>
      <c r="U59">
        <v>2.0587804478904621</v>
      </c>
      <c r="V59">
        <v>2.14083875907943</v>
      </c>
      <c r="W59">
        <v>2.1739184547777795</v>
      </c>
      <c r="X59">
        <v>2.1588087736777242</v>
      </c>
      <c r="Y59">
        <v>2.0952572860557295</v>
      </c>
      <c r="Z59">
        <v>1.9890288839366232</v>
      </c>
      <c r="AA59">
        <v>1.8520616742409379</v>
      </c>
    </row>
    <row r="60" spans="1:27">
      <c r="A60" s="5" t="s">
        <v>64</v>
      </c>
      <c r="B60">
        <f t="shared" si="0"/>
        <v>0</v>
      </c>
      <c r="C60">
        <f t="shared" si="1"/>
        <v>0</v>
      </c>
      <c r="D60">
        <f t="shared" si="2"/>
        <v>0</v>
      </c>
      <c r="E60">
        <f t="shared" si="3"/>
        <v>0</v>
      </c>
      <c r="F60">
        <f t="shared" si="4"/>
        <v>0</v>
      </c>
      <c r="G60">
        <f t="shared" si="5"/>
        <v>0</v>
      </c>
      <c r="H60">
        <f t="shared" si="6"/>
        <v>0</v>
      </c>
      <c r="I60">
        <f t="shared" si="7"/>
        <v>0</v>
      </c>
      <c r="J60">
        <f t="shared" si="8"/>
        <v>0</v>
      </c>
      <c r="K60">
        <f t="shared" si="9"/>
        <v>0</v>
      </c>
      <c r="O60" t="s">
        <v>81</v>
      </c>
      <c r="P60" t="s">
        <v>264</v>
      </c>
      <c r="R60">
        <v>1.7283939999999993</v>
      </c>
      <c r="S60">
        <v>2.1099804876420931</v>
      </c>
      <c r="T60">
        <v>2.3955511481318688</v>
      </c>
      <c r="U60">
        <v>2.6033817087291538</v>
      </c>
      <c r="V60">
        <v>2.70954601517741</v>
      </c>
      <c r="W60">
        <v>2.7257751733781261</v>
      </c>
      <c r="X60">
        <v>2.6989687114252212</v>
      </c>
      <c r="Y60">
        <v>2.6391718499043715</v>
      </c>
      <c r="Z60">
        <v>2.5521023431131926</v>
      </c>
      <c r="AA60">
        <v>2.4436401161950645</v>
      </c>
    </row>
    <row r="61" spans="1:27">
      <c r="A61" s="5" t="s">
        <v>65</v>
      </c>
      <c r="B61">
        <f t="shared" si="0"/>
        <v>9.9273199999999999</v>
      </c>
      <c r="C61">
        <f t="shared" si="1"/>
        <v>10.80249143890263</v>
      </c>
      <c r="D61">
        <f t="shared" si="2"/>
        <v>11.233090351634841</v>
      </c>
      <c r="E61">
        <f t="shared" si="3"/>
        <v>11.324887009944502</v>
      </c>
      <c r="F61">
        <f t="shared" si="4"/>
        <v>11.102004111169224</v>
      </c>
      <c r="G61">
        <f t="shared" si="5"/>
        <v>10.633528425180979</v>
      </c>
      <c r="H61">
        <f t="shared" si="6"/>
        <v>10.041725191253008</v>
      </c>
      <c r="I61">
        <f t="shared" si="7"/>
        <v>9.3813367357912423</v>
      </c>
      <c r="J61">
        <f t="shared" si="8"/>
        <v>8.6718525512055464</v>
      </c>
      <c r="K61">
        <f t="shared" si="9"/>
        <v>7.8568923064937</v>
      </c>
      <c r="O61" t="s">
        <v>82</v>
      </c>
      <c r="P61" t="s">
        <v>264</v>
      </c>
      <c r="R61">
        <v>4.3522440000000007</v>
      </c>
      <c r="S61">
        <v>4.0314256640659165</v>
      </c>
      <c r="T61">
        <v>3.5855539591474543</v>
      </c>
      <c r="U61">
        <v>3.1572112593202037</v>
      </c>
      <c r="V61">
        <v>2.7157205835285541</v>
      </c>
      <c r="W61">
        <v>2.2937056015585742</v>
      </c>
      <c r="X61">
        <v>1.9313797780354052</v>
      </c>
      <c r="Y61">
        <v>1.6264544566786487</v>
      </c>
      <c r="Z61">
        <v>1.3663333673447524</v>
      </c>
      <c r="AA61">
        <v>1.1428924203575332</v>
      </c>
    </row>
    <row r="62" spans="1:27">
      <c r="A62" s="5" t="s">
        <v>66</v>
      </c>
      <c r="B62">
        <f t="shared" si="0"/>
        <v>14.464739000000003</v>
      </c>
      <c r="C62">
        <f t="shared" si="1"/>
        <v>16.018997245405163</v>
      </c>
      <c r="D62">
        <f t="shared" si="2"/>
        <v>16.99617940492087</v>
      </c>
      <c r="E62">
        <f t="shared" si="3"/>
        <v>17.511155157315109</v>
      </c>
      <c r="F62">
        <f t="shared" si="4"/>
        <v>17.553054032972724</v>
      </c>
      <c r="G62">
        <f t="shared" si="5"/>
        <v>17.191346062172268</v>
      </c>
      <c r="H62">
        <f t="shared" si="6"/>
        <v>16.55774208117009</v>
      </c>
      <c r="I62">
        <f t="shared" si="7"/>
        <v>15.707905636448412</v>
      </c>
      <c r="J62">
        <f t="shared" si="8"/>
        <v>14.557263446298577</v>
      </c>
      <c r="K62">
        <f t="shared" si="9"/>
        <v>13.124426782567756</v>
      </c>
      <c r="O62" t="s">
        <v>83</v>
      </c>
      <c r="P62" t="s">
        <v>264</v>
      </c>
      <c r="R62">
        <v>82.302463161787216</v>
      </c>
      <c r="S62">
        <v>83.307275332267253</v>
      </c>
      <c r="T62">
        <v>85.773520766296699</v>
      </c>
      <c r="U62">
        <v>88.560939338572993</v>
      </c>
      <c r="V62">
        <v>91.933538020627765</v>
      </c>
      <c r="W62">
        <v>95.495931113258948</v>
      </c>
      <c r="X62">
        <v>98.290576111236177</v>
      </c>
      <c r="Y62">
        <v>100.00517383932812</v>
      </c>
      <c r="Z62">
        <v>100.21351962769361</v>
      </c>
      <c r="AA62">
        <v>99.064669619067772</v>
      </c>
    </row>
    <row r="63" spans="1:27">
      <c r="A63" s="5" t="s">
        <v>67</v>
      </c>
      <c r="B63">
        <f t="shared" si="0"/>
        <v>81.121077</v>
      </c>
      <c r="C63">
        <f t="shared" si="1"/>
        <v>93.152296307615529</v>
      </c>
      <c r="D63">
        <f t="shared" si="2"/>
        <v>101.70995761400522</v>
      </c>
      <c r="E63">
        <f t="shared" si="3"/>
        <v>107.76693081681992</v>
      </c>
      <c r="F63">
        <f t="shared" si="4"/>
        <v>110.9606862587801</v>
      </c>
      <c r="G63">
        <f t="shared" si="5"/>
        <v>111.45740247760372</v>
      </c>
      <c r="H63">
        <f t="shared" si="6"/>
        <v>109.80912794706283</v>
      </c>
      <c r="I63">
        <f t="shared" si="7"/>
        <v>105.9461608650367</v>
      </c>
      <c r="J63">
        <f t="shared" si="8"/>
        <v>100.3560735905738</v>
      </c>
      <c r="K63">
        <f t="shared" si="9"/>
        <v>93.583062939836978</v>
      </c>
      <c r="O63" t="s">
        <v>84</v>
      </c>
      <c r="P63" t="s">
        <v>264</v>
      </c>
      <c r="R63">
        <v>24.391822999999977</v>
      </c>
      <c r="S63">
        <v>29.262736690058897</v>
      </c>
      <c r="T63">
        <v>33.36481632282409</v>
      </c>
      <c r="U63">
        <v>36.854761921688834</v>
      </c>
      <c r="V63">
        <v>39.25075020965938</v>
      </c>
      <c r="W63">
        <v>40.542113090820038</v>
      </c>
      <c r="X63">
        <v>41.044936504734352</v>
      </c>
      <c r="Y63">
        <v>40.739369675827632</v>
      </c>
      <c r="Z63">
        <v>39.682181957499729</v>
      </c>
      <c r="AA63">
        <v>38.003023618414055</v>
      </c>
    </row>
    <row r="64" spans="1:27">
      <c r="A64" s="5" t="s">
        <v>68</v>
      </c>
      <c r="B64">
        <f t="shared" si="0"/>
        <v>6.1929930000000022</v>
      </c>
      <c r="C64">
        <f t="shared" si="1"/>
        <v>6.1175514022587132</v>
      </c>
      <c r="D64">
        <f t="shared" si="2"/>
        <v>5.5903965489146508</v>
      </c>
      <c r="E64">
        <f t="shared" si="3"/>
        <v>4.9390414773758948</v>
      </c>
      <c r="F64">
        <f t="shared" si="4"/>
        <v>4.2158494984587236</v>
      </c>
      <c r="G64">
        <f t="shared" si="5"/>
        <v>3.4840949793872218</v>
      </c>
      <c r="H64">
        <f t="shared" si="6"/>
        <v>2.8741373886570947</v>
      </c>
      <c r="I64">
        <f t="shared" si="7"/>
        <v>2.4008980709807646</v>
      </c>
      <c r="J64">
        <f t="shared" si="8"/>
        <v>2.0324250127148802</v>
      </c>
      <c r="K64">
        <f t="shared" si="9"/>
        <v>1.7334157753840509</v>
      </c>
      <c r="O64" t="s">
        <v>86</v>
      </c>
      <c r="P64" t="s">
        <v>264</v>
      </c>
      <c r="R64">
        <v>11.359346000000007</v>
      </c>
      <c r="S64">
        <v>11.589831587738505</v>
      </c>
      <c r="T64">
        <v>11.881187242450263</v>
      </c>
      <c r="U64">
        <v>12.316090158186277</v>
      </c>
      <c r="V64">
        <v>12.813234058025655</v>
      </c>
      <c r="W64">
        <v>13.31841766572138</v>
      </c>
      <c r="X64">
        <v>13.704556623931692</v>
      </c>
      <c r="Y64">
        <v>13.886651753317508</v>
      </c>
      <c r="Z64">
        <v>13.890171412958811</v>
      </c>
      <c r="AA64">
        <v>13.7849065770633</v>
      </c>
    </row>
    <row r="65" spans="1:27">
      <c r="A65" s="5" t="s">
        <v>69</v>
      </c>
      <c r="B65">
        <f t="shared" si="0"/>
        <v>0.70040099999999994</v>
      </c>
      <c r="C65">
        <f t="shared" si="1"/>
        <v>0.89153852600814321</v>
      </c>
      <c r="D65">
        <f t="shared" si="2"/>
        <v>1.0872928108672837</v>
      </c>
      <c r="E65">
        <f t="shared" si="3"/>
        <v>1.2618409973604605</v>
      </c>
      <c r="F65">
        <f t="shared" si="4"/>
        <v>1.4037465090939434</v>
      </c>
      <c r="G65">
        <f t="shared" si="5"/>
        <v>1.5129588123041795</v>
      </c>
      <c r="H65">
        <f t="shared" si="6"/>
        <v>1.5796556794938053</v>
      </c>
      <c r="I65">
        <f t="shared" si="7"/>
        <v>1.5945836311180248</v>
      </c>
      <c r="J65">
        <f t="shared" si="8"/>
        <v>1.5631491779714735</v>
      </c>
      <c r="K65">
        <f t="shared" si="9"/>
        <v>1.4937534754030768</v>
      </c>
      <c r="O65" t="s">
        <v>89</v>
      </c>
      <c r="P65" t="s">
        <v>264</v>
      </c>
      <c r="R65">
        <v>0.46066599998197877</v>
      </c>
      <c r="S65">
        <v>0.47834452662889682</v>
      </c>
      <c r="T65">
        <v>0.4834491943231482</v>
      </c>
      <c r="U65">
        <v>0.48148819277847033</v>
      </c>
      <c r="V65">
        <v>0.47056278890822884</v>
      </c>
      <c r="W65">
        <v>0.45028544680807125</v>
      </c>
      <c r="X65">
        <v>0.4237809353591967</v>
      </c>
      <c r="Y65">
        <v>0.3923365509123235</v>
      </c>
      <c r="Z65">
        <v>0.35764721618728001</v>
      </c>
      <c r="AA65">
        <v>0.31850762156719398</v>
      </c>
    </row>
    <row r="66" spans="1:27">
      <c r="A66" s="5" t="s">
        <v>70</v>
      </c>
      <c r="B66">
        <f t="shared" si="0"/>
        <v>5.253676000000004</v>
      </c>
      <c r="C66">
        <f t="shared" si="1"/>
        <v>6.7676936851387275</v>
      </c>
      <c r="D66">
        <f t="shared" si="2"/>
        <v>8.1366650686028414</v>
      </c>
      <c r="E66">
        <f t="shared" si="3"/>
        <v>9.4118001611426099</v>
      </c>
      <c r="F66">
        <f t="shared" si="4"/>
        <v>10.420806001330805</v>
      </c>
      <c r="G66">
        <f t="shared" si="5"/>
        <v>11.087722758543672</v>
      </c>
      <c r="H66">
        <f t="shared" si="6"/>
        <v>11.440991648721127</v>
      </c>
      <c r="I66">
        <f t="shared" si="7"/>
        <v>11.467124433802905</v>
      </c>
      <c r="J66">
        <f t="shared" si="8"/>
        <v>11.209266304375175</v>
      </c>
      <c r="K66">
        <f t="shared" si="9"/>
        <v>10.708896544572275</v>
      </c>
      <c r="O66" t="s">
        <v>90</v>
      </c>
      <c r="P66" t="s">
        <v>264</v>
      </c>
      <c r="R66">
        <v>14.388928999999996</v>
      </c>
      <c r="S66">
        <v>16.739154910521833</v>
      </c>
      <c r="T66">
        <v>18.215173507587483</v>
      </c>
      <c r="U66">
        <v>19.013515723584707</v>
      </c>
      <c r="V66">
        <v>19.148440149970153</v>
      </c>
      <c r="W66">
        <v>18.812635017461002</v>
      </c>
      <c r="X66">
        <v>18.269042862034429</v>
      </c>
      <c r="Y66">
        <v>17.562474441092267</v>
      </c>
      <c r="Z66">
        <v>16.68362060837061</v>
      </c>
      <c r="AA66">
        <v>15.636642549969505</v>
      </c>
    </row>
    <row r="67" spans="1:27">
      <c r="A67" s="5" t="s">
        <v>71</v>
      </c>
      <c r="B67">
        <f t="shared" ref="B67:B130" si="10">IFERROR(VLOOKUP($A67,$O$2:$AA$199,4,FALSE),0)</f>
        <v>1.3411400000000007</v>
      </c>
      <c r="C67">
        <f t="shared" ref="C67:C130" si="11">IFERROR(VLOOKUP($A67,$O$2:$AA$199,5,FALSE),0)</f>
        <v>1.3417635519927564</v>
      </c>
      <c r="D67">
        <f t="shared" ref="D67:D130" si="12">IFERROR(VLOOKUP($A67,$O$2:$AA$199,6,FALSE),0)</f>
        <v>1.3516659146899324</v>
      </c>
      <c r="E67">
        <f t="shared" ref="E67:E130" si="13">IFERROR(VLOOKUP($A67,$O$2:$AA$199,7,FALSE),0)</f>
        <v>1.3805296988174656</v>
      </c>
      <c r="F67">
        <f t="shared" ref="F67:F130" si="14">IFERROR(VLOOKUP($A67,$O$2:$AA$199,8,FALSE),0)</f>
        <v>1.4337306365535365</v>
      </c>
      <c r="G67">
        <f t="shared" ref="G67:G130" si="15">IFERROR(VLOOKUP($A67,$O$2:$AA$199,9,FALSE),0)</f>
        <v>1.49192253667471</v>
      </c>
      <c r="H67">
        <f t="shared" ref="H67:H130" si="16">IFERROR(VLOOKUP($A67,$O$2:$AA$199,10,FALSE),0)</f>
        <v>1.5523324014435718</v>
      </c>
      <c r="I67">
        <f t="shared" ref="I67:I130" si="17">IFERROR(VLOOKUP($A67,$O$2:$AA$199,11,FALSE),0)</f>
        <v>1.6170584725767074</v>
      </c>
      <c r="J67">
        <f t="shared" ref="J67:J130" si="18">IFERROR(VLOOKUP($A67,$O$2:$AA$199,12,FALSE),0)</f>
        <v>1.669438086522933</v>
      </c>
      <c r="K67">
        <f t="shared" ref="K67:K130" si="19">IFERROR(VLOOKUP($A67,$O$2:$AA$199,13,FALSE),0)</f>
        <v>1.714626896139972</v>
      </c>
      <c r="O67" t="s">
        <v>91</v>
      </c>
      <c r="P67" t="s">
        <v>264</v>
      </c>
      <c r="R67">
        <v>9.9815900000000006</v>
      </c>
      <c r="S67">
        <v>11.259977597167396</v>
      </c>
      <c r="T67">
        <v>11.888538996470697</v>
      </c>
      <c r="U67">
        <v>11.999619960622463</v>
      </c>
      <c r="V67">
        <v>11.568110222926267</v>
      </c>
      <c r="W67">
        <v>10.772435095323651</v>
      </c>
      <c r="X67">
        <v>10.013034676387644</v>
      </c>
      <c r="Y67">
        <v>9.3748118566524408</v>
      </c>
      <c r="Z67">
        <v>8.8347241724578502</v>
      </c>
      <c r="AA67">
        <v>8.3842415140402444</v>
      </c>
    </row>
    <row r="68" spans="1:27">
      <c r="A68" s="5" t="s">
        <v>72</v>
      </c>
      <c r="B68">
        <f t="shared" si="10"/>
        <v>82.949539735610387</v>
      </c>
      <c r="C68">
        <f t="shared" si="11"/>
        <v>100.59082916234789</v>
      </c>
      <c r="D68">
        <f t="shared" si="12"/>
        <v>116.30496889223187</v>
      </c>
      <c r="E68">
        <f t="shared" si="13"/>
        <v>128.4144645142905</v>
      </c>
      <c r="F68">
        <f t="shared" si="14"/>
        <v>137.15217284216808</v>
      </c>
      <c r="G68">
        <f t="shared" si="15"/>
        <v>142.43258828962203</v>
      </c>
      <c r="H68">
        <f t="shared" si="16"/>
        <v>144.46971659712975</v>
      </c>
      <c r="I68">
        <f t="shared" si="17"/>
        <v>143.39933259608571</v>
      </c>
      <c r="J68">
        <f t="shared" si="18"/>
        <v>139.36427646988264</v>
      </c>
      <c r="K68">
        <f t="shared" si="19"/>
        <v>132.89859387324853</v>
      </c>
      <c r="O68" t="s">
        <v>92</v>
      </c>
      <c r="P68" t="s">
        <v>264</v>
      </c>
      <c r="R68">
        <v>1.5152239999999997</v>
      </c>
      <c r="S68">
        <v>1.7580677424463833</v>
      </c>
      <c r="T68">
        <v>1.9489239224879367</v>
      </c>
      <c r="U68">
        <v>2.0925797226593179</v>
      </c>
      <c r="V68">
        <v>2.1755362969260963</v>
      </c>
      <c r="W68">
        <v>2.1994392515953085</v>
      </c>
      <c r="X68">
        <v>2.1858687075757546</v>
      </c>
      <c r="Y68">
        <v>2.13702131185953</v>
      </c>
      <c r="Z68">
        <v>2.0560028787760722</v>
      </c>
      <c r="AA68">
        <v>1.9512051919822344</v>
      </c>
    </row>
    <row r="69" spans="1:27">
      <c r="A69" s="5" t="s">
        <v>73</v>
      </c>
      <c r="B69">
        <f t="shared" si="10"/>
        <v>0</v>
      </c>
      <c r="C69">
        <f t="shared" si="11"/>
        <v>0</v>
      </c>
      <c r="D69">
        <f t="shared" si="12"/>
        <v>0</v>
      </c>
      <c r="E69">
        <f t="shared" si="13"/>
        <v>0</v>
      </c>
      <c r="F69">
        <f t="shared" si="14"/>
        <v>0</v>
      </c>
      <c r="G69">
        <f t="shared" si="15"/>
        <v>0</v>
      </c>
      <c r="H69">
        <f t="shared" si="16"/>
        <v>0</v>
      </c>
      <c r="I69">
        <f t="shared" si="17"/>
        <v>0</v>
      </c>
      <c r="J69">
        <f t="shared" si="18"/>
        <v>0</v>
      </c>
      <c r="K69">
        <f t="shared" si="19"/>
        <v>0</v>
      </c>
      <c r="O69" t="s">
        <v>93</v>
      </c>
      <c r="P69" t="s">
        <v>264</v>
      </c>
      <c r="R69">
        <v>0.75449299999999986</v>
      </c>
      <c r="S69">
        <v>0.74478531435893514</v>
      </c>
      <c r="T69">
        <v>0.6909059381578152</v>
      </c>
      <c r="U69">
        <v>0.61669220776018219</v>
      </c>
      <c r="V69">
        <v>0.5295634054379974</v>
      </c>
      <c r="W69">
        <v>0.43980446508374377</v>
      </c>
      <c r="X69">
        <v>0.36470938047035689</v>
      </c>
      <c r="Y69">
        <v>0.3051354792265682</v>
      </c>
      <c r="Z69">
        <v>0.25809185478234287</v>
      </c>
      <c r="AA69">
        <v>0.22140037291574635</v>
      </c>
    </row>
    <row r="70" spans="1:27">
      <c r="A70" s="5" t="s">
        <v>74</v>
      </c>
      <c r="B70">
        <f t="shared" si="10"/>
        <v>0</v>
      </c>
      <c r="C70">
        <f t="shared" si="11"/>
        <v>0</v>
      </c>
      <c r="D70">
        <f t="shared" si="12"/>
        <v>0</v>
      </c>
      <c r="E70">
        <f t="shared" si="13"/>
        <v>0</v>
      </c>
      <c r="F70">
        <f t="shared" si="14"/>
        <v>0</v>
      </c>
      <c r="G70">
        <f t="shared" si="15"/>
        <v>0</v>
      </c>
      <c r="H70">
        <f t="shared" si="16"/>
        <v>0</v>
      </c>
      <c r="I70">
        <f t="shared" si="17"/>
        <v>0</v>
      </c>
      <c r="J70">
        <f t="shared" si="18"/>
        <v>0</v>
      </c>
      <c r="K70">
        <f t="shared" si="19"/>
        <v>0</v>
      </c>
      <c r="O70" t="s">
        <v>94</v>
      </c>
      <c r="P70" t="s">
        <v>264</v>
      </c>
      <c r="R70">
        <v>9.993247000000002</v>
      </c>
      <c r="S70">
        <v>10.791550914876321</v>
      </c>
      <c r="T70">
        <v>11.052837089724974</v>
      </c>
      <c r="U70">
        <v>10.992788410006161</v>
      </c>
      <c r="V70">
        <v>10.644436909403126</v>
      </c>
      <c r="W70">
        <v>10.047194411802135</v>
      </c>
      <c r="X70">
        <v>9.3713635484169053</v>
      </c>
      <c r="Y70">
        <v>8.6502465649087927</v>
      </c>
      <c r="Z70">
        <v>7.9068173420198171</v>
      </c>
      <c r="AA70">
        <v>7.1906490331738757</v>
      </c>
    </row>
    <row r="71" spans="1:27">
      <c r="A71" s="5" t="s">
        <v>75</v>
      </c>
      <c r="B71">
        <f t="shared" si="10"/>
        <v>0.86062299999999936</v>
      </c>
      <c r="C71">
        <f t="shared" si="11"/>
        <v>0.88065182141620513</v>
      </c>
      <c r="D71">
        <f t="shared" si="12"/>
        <v>0.84419070577398758</v>
      </c>
      <c r="E71">
        <f t="shared" si="13"/>
        <v>0.78177587687155814</v>
      </c>
      <c r="F71">
        <f t="shared" si="14"/>
        <v>0.70124277805522761</v>
      </c>
      <c r="G71">
        <f t="shared" si="15"/>
        <v>0.61293918432956429</v>
      </c>
      <c r="H71">
        <f t="shared" si="16"/>
        <v>0.53331479960291051</v>
      </c>
      <c r="I71">
        <f t="shared" si="17"/>
        <v>0.46626329306862058</v>
      </c>
      <c r="J71">
        <f t="shared" si="18"/>
        <v>0.41059964626561418</v>
      </c>
      <c r="K71">
        <f t="shared" si="19"/>
        <v>0.36484193544319671</v>
      </c>
      <c r="O71" t="s">
        <v>95</v>
      </c>
      <c r="P71" t="s">
        <v>264</v>
      </c>
      <c r="R71">
        <v>7.6005240000000027</v>
      </c>
      <c r="S71">
        <v>8.6246847970526872</v>
      </c>
      <c r="T71">
        <v>9.2018807670208531</v>
      </c>
      <c r="U71">
        <v>9.4536988216446698</v>
      </c>
      <c r="V71">
        <v>9.4085309811713973</v>
      </c>
      <c r="W71">
        <v>9.1373859359944625</v>
      </c>
      <c r="X71">
        <v>8.755837495090546</v>
      </c>
      <c r="Y71">
        <v>8.2984930759364683</v>
      </c>
      <c r="Z71">
        <v>7.7766351683679922</v>
      </c>
      <c r="AA71">
        <v>7.1611539703879696</v>
      </c>
    </row>
    <row r="72" spans="1:27">
      <c r="A72" s="5" t="s">
        <v>76</v>
      </c>
      <c r="B72">
        <f t="shared" si="10"/>
        <v>5.364545106066303</v>
      </c>
      <c r="C72">
        <f t="shared" si="11"/>
        <v>5.7297760529890684</v>
      </c>
      <c r="D72">
        <f t="shared" si="12"/>
        <v>6.2030491221110635</v>
      </c>
      <c r="E72">
        <f t="shared" si="13"/>
        <v>6.6825717092550159</v>
      </c>
      <c r="F72">
        <f t="shared" si="14"/>
        <v>7.2490542313632984</v>
      </c>
      <c r="G72">
        <f t="shared" si="15"/>
        <v>7.9277315169584739</v>
      </c>
      <c r="H72">
        <f t="shared" si="16"/>
        <v>8.624687009517519</v>
      </c>
      <c r="I72">
        <f t="shared" si="17"/>
        <v>9.3041053715629651</v>
      </c>
      <c r="J72">
        <f t="shared" si="18"/>
        <v>9.9445955797215753</v>
      </c>
      <c r="K72">
        <f t="shared" si="19"/>
        <v>10.498150991861523</v>
      </c>
      <c r="O72" t="s">
        <v>96</v>
      </c>
      <c r="P72" t="s">
        <v>264</v>
      </c>
      <c r="R72">
        <v>9.9836450000000116</v>
      </c>
      <c r="S72">
        <v>9.8914231179222405</v>
      </c>
      <c r="T72">
        <v>9.9792297479918144</v>
      </c>
      <c r="U72">
        <v>10.088747968444034</v>
      </c>
      <c r="V72">
        <v>10.251005955211834</v>
      </c>
      <c r="W72">
        <v>10.455891963655205</v>
      </c>
      <c r="X72">
        <v>10.582444184647951</v>
      </c>
      <c r="Y72">
        <v>10.633681594893345</v>
      </c>
      <c r="Z72">
        <v>10.639355761370721</v>
      </c>
      <c r="AA72">
        <v>10.575498842344794</v>
      </c>
    </row>
    <row r="73" spans="1:27">
      <c r="A73" s="5" t="s">
        <v>77</v>
      </c>
      <c r="B73">
        <f t="shared" si="10"/>
        <v>62.787416551732129</v>
      </c>
      <c r="C73">
        <f t="shared" si="11"/>
        <v>67.818320581025191</v>
      </c>
      <c r="D73">
        <f t="shared" si="12"/>
        <v>74.246966626538025</v>
      </c>
      <c r="E73">
        <f t="shared" si="13"/>
        <v>81.193136265128132</v>
      </c>
      <c r="F73">
        <f t="shared" si="14"/>
        <v>88.708683558259324</v>
      </c>
      <c r="G73">
        <f t="shared" si="15"/>
        <v>96.744404204889634</v>
      </c>
      <c r="H73">
        <f t="shared" si="16"/>
        <v>104.33894485001726</v>
      </c>
      <c r="I73">
        <f t="shared" si="17"/>
        <v>111.61543845270938</v>
      </c>
      <c r="J73">
        <f t="shared" si="18"/>
        <v>118.04120998246904</v>
      </c>
      <c r="K73">
        <f t="shared" si="19"/>
        <v>123.65085794660976</v>
      </c>
      <c r="O73" t="s">
        <v>97</v>
      </c>
      <c r="P73" t="s">
        <v>264</v>
      </c>
      <c r="R73">
        <v>0.32013594562136782</v>
      </c>
      <c r="S73">
        <v>0.37846087072524098</v>
      </c>
      <c r="T73">
        <v>0.44488293700819292</v>
      </c>
      <c r="U73">
        <v>0.51305227289687616</v>
      </c>
      <c r="V73">
        <v>0.58821072436679855</v>
      </c>
      <c r="W73">
        <v>0.66690151250027019</v>
      </c>
      <c r="X73">
        <v>0.74141518100445802</v>
      </c>
      <c r="Y73">
        <v>0.80976083948675548</v>
      </c>
      <c r="Z73">
        <v>0.86673542182926044</v>
      </c>
      <c r="AA73">
        <v>0.91317115011831462</v>
      </c>
    </row>
    <row r="74" spans="1:27">
      <c r="A74" s="5" t="s">
        <v>78</v>
      </c>
      <c r="B74">
        <f t="shared" si="10"/>
        <v>0</v>
      </c>
      <c r="C74">
        <f t="shared" si="11"/>
        <v>0</v>
      </c>
      <c r="D74">
        <f t="shared" si="12"/>
        <v>0</v>
      </c>
      <c r="E74">
        <f t="shared" si="13"/>
        <v>0</v>
      </c>
      <c r="F74">
        <f t="shared" si="14"/>
        <v>0</v>
      </c>
      <c r="G74">
        <f t="shared" si="15"/>
        <v>0</v>
      </c>
      <c r="H74">
        <f t="shared" si="16"/>
        <v>0</v>
      </c>
      <c r="I74">
        <f t="shared" si="17"/>
        <v>0</v>
      </c>
      <c r="J74">
        <f t="shared" si="18"/>
        <v>0</v>
      </c>
      <c r="K74">
        <f t="shared" si="19"/>
        <v>0</v>
      </c>
      <c r="O74" t="s">
        <v>98</v>
      </c>
      <c r="P74" t="s">
        <v>264</v>
      </c>
      <c r="R74">
        <v>1224.6143269999998</v>
      </c>
      <c r="S74">
        <v>1360.7058846348173</v>
      </c>
      <c r="T74">
        <v>1457.4268950041694</v>
      </c>
      <c r="U74">
        <v>1521.1823995790967</v>
      </c>
      <c r="V74">
        <v>1547.0004659178251</v>
      </c>
      <c r="W74">
        <v>1532.0665133173395</v>
      </c>
      <c r="X74">
        <v>1476.7709979090935</v>
      </c>
      <c r="Y74">
        <v>1385.9812112069949</v>
      </c>
      <c r="Z74">
        <v>1267.8368943664821</v>
      </c>
      <c r="AA74">
        <v>1134.3397024380308</v>
      </c>
    </row>
    <row r="75" spans="1:27">
      <c r="A75" s="5" t="s">
        <v>79</v>
      </c>
      <c r="B75">
        <f t="shared" si="10"/>
        <v>0.27076399999999984</v>
      </c>
      <c r="C75">
        <f t="shared" si="11"/>
        <v>0.29721950237231609</v>
      </c>
      <c r="D75">
        <f t="shared" si="12"/>
        <v>0.31512586784983515</v>
      </c>
      <c r="E75">
        <f t="shared" si="13"/>
        <v>0.3250999710524658</v>
      </c>
      <c r="F75">
        <f t="shared" si="14"/>
        <v>0.32747704379144021</v>
      </c>
      <c r="G75">
        <f t="shared" si="15"/>
        <v>0.32263884270459697</v>
      </c>
      <c r="H75">
        <f t="shared" si="16"/>
        <v>0.31268167436557409</v>
      </c>
      <c r="I75">
        <f t="shared" si="17"/>
        <v>0.29883585173908156</v>
      </c>
      <c r="J75">
        <f t="shared" si="18"/>
        <v>0.28101695352140532</v>
      </c>
      <c r="K75">
        <f t="shared" si="19"/>
        <v>0.258395435029044</v>
      </c>
      <c r="O75" t="s">
        <v>99</v>
      </c>
      <c r="P75" t="s">
        <v>264</v>
      </c>
      <c r="R75">
        <v>239.8709370151422</v>
      </c>
      <c r="S75">
        <v>258.89642175662686</v>
      </c>
      <c r="T75">
        <v>269.33480229051452</v>
      </c>
      <c r="U75">
        <v>272.66134677567817</v>
      </c>
      <c r="V75">
        <v>268.55215971656492</v>
      </c>
      <c r="W75">
        <v>257.56712480991143</v>
      </c>
      <c r="X75">
        <v>241.55163592825352</v>
      </c>
      <c r="Y75">
        <v>222.39821426217608</v>
      </c>
      <c r="Z75">
        <v>201.63267394662222</v>
      </c>
      <c r="AA75">
        <v>180.35947385423469</v>
      </c>
    </row>
    <row r="76" spans="1:27">
      <c r="A76" s="5" t="s">
        <v>80</v>
      </c>
      <c r="B76">
        <f t="shared" si="10"/>
        <v>1.5054630000000013</v>
      </c>
      <c r="C76">
        <f t="shared" si="11"/>
        <v>1.737539511980682</v>
      </c>
      <c r="D76">
        <f t="shared" si="12"/>
        <v>1.9250109664490371</v>
      </c>
      <c r="E76">
        <f t="shared" si="13"/>
        <v>2.0587804478904621</v>
      </c>
      <c r="F76">
        <f t="shared" si="14"/>
        <v>2.14083875907943</v>
      </c>
      <c r="G76">
        <f t="shared" si="15"/>
        <v>2.1739184547777795</v>
      </c>
      <c r="H76">
        <f t="shared" si="16"/>
        <v>2.1588087736777242</v>
      </c>
      <c r="I76">
        <f t="shared" si="17"/>
        <v>2.0952572860557295</v>
      </c>
      <c r="J76">
        <f t="shared" si="18"/>
        <v>1.9890288839366232</v>
      </c>
      <c r="K76">
        <f t="shared" si="19"/>
        <v>1.8520616742409379</v>
      </c>
      <c r="O76" t="s">
        <v>100</v>
      </c>
      <c r="P76" t="s">
        <v>264</v>
      </c>
      <c r="R76">
        <v>73.973629999999943</v>
      </c>
      <c r="S76">
        <v>81.230077510755436</v>
      </c>
      <c r="T76">
        <v>84.959743913658613</v>
      </c>
      <c r="U76">
        <v>86.884568330841958</v>
      </c>
      <c r="V76">
        <v>86.86972087712148</v>
      </c>
      <c r="W76">
        <v>84.382424590247183</v>
      </c>
      <c r="X76">
        <v>79.943884446065084</v>
      </c>
      <c r="Y76">
        <v>73.702050913625158</v>
      </c>
      <c r="Z76">
        <v>65.483377598891437</v>
      </c>
      <c r="AA76">
        <v>56.610559234590788</v>
      </c>
    </row>
    <row r="77" spans="1:27">
      <c r="A77" s="5" t="s">
        <v>81</v>
      </c>
      <c r="B77">
        <f t="shared" si="10"/>
        <v>1.7283939999999993</v>
      </c>
      <c r="C77">
        <f t="shared" si="11"/>
        <v>2.1099804876420931</v>
      </c>
      <c r="D77">
        <f t="shared" si="12"/>
        <v>2.3955511481318688</v>
      </c>
      <c r="E77">
        <f t="shared" si="13"/>
        <v>2.6033817087291538</v>
      </c>
      <c r="F77">
        <f t="shared" si="14"/>
        <v>2.70954601517741</v>
      </c>
      <c r="G77">
        <f t="shared" si="15"/>
        <v>2.7257751733781261</v>
      </c>
      <c r="H77">
        <f t="shared" si="16"/>
        <v>2.6989687114252212</v>
      </c>
      <c r="I77">
        <f t="shared" si="17"/>
        <v>2.6391718499043715</v>
      </c>
      <c r="J77">
        <f t="shared" si="18"/>
        <v>2.5521023431131926</v>
      </c>
      <c r="K77">
        <f t="shared" si="19"/>
        <v>2.4436401161950645</v>
      </c>
      <c r="O77" t="s">
        <v>101</v>
      </c>
      <c r="P77" t="s">
        <v>264</v>
      </c>
      <c r="R77">
        <v>31.671590999999989</v>
      </c>
      <c r="S77">
        <v>39.44050750296195</v>
      </c>
      <c r="T77">
        <v>46.314941194879296</v>
      </c>
      <c r="U77">
        <v>52.2950652116673</v>
      </c>
      <c r="V77">
        <v>56.507975495068457</v>
      </c>
      <c r="W77">
        <v>59.116044862729467</v>
      </c>
      <c r="X77">
        <v>60.533017077505484</v>
      </c>
      <c r="Y77">
        <v>60.757816088258132</v>
      </c>
      <c r="Z77">
        <v>59.821008959742187</v>
      </c>
      <c r="AA77">
        <v>57.431617448051213</v>
      </c>
    </row>
    <row r="78" spans="1:27">
      <c r="A78" s="5" t="s">
        <v>82</v>
      </c>
      <c r="B78">
        <f t="shared" si="10"/>
        <v>4.3522440000000007</v>
      </c>
      <c r="C78">
        <f t="shared" si="11"/>
        <v>4.0314256640659165</v>
      </c>
      <c r="D78">
        <f t="shared" si="12"/>
        <v>3.5855539591474543</v>
      </c>
      <c r="E78">
        <f t="shared" si="13"/>
        <v>3.1572112593202037</v>
      </c>
      <c r="F78">
        <f t="shared" si="14"/>
        <v>2.7157205835285541</v>
      </c>
      <c r="G78">
        <f t="shared" si="15"/>
        <v>2.2937056015585742</v>
      </c>
      <c r="H78">
        <f t="shared" si="16"/>
        <v>1.9313797780354052</v>
      </c>
      <c r="I78">
        <f t="shared" si="17"/>
        <v>1.6264544566786487</v>
      </c>
      <c r="J78">
        <f t="shared" si="18"/>
        <v>1.3663333673447524</v>
      </c>
      <c r="K78">
        <f t="shared" si="19"/>
        <v>1.1428924203575332</v>
      </c>
      <c r="O78" t="s">
        <v>102</v>
      </c>
      <c r="P78" t="s">
        <v>264</v>
      </c>
      <c r="R78">
        <v>4.4698999999999991</v>
      </c>
      <c r="S78">
        <v>5.1512099361356789</v>
      </c>
      <c r="T78">
        <v>5.8818433892342652</v>
      </c>
      <c r="U78">
        <v>6.6564584777353009</v>
      </c>
      <c r="V78">
        <v>7.4875052313929178</v>
      </c>
      <c r="W78">
        <v>8.3175086149889417</v>
      </c>
      <c r="X78">
        <v>9.1031302397438782</v>
      </c>
      <c r="Y78">
        <v>9.7935545721399428</v>
      </c>
      <c r="Z78">
        <v>10.372270118568823</v>
      </c>
      <c r="AA78">
        <v>10.823738176730009</v>
      </c>
    </row>
    <row r="79" spans="1:27">
      <c r="A79" s="5" t="s">
        <v>83</v>
      </c>
      <c r="B79">
        <f t="shared" si="10"/>
        <v>82.302463161787216</v>
      </c>
      <c r="C79">
        <f t="shared" si="11"/>
        <v>83.307275332267253</v>
      </c>
      <c r="D79">
        <f t="shared" si="12"/>
        <v>85.773520766296699</v>
      </c>
      <c r="E79">
        <f t="shared" si="13"/>
        <v>88.560939338572993</v>
      </c>
      <c r="F79">
        <f t="shared" si="14"/>
        <v>91.933538020627765</v>
      </c>
      <c r="G79">
        <f t="shared" si="15"/>
        <v>95.495931113258948</v>
      </c>
      <c r="H79">
        <f t="shared" si="16"/>
        <v>98.290576111236177</v>
      </c>
      <c r="I79">
        <f t="shared" si="17"/>
        <v>100.00517383932812</v>
      </c>
      <c r="J79">
        <f t="shared" si="18"/>
        <v>100.21351962769361</v>
      </c>
      <c r="K79">
        <f t="shared" si="19"/>
        <v>99.064669619067772</v>
      </c>
      <c r="O79" t="s">
        <v>103</v>
      </c>
      <c r="P79" t="s">
        <v>264</v>
      </c>
      <c r="R79">
        <v>7.4184000000000028</v>
      </c>
      <c r="S79">
        <v>9.5099655185872862</v>
      </c>
      <c r="T79">
        <v>11.945714372811922</v>
      </c>
      <c r="U79">
        <v>14.546805785658012</v>
      </c>
      <c r="V79">
        <v>17.354214200423538</v>
      </c>
      <c r="W79">
        <v>20.223390215654614</v>
      </c>
      <c r="X79">
        <v>23.328018591433537</v>
      </c>
      <c r="Y79">
        <v>26.736042174124911</v>
      </c>
      <c r="Z79">
        <v>30.434292618238292</v>
      </c>
      <c r="AA79">
        <v>34.528519432566341</v>
      </c>
    </row>
    <row r="80" spans="1:27">
      <c r="A80" s="5" t="s">
        <v>84</v>
      </c>
      <c r="B80">
        <f t="shared" si="10"/>
        <v>24.391822999999977</v>
      </c>
      <c r="C80">
        <f t="shared" si="11"/>
        <v>29.262736690058897</v>
      </c>
      <c r="D80">
        <f t="shared" si="12"/>
        <v>33.36481632282409</v>
      </c>
      <c r="E80">
        <f t="shared" si="13"/>
        <v>36.854761921688834</v>
      </c>
      <c r="F80">
        <f t="shared" si="14"/>
        <v>39.25075020965938</v>
      </c>
      <c r="G80">
        <f t="shared" si="15"/>
        <v>40.542113090820038</v>
      </c>
      <c r="H80">
        <f t="shared" si="16"/>
        <v>41.044936504734352</v>
      </c>
      <c r="I80">
        <f t="shared" si="17"/>
        <v>40.739369675827632</v>
      </c>
      <c r="J80">
        <f t="shared" si="18"/>
        <v>39.682181957499729</v>
      </c>
      <c r="K80">
        <f t="shared" si="19"/>
        <v>38.003023618414055</v>
      </c>
      <c r="O80" t="s">
        <v>104</v>
      </c>
      <c r="P80" t="s">
        <v>264</v>
      </c>
      <c r="R80">
        <v>60.550847999999974</v>
      </c>
      <c r="S80">
        <v>62.892209694374124</v>
      </c>
      <c r="T80">
        <v>65.373085111301009</v>
      </c>
      <c r="U80">
        <v>68.196530332357057</v>
      </c>
      <c r="V80">
        <v>71.012082525723471</v>
      </c>
      <c r="W80">
        <v>73.575297191565497</v>
      </c>
      <c r="X80">
        <v>75.008244040486218</v>
      </c>
      <c r="Y80">
        <v>75.467538337404989</v>
      </c>
      <c r="Z80">
        <v>75.145414959826951</v>
      </c>
      <c r="AA80">
        <v>74.346142747743656</v>
      </c>
    </row>
    <row r="81" spans="1:27">
      <c r="A81" s="5" t="s">
        <v>85</v>
      </c>
      <c r="B81">
        <f t="shared" si="10"/>
        <v>0</v>
      </c>
      <c r="C81">
        <f t="shared" si="11"/>
        <v>0</v>
      </c>
      <c r="D81">
        <f t="shared" si="12"/>
        <v>0</v>
      </c>
      <c r="E81">
        <f t="shared" si="13"/>
        <v>0</v>
      </c>
      <c r="F81">
        <f t="shared" si="14"/>
        <v>0</v>
      </c>
      <c r="G81">
        <f t="shared" si="15"/>
        <v>0</v>
      </c>
      <c r="H81">
        <f t="shared" si="16"/>
        <v>0</v>
      </c>
      <c r="I81">
        <f t="shared" si="17"/>
        <v>0</v>
      </c>
      <c r="J81">
        <f t="shared" si="18"/>
        <v>0</v>
      </c>
      <c r="K81">
        <f t="shared" si="19"/>
        <v>0</v>
      </c>
      <c r="O81" t="s">
        <v>105</v>
      </c>
      <c r="P81" t="s">
        <v>264</v>
      </c>
      <c r="R81">
        <v>2.7410520000000003</v>
      </c>
      <c r="S81">
        <v>2.7367971979271597</v>
      </c>
      <c r="T81">
        <v>2.5830384358874459</v>
      </c>
      <c r="U81">
        <v>2.3663847837047243</v>
      </c>
      <c r="V81">
        <v>2.0992630853801892</v>
      </c>
      <c r="W81">
        <v>1.8067222720187155</v>
      </c>
      <c r="X81">
        <v>1.5457277478227121</v>
      </c>
      <c r="Y81">
        <v>1.3340576498322434</v>
      </c>
      <c r="Z81">
        <v>1.1624346789708655</v>
      </c>
      <c r="AA81">
        <v>1.0077029628984444</v>
      </c>
    </row>
    <row r="82" spans="1:27">
      <c r="A82" s="5" t="s">
        <v>86</v>
      </c>
      <c r="B82">
        <f t="shared" si="10"/>
        <v>11.359346000000007</v>
      </c>
      <c r="C82">
        <f t="shared" si="11"/>
        <v>11.589831587738505</v>
      </c>
      <c r="D82">
        <f t="shared" si="12"/>
        <v>11.881187242450263</v>
      </c>
      <c r="E82">
        <f t="shared" si="13"/>
        <v>12.316090158186277</v>
      </c>
      <c r="F82">
        <f t="shared" si="14"/>
        <v>12.813234058025655</v>
      </c>
      <c r="G82">
        <f t="shared" si="15"/>
        <v>13.31841766572138</v>
      </c>
      <c r="H82">
        <f t="shared" si="16"/>
        <v>13.704556623931692</v>
      </c>
      <c r="I82">
        <f t="shared" si="17"/>
        <v>13.886651753317508</v>
      </c>
      <c r="J82">
        <f t="shared" si="18"/>
        <v>13.890171412958811</v>
      </c>
      <c r="K82">
        <f t="shared" si="19"/>
        <v>13.7849065770633</v>
      </c>
      <c r="O82" t="s">
        <v>106</v>
      </c>
      <c r="P82" t="s">
        <v>264</v>
      </c>
      <c r="R82">
        <v>126.53592001621917</v>
      </c>
      <c r="S82">
        <v>126.42588675040975</v>
      </c>
      <c r="T82">
        <v>125.36924725956811</v>
      </c>
      <c r="U82">
        <v>123.78347890221482</v>
      </c>
      <c r="V82">
        <v>122.31016516610556</v>
      </c>
      <c r="W82">
        <v>120.93919041367991</v>
      </c>
      <c r="X82">
        <v>117.97431226761582</v>
      </c>
      <c r="Y82">
        <v>114.04613770775924</v>
      </c>
      <c r="Z82">
        <v>109.60846477163864</v>
      </c>
      <c r="AA82">
        <v>105.34208310700744</v>
      </c>
    </row>
    <row r="83" spans="1:27">
      <c r="A83" s="5" t="s">
        <v>87</v>
      </c>
      <c r="B83">
        <f t="shared" si="10"/>
        <v>0</v>
      </c>
      <c r="C83">
        <f t="shared" si="11"/>
        <v>0</v>
      </c>
      <c r="D83">
        <f t="shared" si="12"/>
        <v>0</v>
      </c>
      <c r="E83">
        <f t="shared" si="13"/>
        <v>0</v>
      </c>
      <c r="F83">
        <f t="shared" si="14"/>
        <v>0</v>
      </c>
      <c r="G83">
        <f t="shared" si="15"/>
        <v>0</v>
      </c>
      <c r="H83">
        <f t="shared" si="16"/>
        <v>0</v>
      </c>
      <c r="I83">
        <f t="shared" si="17"/>
        <v>0</v>
      </c>
      <c r="J83">
        <f t="shared" si="18"/>
        <v>0</v>
      </c>
      <c r="K83">
        <f t="shared" si="19"/>
        <v>0</v>
      </c>
      <c r="O83" t="s">
        <v>107</v>
      </c>
      <c r="P83" t="s">
        <v>264</v>
      </c>
      <c r="R83">
        <v>6.1872270000000009</v>
      </c>
      <c r="S83">
        <v>7.9833137105428582</v>
      </c>
      <c r="T83">
        <v>9.8126030404553255</v>
      </c>
      <c r="U83">
        <v>11.466507431204413</v>
      </c>
      <c r="V83">
        <v>12.838128166375157</v>
      </c>
      <c r="W83">
        <v>13.843509810587564</v>
      </c>
      <c r="X83">
        <v>14.359051207733627</v>
      </c>
      <c r="Y83">
        <v>14.35060800538511</v>
      </c>
      <c r="Z83">
        <v>13.887405455534976</v>
      </c>
      <c r="AA83">
        <v>12.982505000382847</v>
      </c>
    </row>
    <row r="84" spans="1:27">
      <c r="A84" s="5" t="s">
        <v>88</v>
      </c>
      <c r="B84">
        <f t="shared" si="10"/>
        <v>0</v>
      </c>
      <c r="C84">
        <f t="shared" si="11"/>
        <v>0</v>
      </c>
      <c r="D84">
        <f t="shared" si="12"/>
        <v>0</v>
      </c>
      <c r="E84">
        <f t="shared" si="13"/>
        <v>0</v>
      </c>
      <c r="F84">
        <f t="shared" si="14"/>
        <v>0</v>
      </c>
      <c r="G84">
        <f t="shared" si="15"/>
        <v>0</v>
      </c>
      <c r="H84">
        <f t="shared" si="16"/>
        <v>0</v>
      </c>
      <c r="I84">
        <f t="shared" si="17"/>
        <v>0</v>
      </c>
      <c r="J84">
        <f t="shared" si="18"/>
        <v>0</v>
      </c>
      <c r="K84">
        <f t="shared" si="19"/>
        <v>0</v>
      </c>
      <c r="O84" t="s">
        <v>108</v>
      </c>
      <c r="P84" t="s">
        <v>264</v>
      </c>
      <c r="R84">
        <v>16.026367000456602</v>
      </c>
      <c r="S84">
        <v>17.394006805931891</v>
      </c>
      <c r="T84">
        <v>18.199599669433024</v>
      </c>
      <c r="U84">
        <v>18.703731027751541</v>
      </c>
      <c r="V84">
        <v>18.814152471814232</v>
      </c>
      <c r="W84">
        <v>18.534130610528948</v>
      </c>
      <c r="X84">
        <v>17.947190847759142</v>
      </c>
      <c r="Y84">
        <v>17.032029524464782</v>
      </c>
      <c r="Z84">
        <v>15.864471681570455</v>
      </c>
      <c r="AA84">
        <v>14.569473492152129</v>
      </c>
    </row>
    <row r="85" spans="1:27">
      <c r="A85" s="5" t="s">
        <v>89</v>
      </c>
      <c r="B85">
        <f t="shared" si="10"/>
        <v>0.46066599998197877</v>
      </c>
      <c r="C85">
        <f t="shared" si="11"/>
        <v>0.47834452662889682</v>
      </c>
      <c r="D85">
        <f t="shared" si="12"/>
        <v>0.4834491943231482</v>
      </c>
      <c r="E85">
        <f t="shared" si="13"/>
        <v>0.48148819277847033</v>
      </c>
      <c r="F85">
        <f t="shared" si="14"/>
        <v>0.47056278890822884</v>
      </c>
      <c r="G85">
        <f t="shared" si="15"/>
        <v>0.45028544680807125</v>
      </c>
      <c r="H85">
        <f t="shared" si="16"/>
        <v>0.4237809353591967</v>
      </c>
      <c r="I85">
        <f t="shared" si="17"/>
        <v>0.3923365509123235</v>
      </c>
      <c r="J85">
        <f t="shared" si="18"/>
        <v>0.35764721618728001</v>
      </c>
      <c r="K85">
        <f t="shared" si="19"/>
        <v>0.31850762156719398</v>
      </c>
      <c r="O85" t="s">
        <v>109</v>
      </c>
      <c r="P85" t="s">
        <v>264</v>
      </c>
      <c r="R85">
        <v>40.512681999999984</v>
      </c>
      <c r="S85">
        <v>49.552660561157353</v>
      </c>
      <c r="T85">
        <v>57.340339126830514</v>
      </c>
      <c r="U85">
        <v>63.858667084743345</v>
      </c>
      <c r="V85">
        <v>68.216058671943387</v>
      </c>
      <c r="W85">
        <v>70.526242077212899</v>
      </c>
      <c r="X85">
        <v>71.451986436613311</v>
      </c>
      <c r="Y85">
        <v>71.110439018841006</v>
      </c>
      <c r="Z85">
        <v>69.693846905807206</v>
      </c>
      <c r="AA85">
        <v>67.293798416533264</v>
      </c>
    </row>
    <row r="86" spans="1:27">
      <c r="A86" s="5" t="s">
        <v>90</v>
      </c>
      <c r="B86">
        <f t="shared" si="10"/>
        <v>14.388928999999996</v>
      </c>
      <c r="C86">
        <f t="shared" si="11"/>
        <v>16.739154910521833</v>
      </c>
      <c r="D86">
        <f t="shared" si="12"/>
        <v>18.215173507587483</v>
      </c>
      <c r="E86">
        <f t="shared" si="13"/>
        <v>19.013515723584707</v>
      </c>
      <c r="F86">
        <f t="shared" si="14"/>
        <v>19.148440149970153</v>
      </c>
      <c r="G86">
        <f t="shared" si="15"/>
        <v>18.812635017461002</v>
      </c>
      <c r="H86">
        <f t="shared" si="16"/>
        <v>18.269042862034429</v>
      </c>
      <c r="I86">
        <f t="shared" si="17"/>
        <v>17.562474441092267</v>
      </c>
      <c r="J86">
        <f t="shared" si="18"/>
        <v>16.68362060837061</v>
      </c>
      <c r="K86">
        <f t="shared" si="19"/>
        <v>15.636642549969505</v>
      </c>
      <c r="O86" t="s">
        <v>111</v>
      </c>
      <c r="P86" t="s">
        <v>264</v>
      </c>
      <c r="R86">
        <v>2.7367319999999995</v>
      </c>
      <c r="S86">
        <v>3.656264066663713</v>
      </c>
      <c r="T86">
        <v>4.5804200859055841</v>
      </c>
      <c r="U86">
        <v>5.4453503288108918</v>
      </c>
      <c r="V86">
        <v>6.1166757900805635</v>
      </c>
      <c r="W86">
        <v>6.5454409232256188</v>
      </c>
      <c r="X86">
        <v>6.6904458538483285</v>
      </c>
      <c r="Y86">
        <v>6.548895046260867</v>
      </c>
      <c r="Z86">
        <v>6.1935184027847798</v>
      </c>
      <c r="AA86">
        <v>5.6405661430547145</v>
      </c>
    </row>
    <row r="87" spans="1:27">
      <c r="A87" s="5" t="s">
        <v>91</v>
      </c>
      <c r="B87">
        <f t="shared" si="10"/>
        <v>9.9815900000000006</v>
      </c>
      <c r="C87">
        <f t="shared" si="11"/>
        <v>11.259977597167396</v>
      </c>
      <c r="D87">
        <f t="shared" si="12"/>
        <v>11.888538996470697</v>
      </c>
      <c r="E87">
        <f t="shared" si="13"/>
        <v>11.999619960622463</v>
      </c>
      <c r="F87">
        <f t="shared" si="14"/>
        <v>11.568110222926267</v>
      </c>
      <c r="G87">
        <f t="shared" si="15"/>
        <v>10.772435095323651</v>
      </c>
      <c r="H87">
        <f t="shared" si="16"/>
        <v>10.013034676387644</v>
      </c>
      <c r="I87">
        <f t="shared" si="17"/>
        <v>9.3748118566524408</v>
      </c>
      <c r="J87">
        <f t="shared" si="18"/>
        <v>8.8347241724578502</v>
      </c>
      <c r="K87">
        <f t="shared" si="19"/>
        <v>8.3842415140402444</v>
      </c>
      <c r="O87" t="s">
        <v>112</v>
      </c>
      <c r="P87" t="s">
        <v>264</v>
      </c>
      <c r="R87">
        <v>5.3342229999999979</v>
      </c>
      <c r="S87">
        <v>5.6596979973307011</v>
      </c>
      <c r="T87">
        <v>5.6503007586765577</v>
      </c>
      <c r="U87">
        <v>5.4920976306825624</v>
      </c>
      <c r="V87">
        <v>5.1648273124554542</v>
      </c>
      <c r="W87">
        <v>4.7419338073743083</v>
      </c>
      <c r="X87">
        <v>4.315973216563239</v>
      </c>
      <c r="Y87">
        <v>3.9032795747884221</v>
      </c>
      <c r="Z87">
        <v>3.5114824410222898</v>
      </c>
      <c r="AA87">
        <v>3.1655643018193347</v>
      </c>
    </row>
    <row r="88" spans="1:27">
      <c r="A88" s="5" t="s">
        <v>92</v>
      </c>
      <c r="B88">
        <f t="shared" si="10"/>
        <v>1.5152239999999997</v>
      </c>
      <c r="C88">
        <f t="shared" si="11"/>
        <v>1.7580677424463833</v>
      </c>
      <c r="D88">
        <f t="shared" si="12"/>
        <v>1.9489239224879367</v>
      </c>
      <c r="E88">
        <f t="shared" si="13"/>
        <v>2.0925797226593179</v>
      </c>
      <c r="F88">
        <f t="shared" si="14"/>
        <v>2.1755362969260963</v>
      </c>
      <c r="G88">
        <f t="shared" si="15"/>
        <v>2.1994392515953085</v>
      </c>
      <c r="H88">
        <f t="shared" si="16"/>
        <v>2.1858687075757546</v>
      </c>
      <c r="I88">
        <f t="shared" si="17"/>
        <v>2.13702131185953</v>
      </c>
      <c r="J88">
        <f t="shared" si="18"/>
        <v>2.0560028787760722</v>
      </c>
      <c r="K88">
        <f t="shared" si="19"/>
        <v>1.9512051919822344</v>
      </c>
      <c r="O88" t="s">
        <v>113</v>
      </c>
      <c r="P88" t="s">
        <v>264</v>
      </c>
      <c r="R88">
        <v>6.2008939999999972</v>
      </c>
      <c r="S88">
        <v>6.879686608915935</v>
      </c>
      <c r="T88">
        <v>7.2506980966618855</v>
      </c>
      <c r="U88">
        <v>7.3507859905105013</v>
      </c>
      <c r="V88">
        <v>7.233375095376557</v>
      </c>
      <c r="W88">
        <v>6.9405604886296715</v>
      </c>
      <c r="X88">
        <v>6.5328788700471749</v>
      </c>
      <c r="Y88">
        <v>6.0412270780108699</v>
      </c>
      <c r="Z88">
        <v>5.5083328978455377</v>
      </c>
      <c r="AA88">
        <v>4.9921200603230043</v>
      </c>
    </row>
    <row r="89" spans="1:27">
      <c r="A89" s="5" t="s">
        <v>93</v>
      </c>
      <c r="B89">
        <f t="shared" si="10"/>
        <v>0.75449299999999986</v>
      </c>
      <c r="C89">
        <f t="shared" si="11"/>
        <v>0.74478531435893514</v>
      </c>
      <c r="D89">
        <f t="shared" si="12"/>
        <v>0.6909059381578152</v>
      </c>
      <c r="E89">
        <f t="shared" si="13"/>
        <v>0.61669220776018219</v>
      </c>
      <c r="F89">
        <f t="shared" si="14"/>
        <v>0.5295634054379974</v>
      </c>
      <c r="G89">
        <f t="shared" si="15"/>
        <v>0.43980446508374377</v>
      </c>
      <c r="H89">
        <f t="shared" si="16"/>
        <v>0.36470938047035689</v>
      </c>
      <c r="I89">
        <f t="shared" si="17"/>
        <v>0.3051354792265682</v>
      </c>
      <c r="J89">
        <f t="shared" si="18"/>
        <v>0.25809185478234287</v>
      </c>
      <c r="K89">
        <f t="shared" si="19"/>
        <v>0.22140037291574635</v>
      </c>
      <c r="O89" t="s">
        <v>114</v>
      </c>
      <c r="P89" t="s">
        <v>264</v>
      </c>
      <c r="R89">
        <v>2.2520600000000011</v>
      </c>
      <c r="S89">
        <v>2.1185231641319509</v>
      </c>
      <c r="T89">
        <v>2.0075903932436074</v>
      </c>
      <c r="U89">
        <v>1.9127650470695543</v>
      </c>
      <c r="V89">
        <v>1.8192498505348496</v>
      </c>
      <c r="W89">
        <v>1.7111431086806639</v>
      </c>
      <c r="X89">
        <v>1.5856202840219904</v>
      </c>
      <c r="Y89">
        <v>1.4451534529548398</v>
      </c>
      <c r="Z89">
        <v>1.2865410361367959</v>
      </c>
      <c r="AA89">
        <v>1.1230603823422303</v>
      </c>
    </row>
    <row r="90" spans="1:27">
      <c r="A90" s="5" t="s">
        <v>94</v>
      </c>
      <c r="B90">
        <f t="shared" si="10"/>
        <v>9.993247000000002</v>
      </c>
      <c r="C90">
        <f t="shared" si="11"/>
        <v>10.791550914876321</v>
      </c>
      <c r="D90">
        <f t="shared" si="12"/>
        <v>11.052837089724974</v>
      </c>
      <c r="E90">
        <f t="shared" si="13"/>
        <v>10.992788410006161</v>
      </c>
      <c r="F90">
        <f t="shared" si="14"/>
        <v>10.644436909403126</v>
      </c>
      <c r="G90">
        <f t="shared" si="15"/>
        <v>10.047194411802135</v>
      </c>
      <c r="H90">
        <f t="shared" si="16"/>
        <v>9.3713635484169053</v>
      </c>
      <c r="I90">
        <f t="shared" si="17"/>
        <v>8.6502465649087927</v>
      </c>
      <c r="J90">
        <f t="shared" si="18"/>
        <v>7.9068173420198171</v>
      </c>
      <c r="K90">
        <f t="shared" si="19"/>
        <v>7.1906490331738757</v>
      </c>
      <c r="O90" t="s">
        <v>115</v>
      </c>
      <c r="P90" t="s">
        <v>264</v>
      </c>
      <c r="R90">
        <v>4.2275969999999949</v>
      </c>
      <c r="S90">
        <v>4.4940190052697773</v>
      </c>
      <c r="T90">
        <v>4.6539742147711687</v>
      </c>
      <c r="U90">
        <v>4.7119604635133951</v>
      </c>
      <c r="V90">
        <v>4.6635623316874852</v>
      </c>
      <c r="W90">
        <v>4.5157920150800974</v>
      </c>
      <c r="X90">
        <v>4.2745030811471274</v>
      </c>
      <c r="Y90">
        <v>3.960809811640202</v>
      </c>
      <c r="Z90">
        <v>3.6054384233549395</v>
      </c>
      <c r="AA90">
        <v>3.2134352680566951</v>
      </c>
    </row>
    <row r="91" spans="1:27">
      <c r="A91" s="5" t="s">
        <v>95</v>
      </c>
      <c r="B91">
        <f t="shared" si="10"/>
        <v>7.6005240000000027</v>
      </c>
      <c r="C91">
        <f t="shared" si="11"/>
        <v>8.6246847970526872</v>
      </c>
      <c r="D91">
        <f t="shared" si="12"/>
        <v>9.2018807670208531</v>
      </c>
      <c r="E91">
        <f t="shared" si="13"/>
        <v>9.4536988216446698</v>
      </c>
      <c r="F91">
        <f t="shared" si="14"/>
        <v>9.4085309811713973</v>
      </c>
      <c r="G91">
        <f t="shared" si="15"/>
        <v>9.1373859359944625</v>
      </c>
      <c r="H91">
        <f t="shared" si="16"/>
        <v>8.755837495090546</v>
      </c>
      <c r="I91">
        <f t="shared" si="17"/>
        <v>8.2984930759364683</v>
      </c>
      <c r="J91">
        <f t="shared" si="18"/>
        <v>7.7766351683679922</v>
      </c>
      <c r="K91">
        <f t="shared" si="19"/>
        <v>7.1611539703879696</v>
      </c>
      <c r="O91" t="s">
        <v>116</v>
      </c>
      <c r="P91" t="s">
        <v>264</v>
      </c>
      <c r="R91">
        <v>2.1713179664549038</v>
      </c>
      <c r="S91">
        <v>2.330541222207656</v>
      </c>
      <c r="T91">
        <v>2.4318332446504813</v>
      </c>
      <c r="U91">
        <v>2.4719134724409337</v>
      </c>
      <c r="V91">
        <v>2.465466089101068</v>
      </c>
      <c r="W91">
        <v>2.4111697553359885</v>
      </c>
      <c r="X91">
        <v>2.3143119349071593</v>
      </c>
      <c r="Y91">
        <v>2.1857134044951336</v>
      </c>
      <c r="Z91">
        <v>2.0329558411431492</v>
      </c>
      <c r="AA91">
        <v>1.8651150020991794</v>
      </c>
    </row>
    <row r="92" spans="1:27">
      <c r="A92" s="5" t="s">
        <v>96</v>
      </c>
      <c r="B92">
        <f t="shared" si="10"/>
        <v>9.9836450000000116</v>
      </c>
      <c r="C92">
        <f t="shared" si="11"/>
        <v>9.8914231179222405</v>
      </c>
      <c r="D92">
        <f t="shared" si="12"/>
        <v>9.9792297479918144</v>
      </c>
      <c r="E92">
        <f t="shared" si="13"/>
        <v>10.088747968444034</v>
      </c>
      <c r="F92">
        <f t="shared" si="14"/>
        <v>10.251005955211834</v>
      </c>
      <c r="G92">
        <f t="shared" si="15"/>
        <v>10.455891963655205</v>
      </c>
      <c r="H92">
        <f t="shared" si="16"/>
        <v>10.582444184647951</v>
      </c>
      <c r="I92">
        <f t="shared" si="17"/>
        <v>10.633681594893345</v>
      </c>
      <c r="J92">
        <f t="shared" si="18"/>
        <v>10.639355761370721</v>
      </c>
      <c r="K92">
        <f t="shared" si="19"/>
        <v>10.575498842344794</v>
      </c>
      <c r="O92" t="s">
        <v>117</v>
      </c>
      <c r="P92" t="s">
        <v>264</v>
      </c>
      <c r="R92">
        <v>3.9941220000000008</v>
      </c>
      <c r="S92">
        <v>5.7239791442208769</v>
      </c>
      <c r="T92">
        <v>7.5427982656577672</v>
      </c>
      <c r="U92">
        <v>9.2547244255795924</v>
      </c>
      <c r="V92">
        <v>10.734922509384708</v>
      </c>
      <c r="W92">
        <v>11.875094712863323</v>
      </c>
      <c r="X92">
        <v>12.580430936842882</v>
      </c>
      <c r="Y92">
        <v>12.812497064891685</v>
      </c>
      <c r="Z92">
        <v>12.614144437607889</v>
      </c>
      <c r="AA92">
        <v>12.055672912741231</v>
      </c>
    </row>
    <row r="93" spans="1:27">
      <c r="A93" s="5" t="s">
        <v>97</v>
      </c>
      <c r="B93">
        <f t="shared" si="10"/>
        <v>0.32013594562136782</v>
      </c>
      <c r="C93">
        <f t="shared" si="11"/>
        <v>0.37846087072524098</v>
      </c>
      <c r="D93">
        <f t="shared" si="12"/>
        <v>0.44488293700819292</v>
      </c>
      <c r="E93">
        <f t="shared" si="13"/>
        <v>0.51305227289687616</v>
      </c>
      <c r="F93">
        <f t="shared" si="14"/>
        <v>0.58821072436679855</v>
      </c>
      <c r="G93">
        <f t="shared" si="15"/>
        <v>0.66690151250027019</v>
      </c>
      <c r="H93">
        <f t="shared" si="16"/>
        <v>0.74141518100445802</v>
      </c>
      <c r="I93">
        <f t="shared" si="17"/>
        <v>0.80976083948675548</v>
      </c>
      <c r="J93">
        <f t="shared" si="18"/>
        <v>0.86673542182926044</v>
      </c>
      <c r="K93">
        <f t="shared" si="19"/>
        <v>0.91317115011831462</v>
      </c>
      <c r="O93" t="s">
        <v>120</v>
      </c>
      <c r="P93" t="s">
        <v>264</v>
      </c>
      <c r="R93">
        <v>3.3236110000000001</v>
      </c>
      <c r="S93">
        <v>3.1605134712949847</v>
      </c>
      <c r="T93">
        <v>2.9633230489867826</v>
      </c>
      <c r="U93">
        <v>2.746714735461905</v>
      </c>
      <c r="V93">
        <v>2.5239885469489391</v>
      </c>
      <c r="W93">
        <v>2.2814657269583694</v>
      </c>
      <c r="X93">
        <v>2.0394394483114171</v>
      </c>
      <c r="Y93">
        <v>1.8153923782593557</v>
      </c>
      <c r="Z93">
        <v>1.5917963035900389</v>
      </c>
      <c r="AA93">
        <v>1.3860767603434339</v>
      </c>
    </row>
    <row r="94" spans="1:27">
      <c r="A94" s="5" t="s">
        <v>98</v>
      </c>
      <c r="B94">
        <f t="shared" si="10"/>
        <v>1224.6143269999998</v>
      </c>
      <c r="C94">
        <f t="shared" si="11"/>
        <v>1360.7058846348173</v>
      </c>
      <c r="D94">
        <f t="shared" si="12"/>
        <v>1457.4268950041694</v>
      </c>
      <c r="E94">
        <f t="shared" si="13"/>
        <v>1521.1823995790967</v>
      </c>
      <c r="F94">
        <f t="shared" si="14"/>
        <v>1547.0004659178251</v>
      </c>
      <c r="G94">
        <f t="shared" si="15"/>
        <v>1532.0665133173395</v>
      </c>
      <c r="H94">
        <f t="shared" si="16"/>
        <v>1476.7709979090935</v>
      </c>
      <c r="I94">
        <f t="shared" si="17"/>
        <v>1385.9812112069949</v>
      </c>
      <c r="J94">
        <f t="shared" si="18"/>
        <v>1267.8368943664821</v>
      </c>
      <c r="K94">
        <f t="shared" si="19"/>
        <v>1134.3397024380308</v>
      </c>
      <c r="O94" t="s">
        <v>121</v>
      </c>
      <c r="P94" t="s">
        <v>264</v>
      </c>
      <c r="R94">
        <v>0.50744800000000001</v>
      </c>
      <c r="S94">
        <v>0.61679661993402912</v>
      </c>
      <c r="T94">
        <v>0.75050263620933388</v>
      </c>
      <c r="U94">
        <v>0.89273357351084914</v>
      </c>
      <c r="V94">
        <v>1.0414001721837673</v>
      </c>
      <c r="W94">
        <v>1.1908173705543788</v>
      </c>
      <c r="X94">
        <v>1.323280264439965</v>
      </c>
      <c r="Y94">
        <v>1.4251196584904244</v>
      </c>
      <c r="Z94">
        <v>1.4900743082253392</v>
      </c>
      <c r="AA94">
        <v>1.5187685270434632</v>
      </c>
    </row>
    <row r="95" spans="1:27">
      <c r="A95" s="5" t="s">
        <v>99</v>
      </c>
      <c r="B95">
        <f t="shared" si="10"/>
        <v>239.8709370151422</v>
      </c>
      <c r="C95">
        <f t="shared" si="11"/>
        <v>258.89642175662686</v>
      </c>
      <c r="D95">
        <f t="shared" si="12"/>
        <v>269.33480229051452</v>
      </c>
      <c r="E95">
        <f t="shared" si="13"/>
        <v>272.66134677567817</v>
      </c>
      <c r="F95">
        <f t="shared" si="14"/>
        <v>268.55215971656492</v>
      </c>
      <c r="G95">
        <f t="shared" si="15"/>
        <v>257.56712480991143</v>
      </c>
      <c r="H95">
        <f t="shared" si="16"/>
        <v>241.55163592825352</v>
      </c>
      <c r="I95">
        <f t="shared" si="17"/>
        <v>222.39821426217608</v>
      </c>
      <c r="J95">
        <f t="shared" si="18"/>
        <v>201.63267394662222</v>
      </c>
      <c r="K95">
        <f t="shared" si="19"/>
        <v>180.35947385423469</v>
      </c>
      <c r="O95" t="s">
        <v>122</v>
      </c>
      <c r="P95" t="s">
        <v>264</v>
      </c>
      <c r="R95">
        <v>20.713818996419008</v>
      </c>
      <c r="S95">
        <v>25.91512752852362</v>
      </c>
      <c r="T95">
        <v>30.615721755758599</v>
      </c>
      <c r="U95">
        <v>34.50274500969978</v>
      </c>
      <c r="V95">
        <v>37.232110851530841</v>
      </c>
      <c r="W95">
        <v>38.946984092151993</v>
      </c>
      <c r="X95">
        <v>39.736768334716139</v>
      </c>
      <c r="Y95">
        <v>39.569696544897177</v>
      </c>
      <c r="Z95">
        <v>38.447558317782182</v>
      </c>
      <c r="AA95">
        <v>36.465064231707352</v>
      </c>
    </row>
    <row r="96" spans="1:27">
      <c r="A96" s="5" t="s">
        <v>100</v>
      </c>
      <c r="B96">
        <f t="shared" si="10"/>
        <v>73.973629999999943</v>
      </c>
      <c r="C96">
        <f t="shared" si="11"/>
        <v>81.230077510755436</v>
      </c>
      <c r="D96">
        <f t="shared" si="12"/>
        <v>84.959743913658613</v>
      </c>
      <c r="E96">
        <f t="shared" si="13"/>
        <v>86.884568330841958</v>
      </c>
      <c r="F96">
        <f t="shared" si="14"/>
        <v>86.86972087712148</v>
      </c>
      <c r="G96">
        <f t="shared" si="15"/>
        <v>84.382424590247183</v>
      </c>
      <c r="H96">
        <f t="shared" si="16"/>
        <v>79.943884446065084</v>
      </c>
      <c r="I96">
        <f t="shared" si="17"/>
        <v>73.702050913625158</v>
      </c>
      <c r="J96">
        <f t="shared" si="18"/>
        <v>65.483377598891437</v>
      </c>
      <c r="K96">
        <f t="shared" si="19"/>
        <v>56.610559234590788</v>
      </c>
      <c r="O96" t="s">
        <v>123</v>
      </c>
      <c r="P96" t="s">
        <v>264</v>
      </c>
      <c r="R96">
        <v>14.900841000012559</v>
      </c>
      <c r="S96">
        <v>19.425506092536125</v>
      </c>
      <c r="T96">
        <v>24.170635924232428</v>
      </c>
      <c r="U96">
        <v>28.912465845454935</v>
      </c>
      <c r="V96">
        <v>33.05340838012949</v>
      </c>
      <c r="W96">
        <v>36.32991211017184</v>
      </c>
      <c r="X96">
        <v>38.781747136335945</v>
      </c>
      <c r="Y96">
        <v>40.358403610837001</v>
      </c>
      <c r="Z96">
        <v>41.116836739748457</v>
      </c>
      <c r="AA96">
        <v>41.093229625981195</v>
      </c>
    </row>
    <row r="97" spans="1:27">
      <c r="A97" s="5" t="s">
        <v>101</v>
      </c>
      <c r="B97">
        <f t="shared" si="10"/>
        <v>31.671590999999989</v>
      </c>
      <c r="C97">
        <f t="shared" si="11"/>
        <v>39.44050750296195</v>
      </c>
      <c r="D97">
        <f t="shared" si="12"/>
        <v>46.314941194879296</v>
      </c>
      <c r="E97">
        <f t="shared" si="13"/>
        <v>52.2950652116673</v>
      </c>
      <c r="F97">
        <f t="shared" si="14"/>
        <v>56.507975495068457</v>
      </c>
      <c r="G97">
        <f t="shared" si="15"/>
        <v>59.116044862729467</v>
      </c>
      <c r="H97">
        <f t="shared" si="16"/>
        <v>60.533017077505484</v>
      </c>
      <c r="I97">
        <f t="shared" si="17"/>
        <v>60.757816088258132</v>
      </c>
      <c r="J97">
        <f t="shared" si="18"/>
        <v>59.821008959742187</v>
      </c>
      <c r="K97">
        <f t="shared" si="19"/>
        <v>57.431617448051213</v>
      </c>
      <c r="O97" t="s">
        <v>124</v>
      </c>
      <c r="P97" t="s">
        <v>264</v>
      </c>
      <c r="R97">
        <v>28.401016999999996</v>
      </c>
      <c r="S97">
        <v>32.596257382884929</v>
      </c>
      <c r="T97">
        <v>36.049322586068797</v>
      </c>
      <c r="U97">
        <v>38.647593239234567</v>
      </c>
      <c r="V97">
        <v>40.173286796337109</v>
      </c>
      <c r="W97">
        <v>40.758730387298513</v>
      </c>
      <c r="X97">
        <v>40.537461110699731</v>
      </c>
      <c r="Y97">
        <v>39.492071807192623</v>
      </c>
      <c r="Z97">
        <v>37.576096469133191</v>
      </c>
      <c r="AA97">
        <v>34.643125205880374</v>
      </c>
    </row>
    <row r="98" spans="1:27">
      <c r="A98" s="5" t="s">
        <v>102</v>
      </c>
      <c r="B98">
        <f t="shared" si="10"/>
        <v>4.4698999999999991</v>
      </c>
      <c r="C98">
        <f t="shared" si="11"/>
        <v>5.1512099361356789</v>
      </c>
      <c r="D98">
        <f t="shared" si="12"/>
        <v>5.8818433892342652</v>
      </c>
      <c r="E98">
        <f t="shared" si="13"/>
        <v>6.6564584777353009</v>
      </c>
      <c r="F98">
        <f t="shared" si="14"/>
        <v>7.4875052313929178</v>
      </c>
      <c r="G98">
        <f t="shared" si="15"/>
        <v>8.3175086149889417</v>
      </c>
      <c r="H98">
        <f t="shared" si="16"/>
        <v>9.1031302397438782</v>
      </c>
      <c r="I98">
        <f t="shared" si="17"/>
        <v>9.7935545721399428</v>
      </c>
      <c r="J98">
        <f t="shared" si="18"/>
        <v>10.372270118568823</v>
      </c>
      <c r="K98">
        <f t="shared" si="19"/>
        <v>10.823738176730009</v>
      </c>
      <c r="O98" t="s">
        <v>125</v>
      </c>
      <c r="P98" t="s">
        <v>264</v>
      </c>
      <c r="R98">
        <v>0.31588499999999992</v>
      </c>
      <c r="S98">
        <v>0.3577946085155489</v>
      </c>
      <c r="T98">
        <v>0.38883773968549373</v>
      </c>
      <c r="U98">
        <v>0.40912252137857108</v>
      </c>
      <c r="V98">
        <v>0.42172317044077273</v>
      </c>
      <c r="W98">
        <v>0.4240953128935151</v>
      </c>
      <c r="X98">
        <v>0.41405757757446143</v>
      </c>
      <c r="Y98">
        <v>0.3879173613400726</v>
      </c>
      <c r="Z98">
        <v>0.34279259111039878</v>
      </c>
      <c r="AA98">
        <v>0.29088425261920831</v>
      </c>
    </row>
    <row r="99" spans="1:27">
      <c r="A99" s="5" t="s">
        <v>103</v>
      </c>
      <c r="B99">
        <f t="shared" si="10"/>
        <v>7.4184000000000028</v>
      </c>
      <c r="C99">
        <f t="shared" si="11"/>
        <v>9.5099655185872862</v>
      </c>
      <c r="D99">
        <f t="shared" si="12"/>
        <v>11.945714372811922</v>
      </c>
      <c r="E99">
        <f t="shared" si="13"/>
        <v>14.546805785658012</v>
      </c>
      <c r="F99">
        <f t="shared" si="14"/>
        <v>17.354214200423538</v>
      </c>
      <c r="G99">
        <f t="shared" si="15"/>
        <v>20.223390215654614</v>
      </c>
      <c r="H99">
        <f t="shared" si="16"/>
        <v>23.328018591433537</v>
      </c>
      <c r="I99">
        <f t="shared" si="17"/>
        <v>26.736042174124911</v>
      </c>
      <c r="J99">
        <f t="shared" si="18"/>
        <v>30.434292618238292</v>
      </c>
      <c r="K99">
        <f t="shared" si="19"/>
        <v>34.528519432566341</v>
      </c>
      <c r="O99" t="s">
        <v>126</v>
      </c>
      <c r="P99" t="s">
        <v>264</v>
      </c>
      <c r="R99">
        <v>15.369808999999993</v>
      </c>
      <c r="S99">
        <v>19.5421546954353</v>
      </c>
      <c r="T99">
        <v>23.45505975008361</v>
      </c>
      <c r="U99">
        <v>26.90457215524804</v>
      </c>
      <c r="V99">
        <v>29.429103248223225</v>
      </c>
      <c r="W99">
        <v>31.020763463935303</v>
      </c>
      <c r="X99">
        <v>31.950791074217481</v>
      </c>
      <c r="Y99">
        <v>32.274830975958587</v>
      </c>
      <c r="Z99">
        <v>32.040785280699353</v>
      </c>
      <c r="AA99">
        <v>31.296950981229507</v>
      </c>
    </row>
    <row r="100" spans="1:27">
      <c r="A100" s="5" t="s">
        <v>104</v>
      </c>
      <c r="B100">
        <f t="shared" si="10"/>
        <v>60.550847999999974</v>
      </c>
      <c r="C100">
        <f t="shared" si="11"/>
        <v>62.892209694374124</v>
      </c>
      <c r="D100">
        <f t="shared" si="12"/>
        <v>65.373085111301009</v>
      </c>
      <c r="E100">
        <f t="shared" si="13"/>
        <v>68.196530332357057</v>
      </c>
      <c r="F100">
        <f t="shared" si="14"/>
        <v>71.012082525723471</v>
      </c>
      <c r="G100">
        <f t="shared" si="15"/>
        <v>73.575297191565497</v>
      </c>
      <c r="H100">
        <f t="shared" si="16"/>
        <v>75.008244040486218</v>
      </c>
      <c r="I100">
        <f t="shared" si="17"/>
        <v>75.467538337404989</v>
      </c>
      <c r="J100">
        <f t="shared" si="18"/>
        <v>75.145414959826951</v>
      </c>
      <c r="K100">
        <f t="shared" si="19"/>
        <v>74.346142747743656</v>
      </c>
      <c r="O100" t="s">
        <v>127</v>
      </c>
      <c r="P100" t="s">
        <v>264</v>
      </c>
      <c r="R100">
        <v>0.41651499991321611</v>
      </c>
      <c r="S100">
        <v>0.4348950745499825</v>
      </c>
      <c r="T100">
        <v>0.44864165624587865</v>
      </c>
      <c r="U100">
        <v>0.45305530326626903</v>
      </c>
      <c r="V100">
        <v>0.45008964875374569</v>
      </c>
      <c r="W100">
        <v>0.4410922886587057</v>
      </c>
      <c r="X100">
        <v>0.42413117247355042</v>
      </c>
      <c r="Y100">
        <v>0.39403895136123335</v>
      </c>
      <c r="Z100">
        <v>0.35198079888078265</v>
      </c>
      <c r="AA100">
        <v>0.30336836220314861</v>
      </c>
    </row>
    <row r="101" spans="1:27">
      <c r="A101" s="5" t="s">
        <v>105</v>
      </c>
      <c r="B101">
        <f t="shared" si="10"/>
        <v>2.7410520000000003</v>
      </c>
      <c r="C101">
        <f t="shared" si="11"/>
        <v>2.7367971979271597</v>
      </c>
      <c r="D101">
        <f t="shared" si="12"/>
        <v>2.5830384358874459</v>
      </c>
      <c r="E101">
        <f t="shared" si="13"/>
        <v>2.3663847837047243</v>
      </c>
      <c r="F101">
        <f t="shared" si="14"/>
        <v>2.0992630853801892</v>
      </c>
      <c r="G101">
        <f t="shared" si="15"/>
        <v>1.8067222720187155</v>
      </c>
      <c r="H101">
        <f t="shared" si="16"/>
        <v>1.5457277478227121</v>
      </c>
      <c r="I101">
        <f t="shared" si="17"/>
        <v>1.3340576498322434</v>
      </c>
      <c r="J101">
        <f t="shared" si="18"/>
        <v>1.1624346789708655</v>
      </c>
      <c r="K101">
        <f t="shared" si="19"/>
        <v>1.0077029628984444</v>
      </c>
      <c r="O101" t="s">
        <v>129</v>
      </c>
      <c r="P101" t="s">
        <v>264</v>
      </c>
      <c r="R101">
        <v>0.4058139999203928</v>
      </c>
      <c r="S101">
        <v>0.41682977448265474</v>
      </c>
      <c r="T101">
        <v>0.42043699557590825</v>
      </c>
      <c r="U101">
        <v>0.41954559496507698</v>
      </c>
      <c r="V101">
        <v>0.41203585280849214</v>
      </c>
      <c r="W101">
        <v>0.3973810962751948</v>
      </c>
      <c r="X101">
        <v>0.37694226010741738</v>
      </c>
      <c r="Y101">
        <v>0.35064975811532445</v>
      </c>
      <c r="Z101">
        <v>0.31977706649836857</v>
      </c>
      <c r="AA101">
        <v>0.28339445543014319</v>
      </c>
    </row>
    <row r="102" spans="1:27">
      <c r="A102" s="5" t="s">
        <v>106</v>
      </c>
      <c r="B102">
        <f t="shared" si="10"/>
        <v>126.53592001621917</v>
      </c>
      <c r="C102">
        <f t="shared" si="11"/>
        <v>126.42588675040975</v>
      </c>
      <c r="D102">
        <f t="shared" si="12"/>
        <v>125.36924725956811</v>
      </c>
      <c r="E102">
        <f t="shared" si="13"/>
        <v>123.78347890221482</v>
      </c>
      <c r="F102">
        <f t="shared" si="14"/>
        <v>122.31016516610556</v>
      </c>
      <c r="G102">
        <f t="shared" si="15"/>
        <v>120.93919041367991</v>
      </c>
      <c r="H102">
        <f t="shared" si="16"/>
        <v>117.97431226761582</v>
      </c>
      <c r="I102">
        <f t="shared" si="17"/>
        <v>114.04613770775924</v>
      </c>
      <c r="J102">
        <f t="shared" si="18"/>
        <v>109.60846477163864</v>
      </c>
      <c r="K102">
        <f t="shared" si="19"/>
        <v>105.34208310700744</v>
      </c>
      <c r="O102" t="s">
        <v>130</v>
      </c>
      <c r="P102" t="s">
        <v>264</v>
      </c>
      <c r="R102">
        <v>3.4597730000000007</v>
      </c>
      <c r="S102">
        <v>4.1813563364715964</v>
      </c>
      <c r="T102">
        <v>4.7576652385832503</v>
      </c>
      <c r="U102">
        <v>5.2048583563440296</v>
      </c>
      <c r="V102">
        <v>5.4676936395157618</v>
      </c>
      <c r="W102">
        <v>5.5834175442422831</v>
      </c>
      <c r="X102">
        <v>5.6005213915183489</v>
      </c>
      <c r="Y102">
        <v>5.505668881260724</v>
      </c>
      <c r="Z102">
        <v>5.3118752331758587</v>
      </c>
      <c r="AA102">
        <v>5.044582449600278</v>
      </c>
    </row>
    <row r="103" spans="1:27">
      <c r="A103" s="5" t="s">
        <v>107</v>
      </c>
      <c r="B103">
        <f t="shared" si="10"/>
        <v>6.1872270000000009</v>
      </c>
      <c r="C103">
        <f t="shared" si="11"/>
        <v>7.9833137105428582</v>
      </c>
      <c r="D103">
        <f t="shared" si="12"/>
        <v>9.8126030404553255</v>
      </c>
      <c r="E103">
        <f t="shared" si="13"/>
        <v>11.466507431204413</v>
      </c>
      <c r="F103">
        <f t="shared" si="14"/>
        <v>12.838128166375157</v>
      </c>
      <c r="G103">
        <f t="shared" si="15"/>
        <v>13.843509810587564</v>
      </c>
      <c r="H103">
        <f t="shared" si="16"/>
        <v>14.359051207733627</v>
      </c>
      <c r="I103">
        <f t="shared" si="17"/>
        <v>14.35060800538511</v>
      </c>
      <c r="J103">
        <f t="shared" si="18"/>
        <v>13.887405455534976</v>
      </c>
      <c r="K103">
        <f t="shared" si="19"/>
        <v>12.982505000382847</v>
      </c>
      <c r="O103" t="s">
        <v>131</v>
      </c>
      <c r="P103" t="s">
        <v>264</v>
      </c>
      <c r="R103">
        <v>1.2991719999999995</v>
      </c>
      <c r="S103">
        <v>1.3584605496528099</v>
      </c>
      <c r="T103">
        <v>1.3992595991549803</v>
      </c>
      <c r="U103">
        <v>1.4160531438843533</v>
      </c>
      <c r="V103">
        <v>1.4058834541410676</v>
      </c>
      <c r="W103">
        <v>1.369223373737581</v>
      </c>
      <c r="X103">
        <v>1.3070995545283002</v>
      </c>
      <c r="Y103">
        <v>1.2255489304496481</v>
      </c>
      <c r="Z103">
        <v>1.1266031624504436</v>
      </c>
      <c r="AA103">
        <v>1.0068569658332551</v>
      </c>
    </row>
    <row r="104" spans="1:27">
      <c r="A104" s="5" t="s">
        <v>108</v>
      </c>
      <c r="B104">
        <f t="shared" si="10"/>
        <v>16.026367000456602</v>
      </c>
      <c r="C104">
        <f t="shared" si="11"/>
        <v>17.394006805931891</v>
      </c>
      <c r="D104">
        <f t="shared" si="12"/>
        <v>18.199599669433024</v>
      </c>
      <c r="E104">
        <f t="shared" si="13"/>
        <v>18.703731027751541</v>
      </c>
      <c r="F104">
        <f t="shared" si="14"/>
        <v>18.814152471814232</v>
      </c>
      <c r="G104">
        <f t="shared" si="15"/>
        <v>18.534130610528948</v>
      </c>
      <c r="H104">
        <f t="shared" si="16"/>
        <v>17.947190847759142</v>
      </c>
      <c r="I104">
        <f t="shared" si="17"/>
        <v>17.032029524464782</v>
      </c>
      <c r="J104">
        <f t="shared" si="18"/>
        <v>15.864471681570455</v>
      </c>
      <c r="K104">
        <f t="shared" si="19"/>
        <v>14.569473492152129</v>
      </c>
      <c r="O104" t="s">
        <v>133</v>
      </c>
      <c r="P104" t="s">
        <v>264</v>
      </c>
      <c r="R104">
        <v>113.42304699249158</v>
      </c>
      <c r="S104">
        <v>123.22216014542352</v>
      </c>
      <c r="T104">
        <v>127.76111592339491</v>
      </c>
      <c r="U104">
        <v>128.50412317398644</v>
      </c>
      <c r="V104">
        <v>125.58169154482346</v>
      </c>
      <c r="W104">
        <v>119.83555643154681</v>
      </c>
      <c r="X104">
        <v>113.09900788818197</v>
      </c>
      <c r="Y104">
        <v>106.09265297099807</v>
      </c>
      <c r="Z104">
        <v>98.083075136088397</v>
      </c>
      <c r="AA104">
        <v>88.812802954173222</v>
      </c>
    </row>
    <row r="105" spans="1:27">
      <c r="A105" s="5" t="s">
        <v>109</v>
      </c>
      <c r="B105">
        <f t="shared" si="10"/>
        <v>40.512681999999984</v>
      </c>
      <c r="C105">
        <f t="shared" si="11"/>
        <v>49.552660561157353</v>
      </c>
      <c r="D105">
        <f t="shared" si="12"/>
        <v>57.340339126830514</v>
      </c>
      <c r="E105">
        <f t="shared" si="13"/>
        <v>63.858667084743345</v>
      </c>
      <c r="F105">
        <f t="shared" si="14"/>
        <v>68.216058671943387</v>
      </c>
      <c r="G105">
        <f t="shared" si="15"/>
        <v>70.526242077212899</v>
      </c>
      <c r="H105">
        <f t="shared" si="16"/>
        <v>71.451986436613311</v>
      </c>
      <c r="I105">
        <f t="shared" si="17"/>
        <v>71.110439018841006</v>
      </c>
      <c r="J105">
        <f t="shared" si="18"/>
        <v>69.693846905807206</v>
      </c>
      <c r="K105">
        <f t="shared" si="19"/>
        <v>67.293798416533264</v>
      </c>
      <c r="O105" t="s">
        <v>135</v>
      </c>
      <c r="P105" t="s">
        <v>264</v>
      </c>
      <c r="R105">
        <v>2.7560010000000004</v>
      </c>
      <c r="S105">
        <v>3.0862317639044416</v>
      </c>
      <c r="T105">
        <v>3.2534899502786505</v>
      </c>
      <c r="U105">
        <v>3.3404537468565882</v>
      </c>
      <c r="V105">
        <v>3.3511823804818781</v>
      </c>
      <c r="W105">
        <v>3.2605146412671591</v>
      </c>
      <c r="X105">
        <v>3.11457870791779</v>
      </c>
      <c r="Y105">
        <v>2.9320663846616299</v>
      </c>
      <c r="Z105">
        <v>2.7239772946273186</v>
      </c>
      <c r="AA105">
        <v>2.5114661845063053</v>
      </c>
    </row>
    <row r="106" spans="1:27">
      <c r="A106" s="5" t="s">
        <v>110</v>
      </c>
      <c r="B106">
        <f t="shared" si="10"/>
        <v>0</v>
      </c>
      <c r="C106">
        <f t="shared" si="11"/>
        <v>0</v>
      </c>
      <c r="D106">
        <f t="shared" si="12"/>
        <v>0</v>
      </c>
      <c r="E106">
        <f t="shared" si="13"/>
        <v>0</v>
      </c>
      <c r="F106">
        <f t="shared" si="14"/>
        <v>0</v>
      </c>
      <c r="G106">
        <f t="shared" si="15"/>
        <v>0</v>
      </c>
      <c r="H106">
        <f t="shared" si="16"/>
        <v>0</v>
      </c>
      <c r="I106">
        <f t="shared" si="17"/>
        <v>0</v>
      </c>
      <c r="J106">
        <f t="shared" si="18"/>
        <v>0</v>
      </c>
      <c r="K106">
        <f t="shared" si="19"/>
        <v>0</v>
      </c>
      <c r="O106" t="s">
        <v>138</v>
      </c>
      <c r="P106" t="s">
        <v>264</v>
      </c>
      <c r="R106">
        <v>31.951411999999991</v>
      </c>
      <c r="S106">
        <v>33.688892465697876</v>
      </c>
      <c r="T106">
        <v>33.669530517370163</v>
      </c>
      <c r="U106">
        <v>32.673606843932198</v>
      </c>
      <c r="V106">
        <v>30.899906188883339</v>
      </c>
      <c r="W106">
        <v>28.475168091953954</v>
      </c>
      <c r="X106">
        <v>25.891001921985865</v>
      </c>
      <c r="Y106">
        <v>23.357890038197045</v>
      </c>
      <c r="Z106">
        <v>20.956429351006676</v>
      </c>
      <c r="AA106">
        <v>18.72650127459805</v>
      </c>
    </row>
    <row r="107" spans="1:27">
      <c r="A107" s="5" t="s">
        <v>111</v>
      </c>
      <c r="B107">
        <f t="shared" si="10"/>
        <v>2.7367319999999995</v>
      </c>
      <c r="C107">
        <f t="shared" si="11"/>
        <v>3.656264066663713</v>
      </c>
      <c r="D107">
        <f t="shared" si="12"/>
        <v>4.5804200859055841</v>
      </c>
      <c r="E107">
        <f t="shared" si="13"/>
        <v>5.4453503288108918</v>
      </c>
      <c r="F107">
        <f t="shared" si="14"/>
        <v>6.1166757900805635</v>
      </c>
      <c r="G107">
        <f t="shared" si="15"/>
        <v>6.5454409232256188</v>
      </c>
      <c r="H107">
        <f t="shared" si="16"/>
        <v>6.6904458538483285</v>
      </c>
      <c r="I107">
        <f t="shared" si="17"/>
        <v>6.548895046260867</v>
      </c>
      <c r="J107">
        <f t="shared" si="18"/>
        <v>6.1935184027847798</v>
      </c>
      <c r="K107">
        <f t="shared" si="19"/>
        <v>5.6405661430547145</v>
      </c>
      <c r="O107" t="s">
        <v>139</v>
      </c>
      <c r="P107" t="s">
        <v>264</v>
      </c>
      <c r="R107">
        <v>23.390765000000002</v>
      </c>
      <c r="S107">
        <v>27.838933743061276</v>
      </c>
      <c r="T107">
        <v>31.875189099411113</v>
      </c>
      <c r="U107">
        <v>35.092390829239918</v>
      </c>
      <c r="V107">
        <v>37.253677937021472</v>
      </c>
      <c r="W107">
        <v>38.582398701419535</v>
      </c>
      <c r="X107">
        <v>39.151958306194324</v>
      </c>
      <c r="Y107">
        <v>38.887807000979329</v>
      </c>
      <c r="Z107">
        <v>37.802055717609498</v>
      </c>
      <c r="AA107">
        <v>35.960088491802352</v>
      </c>
    </row>
    <row r="108" spans="1:27">
      <c r="A108" s="5" t="s">
        <v>112</v>
      </c>
      <c r="B108">
        <f t="shared" si="10"/>
        <v>5.3342229999999979</v>
      </c>
      <c r="C108">
        <f t="shared" si="11"/>
        <v>5.6596979973307011</v>
      </c>
      <c r="D108">
        <f t="shared" si="12"/>
        <v>5.6503007586765577</v>
      </c>
      <c r="E108">
        <f t="shared" si="13"/>
        <v>5.4920976306825624</v>
      </c>
      <c r="F108">
        <f t="shared" si="14"/>
        <v>5.1648273124554542</v>
      </c>
      <c r="G108">
        <f t="shared" si="15"/>
        <v>4.7419338073743083</v>
      </c>
      <c r="H108">
        <f t="shared" si="16"/>
        <v>4.315973216563239</v>
      </c>
      <c r="I108">
        <f t="shared" si="17"/>
        <v>3.9032795747884221</v>
      </c>
      <c r="J108">
        <f t="shared" si="18"/>
        <v>3.5114824410222898</v>
      </c>
      <c r="K108">
        <f t="shared" si="19"/>
        <v>3.1655643018193347</v>
      </c>
      <c r="O108" t="s">
        <v>140</v>
      </c>
      <c r="P108" t="s">
        <v>264</v>
      </c>
      <c r="R108">
        <v>47.963012000000028</v>
      </c>
      <c r="S108">
        <v>49.197252033781702</v>
      </c>
      <c r="T108">
        <v>48.464689215475502</v>
      </c>
      <c r="U108">
        <v>46.293163170930178</v>
      </c>
      <c r="V108">
        <v>42.99862878204069</v>
      </c>
      <c r="W108">
        <v>39.074130225391563</v>
      </c>
      <c r="X108">
        <v>35.076254545241035</v>
      </c>
      <c r="Y108">
        <v>31.199371100079659</v>
      </c>
      <c r="Z108">
        <v>27.539820158708878</v>
      </c>
      <c r="AA108">
        <v>24.278353813037437</v>
      </c>
    </row>
    <row r="109" spans="1:27">
      <c r="A109" s="5" t="s">
        <v>113</v>
      </c>
      <c r="B109">
        <f t="shared" si="10"/>
        <v>6.2008939999999972</v>
      </c>
      <c r="C109">
        <f t="shared" si="11"/>
        <v>6.879686608915935</v>
      </c>
      <c r="D109">
        <f t="shared" si="12"/>
        <v>7.2506980966618855</v>
      </c>
      <c r="E109">
        <f t="shared" si="13"/>
        <v>7.3507859905105013</v>
      </c>
      <c r="F109">
        <f t="shared" si="14"/>
        <v>7.233375095376557</v>
      </c>
      <c r="G109">
        <f t="shared" si="15"/>
        <v>6.9405604886296715</v>
      </c>
      <c r="H109">
        <f t="shared" si="16"/>
        <v>6.5328788700471749</v>
      </c>
      <c r="I109">
        <f t="shared" si="17"/>
        <v>6.0412270780108699</v>
      </c>
      <c r="J109">
        <f t="shared" si="18"/>
        <v>5.5083328978455377</v>
      </c>
      <c r="K109">
        <f t="shared" si="19"/>
        <v>4.9921200603230043</v>
      </c>
      <c r="O109" t="s">
        <v>141</v>
      </c>
      <c r="P109" t="s">
        <v>264</v>
      </c>
      <c r="R109">
        <v>2.2832890000000017</v>
      </c>
      <c r="S109">
        <v>2.6133616393417891</v>
      </c>
      <c r="T109">
        <v>2.8724349119905899</v>
      </c>
      <c r="U109">
        <v>3.0577303504634998</v>
      </c>
      <c r="V109">
        <v>3.1615134706053882</v>
      </c>
      <c r="W109">
        <v>3.1938373302238268</v>
      </c>
      <c r="X109">
        <v>3.1597511476948901</v>
      </c>
      <c r="Y109">
        <v>3.0541877371610586</v>
      </c>
      <c r="Z109">
        <v>2.8848870487244787</v>
      </c>
      <c r="AA109">
        <v>2.6720131983527091</v>
      </c>
    </row>
    <row r="110" spans="1:27">
      <c r="A110" s="5" t="s">
        <v>114</v>
      </c>
      <c r="B110">
        <f t="shared" si="10"/>
        <v>2.2520600000000011</v>
      </c>
      <c r="C110">
        <f t="shared" si="11"/>
        <v>2.1185231641319509</v>
      </c>
      <c r="D110">
        <f t="shared" si="12"/>
        <v>2.0075903932436074</v>
      </c>
      <c r="E110">
        <f t="shared" si="13"/>
        <v>1.9127650470695543</v>
      </c>
      <c r="F110">
        <f t="shared" si="14"/>
        <v>1.8192498505348496</v>
      </c>
      <c r="G110">
        <f t="shared" si="15"/>
        <v>1.7111431086806639</v>
      </c>
      <c r="H110">
        <f t="shared" si="16"/>
        <v>1.5856202840219904</v>
      </c>
      <c r="I110">
        <f t="shared" si="17"/>
        <v>1.4451534529548398</v>
      </c>
      <c r="J110">
        <f t="shared" si="18"/>
        <v>1.2865410361367959</v>
      </c>
      <c r="K110">
        <f t="shared" si="19"/>
        <v>1.1230603823422303</v>
      </c>
      <c r="O110" t="s">
        <v>143</v>
      </c>
      <c r="P110" t="s">
        <v>264</v>
      </c>
      <c r="R110">
        <v>29.959364000000008</v>
      </c>
      <c r="S110">
        <v>34.833578289346306</v>
      </c>
      <c r="T110">
        <v>38.737999346531282</v>
      </c>
      <c r="U110">
        <v>41.574758918753709</v>
      </c>
      <c r="V110">
        <v>43.27659357334948</v>
      </c>
      <c r="W110">
        <v>43.775602354323794</v>
      </c>
      <c r="X110">
        <v>43.160472981562812</v>
      </c>
      <c r="Y110">
        <v>41.528493260155045</v>
      </c>
      <c r="Z110">
        <v>38.987526733692931</v>
      </c>
      <c r="AA110">
        <v>35.730373018009239</v>
      </c>
    </row>
    <row r="111" spans="1:27">
      <c r="A111" s="5" t="s">
        <v>115</v>
      </c>
      <c r="B111">
        <f t="shared" si="10"/>
        <v>4.2275969999999949</v>
      </c>
      <c r="C111">
        <f t="shared" si="11"/>
        <v>4.4940190052697773</v>
      </c>
      <c r="D111">
        <f t="shared" si="12"/>
        <v>4.6539742147711687</v>
      </c>
      <c r="E111">
        <f t="shared" si="13"/>
        <v>4.7119604635133951</v>
      </c>
      <c r="F111">
        <f t="shared" si="14"/>
        <v>4.6635623316874852</v>
      </c>
      <c r="G111">
        <f t="shared" si="15"/>
        <v>4.5157920150800974</v>
      </c>
      <c r="H111">
        <f t="shared" si="16"/>
        <v>4.2745030811471274</v>
      </c>
      <c r="I111">
        <f t="shared" si="17"/>
        <v>3.960809811640202</v>
      </c>
      <c r="J111">
        <f t="shared" si="18"/>
        <v>3.6054384233549395</v>
      </c>
      <c r="K111">
        <f t="shared" si="19"/>
        <v>3.2134352680566951</v>
      </c>
      <c r="O111" t="s">
        <v>144</v>
      </c>
      <c r="P111" t="s">
        <v>264</v>
      </c>
      <c r="R111">
        <v>16.612988000000001</v>
      </c>
      <c r="S111">
        <v>17.537964417516136</v>
      </c>
      <c r="T111">
        <v>18.813447206759022</v>
      </c>
      <c r="U111">
        <v>20.115718050928777</v>
      </c>
      <c r="V111">
        <v>21.515551316126313</v>
      </c>
      <c r="W111">
        <v>23.096573082664655</v>
      </c>
      <c r="X111">
        <v>24.710337619030888</v>
      </c>
      <c r="Y111">
        <v>26.181265559046679</v>
      </c>
      <c r="Z111">
        <v>27.422632173095689</v>
      </c>
      <c r="AA111">
        <v>28.381331196057481</v>
      </c>
    </row>
    <row r="112" spans="1:27">
      <c r="A112" s="5" t="s">
        <v>116</v>
      </c>
      <c r="B112">
        <f t="shared" si="10"/>
        <v>2.1713179664549038</v>
      </c>
      <c r="C112">
        <f t="shared" si="11"/>
        <v>2.330541222207656</v>
      </c>
      <c r="D112">
        <f t="shared" si="12"/>
        <v>2.4318332446504813</v>
      </c>
      <c r="E112">
        <f t="shared" si="13"/>
        <v>2.4719134724409337</v>
      </c>
      <c r="F112">
        <f t="shared" si="14"/>
        <v>2.465466089101068</v>
      </c>
      <c r="G112">
        <f t="shared" si="15"/>
        <v>2.4111697553359885</v>
      </c>
      <c r="H112">
        <f t="shared" si="16"/>
        <v>2.3143119349071593</v>
      </c>
      <c r="I112">
        <f t="shared" si="17"/>
        <v>2.1857134044951336</v>
      </c>
      <c r="J112">
        <f t="shared" si="18"/>
        <v>2.0329558411431492</v>
      </c>
      <c r="K112">
        <f t="shared" si="19"/>
        <v>1.8651150020991794</v>
      </c>
      <c r="O112" t="s">
        <v>145</v>
      </c>
      <c r="P112" t="s">
        <v>264</v>
      </c>
      <c r="R112">
        <v>0.25087000025581613</v>
      </c>
      <c r="S112">
        <v>0.29133469522111866</v>
      </c>
      <c r="T112">
        <v>0.32950656523969762</v>
      </c>
      <c r="U112">
        <v>0.36199437610560115</v>
      </c>
      <c r="V112">
        <v>0.38771120366889228</v>
      </c>
      <c r="W112">
        <v>0.40404936919525147</v>
      </c>
      <c r="X112">
        <v>0.40779081056658634</v>
      </c>
      <c r="Y112">
        <v>0.39991853169593755</v>
      </c>
      <c r="Z112">
        <v>0.38061244233109887</v>
      </c>
      <c r="AA112">
        <v>0.35102915025826087</v>
      </c>
    </row>
    <row r="113" spans="1:27">
      <c r="A113" s="5" t="s">
        <v>117</v>
      </c>
      <c r="B113">
        <f t="shared" si="10"/>
        <v>3.9941220000000008</v>
      </c>
      <c r="C113">
        <f t="shared" si="11"/>
        <v>5.7239791442208769</v>
      </c>
      <c r="D113">
        <f t="shared" si="12"/>
        <v>7.5427982656577672</v>
      </c>
      <c r="E113">
        <f t="shared" si="13"/>
        <v>9.2547244255795924</v>
      </c>
      <c r="F113">
        <f t="shared" si="14"/>
        <v>10.734922509384708</v>
      </c>
      <c r="G113">
        <f t="shared" si="15"/>
        <v>11.875094712863323</v>
      </c>
      <c r="H113">
        <f t="shared" si="16"/>
        <v>12.580430936842882</v>
      </c>
      <c r="I113">
        <f t="shared" si="17"/>
        <v>12.812497064891685</v>
      </c>
      <c r="J113">
        <f t="shared" si="18"/>
        <v>12.614144437607889</v>
      </c>
      <c r="K113">
        <f t="shared" si="19"/>
        <v>12.055672912741231</v>
      </c>
      <c r="O113" t="s">
        <v>146</v>
      </c>
      <c r="P113" t="s">
        <v>264</v>
      </c>
      <c r="R113">
        <v>4.3681360000000016</v>
      </c>
      <c r="S113">
        <v>4.9481943925085172</v>
      </c>
      <c r="T113">
        <v>5.6013260762263313</v>
      </c>
      <c r="U113">
        <v>6.2515695041907433</v>
      </c>
      <c r="V113">
        <v>6.9352890439712782</v>
      </c>
      <c r="W113">
        <v>7.6372368733923537</v>
      </c>
      <c r="X113">
        <v>8.313288973245017</v>
      </c>
      <c r="Y113">
        <v>8.9289466483247111</v>
      </c>
      <c r="Z113">
        <v>9.4262888029045246</v>
      </c>
      <c r="AA113">
        <v>9.7959356617444779</v>
      </c>
    </row>
    <row r="114" spans="1:27">
      <c r="A114" s="5" t="s">
        <v>118</v>
      </c>
      <c r="B114">
        <f t="shared" si="10"/>
        <v>0</v>
      </c>
      <c r="C114">
        <f t="shared" si="11"/>
        <v>0</v>
      </c>
      <c r="D114">
        <f t="shared" si="12"/>
        <v>0</v>
      </c>
      <c r="E114">
        <f t="shared" si="13"/>
        <v>0</v>
      </c>
      <c r="F114">
        <f t="shared" si="14"/>
        <v>0</v>
      </c>
      <c r="G114">
        <f t="shared" si="15"/>
        <v>0</v>
      </c>
      <c r="H114">
        <f t="shared" si="16"/>
        <v>0</v>
      </c>
      <c r="I114">
        <f t="shared" si="17"/>
        <v>0</v>
      </c>
      <c r="J114">
        <f t="shared" si="18"/>
        <v>0</v>
      </c>
      <c r="K114">
        <f t="shared" si="19"/>
        <v>0</v>
      </c>
      <c r="O114" t="s">
        <v>147</v>
      </c>
      <c r="P114" t="s">
        <v>264</v>
      </c>
      <c r="R114">
        <v>5.7881629999999964</v>
      </c>
      <c r="S114">
        <v>6.1121925743186143</v>
      </c>
      <c r="T114">
        <v>6.0062369195143575</v>
      </c>
      <c r="U114">
        <v>5.6816609821852007</v>
      </c>
      <c r="V114">
        <v>5.1930422706311479</v>
      </c>
      <c r="W114">
        <v>4.6175341817987521</v>
      </c>
      <c r="X114">
        <v>4.095950590796261</v>
      </c>
      <c r="Y114">
        <v>3.6539332638835003</v>
      </c>
      <c r="Z114">
        <v>3.278566842635954</v>
      </c>
      <c r="AA114">
        <v>2.9437593093919592</v>
      </c>
    </row>
    <row r="115" spans="1:27">
      <c r="A115" s="5" t="s">
        <v>119</v>
      </c>
      <c r="B115">
        <f t="shared" si="10"/>
        <v>0</v>
      </c>
      <c r="C115">
        <f t="shared" si="11"/>
        <v>0</v>
      </c>
      <c r="D115">
        <f t="shared" si="12"/>
        <v>0</v>
      </c>
      <c r="E115">
        <f t="shared" si="13"/>
        <v>0</v>
      </c>
      <c r="F115">
        <f t="shared" si="14"/>
        <v>0</v>
      </c>
      <c r="G115">
        <f t="shared" si="15"/>
        <v>0</v>
      </c>
      <c r="H115">
        <f t="shared" si="16"/>
        <v>0</v>
      </c>
      <c r="I115">
        <f t="shared" si="17"/>
        <v>0</v>
      </c>
      <c r="J115">
        <f t="shared" si="18"/>
        <v>0</v>
      </c>
      <c r="K115">
        <f t="shared" si="19"/>
        <v>0</v>
      </c>
      <c r="O115" t="s">
        <v>148</v>
      </c>
      <c r="P115" t="s">
        <v>264</v>
      </c>
      <c r="R115">
        <v>15.511953000000004</v>
      </c>
      <c r="S115">
        <v>20.852863615105495</v>
      </c>
      <c r="T115">
        <v>26.614344304197754</v>
      </c>
      <c r="U115">
        <v>32.668703450792101</v>
      </c>
      <c r="V115">
        <v>38.181739479999834</v>
      </c>
      <c r="W115">
        <v>42.736132197138232</v>
      </c>
      <c r="X115">
        <v>46.272315381074243</v>
      </c>
      <c r="Y115">
        <v>48.668628041885029</v>
      </c>
      <c r="Z115">
        <v>49.931355021558424</v>
      </c>
      <c r="AA115">
        <v>50.18637417007438</v>
      </c>
    </row>
    <row r="116" spans="1:27">
      <c r="A116" s="5" t="s">
        <v>120</v>
      </c>
      <c r="B116">
        <f t="shared" si="10"/>
        <v>3.3236110000000001</v>
      </c>
      <c r="C116">
        <f t="shared" si="11"/>
        <v>3.1605134712949847</v>
      </c>
      <c r="D116">
        <f t="shared" si="12"/>
        <v>2.9633230489867826</v>
      </c>
      <c r="E116">
        <f t="shared" si="13"/>
        <v>2.746714735461905</v>
      </c>
      <c r="F116">
        <f t="shared" si="14"/>
        <v>2.5239885469489391</v>
      </c>
      <c r="G116">
        <f t="shared" si="15"/>
        <v>2.2814657269583694</v>
      </c>
      <c r="H116">
        <f t="shared" si="16"/>
        <v>2.0394394483114171</v>
      </c>
      <c r="I116">
        <f t="shared" si="17"/>
        <v>1.8153923782593557</v>
      </c>
      <c r="J116">
        <f t="shared" si="18"/>
        <v>1.5917963035900389</v>
      </c>
      <c r="K116">
        <f t="shared" si="19"/>
        <v>1.3860767603434339</v>
      </c>
      <c r="O116" t="s">
        <v>149</v>
      </c>
      <c r="P116" t="s">
        <v>264</v>
      </c>
      <c r="R116">
        <v>158.42318189322182</v>
      </c>
      <c r="S116">
        <v>197.63046637289807</v>
      </c>
      <c r="T116">
        <v>239.97673107685563</v>
      </c>
      <c r="U116">
        <v>284.39633815250107</v>
      </c>
      <c r="V116">
        <v>326.01809580966</v>
      </c>
      <c r="W116">
        <v>361.09929310900083</v>
      </c>
      <c r="X116">
        <v>388.95253954011093</v>
      </c>
      <c r="Y116">
        <v>408.58494569231567</v>
      </c>
      <c r="Z116">
        <v>420.08790976638767</v>
      </c>
      <c r="AA116">
        <v>424.03954917923687</v>
      </c>
    </row>
    <row r="117" spans="1:27">
      <c r="A117" s="5" t="s">
        <v>121</v>
      </c>
      <c r="B117">
        <f t="shared" si="10"/>
        <v>0.50744800000000001</v>
      </c>
      <c r="C117">
        <f t="shared" si="11"/>
        <v>0.61679661993402912</v>
      </c>
      <c r="D117">
        <f t="shared" si="12"/>
        <v>0.75050263620933388</v>
      </c>
      <c r="E117">
        <f t="shared" si="13"/>
        <v>0.89273357351084914</v>
      </c>
      <c r="F117">
        <f t="shared" si="14"/>
        <v>1.0414001721837673</v>
      </c>
      <c r="G117">
        <f t="shared" si="15"/>
        <v>1.1908173705543788</v>
      </c>
      <c r="H117">
        <f t="shared" si="16"/>
        <v>1.323280264439965</v>
      </c>
      <c r="I117">
        <f t="shared" si="17"/>
        <v>1.4251196584904244</v>
      </c>
      <c r="J117">
        <f t="shared" si="18"/>
        <v>1.4900743082253392</v>
      </c>
      <c r="K117">
        <f t="shared" si="19"/>
        <v>1.5187685270434632</v>
      </c>
      <c r="O117" t="s">
        <v>153</v>
      </c>
      <c r="P117" t="s">
        <v>264</v>
      </c>
      <c r="R117">
        <v>4.8831109336728682</v>
      </c>
      <c r="S117">
        <v>5.5829592411489291</v>
      </c>
      <c r="T117">
        <v>6.5189541229322634</v>
      </c>
      <c r="U117">
        <v>7.5112131215617364</v>
      </c>
      <c r="V117">
        <v>8.6147967053820302</v>
      </c>
      <c r="W117">
        <v>9.8488671059546427</v>
      </c>
      <c r="X117">
        <v>11.051008614100994</v>
      </c>
      <c r="Y117">
        <v>12.155153039548344</v>
      </c>
      <c r="Z117">
        <v>13.112282100917263</v>
      </c>
      <c r="AA117">
        <v>13.872621757321944</v>
      </c>
    </row>
    <row r="118" spans="1:27">
      <c r="A118" s="5" t="s">
        <v>122</v>
      </c>
      <c r="B118">
        <f t="shared" si="10"/>
        <v>20.713818996419008</v>
      </c>
      <c r="C118">
        <f t="shared" si="11"/>
        <v>25.91512752852362</v>
      </c>
      <c r="D118">
        <f t="shared" si="12"/>
        <v>30.615721755758599</v>
      </c>
      <c r="E118">
        <f t="shared" si="13"/>
        <v>34.50274500969978</v>
      </c>
      <c r="F118">
        <f t="shared" si="14"/>
        <v>37.232110851530841</v>
      </c>
      <c r="G118">
        <f t="shared" si="15"/>
        <v>38.946984092151993</v>
      </c>
      <c r="H118">
        <f t="shared" si="16"/>
        <v>39.736768334716139</v>
      </c>
      <c r="I118">
        <f t="shared" si="17"/>
        <v>39.569696544897177</v>
      </c>
      <c r="J118">
        <f t="shared" si="18"/>
        <v>38.447558317782182</v>
      </c>
      <c r="K118">
        <f t="shared" si="19"/>
        <v>36.465064231707352</v>
      </c>
      <c r="O118" t="s">
        <v>154</v>
      </c>
      <c r="P118" t="s">
        <v>264</v>
      </c>
      <c r="R118">
        <v>2.7824349999999982</v>
      </c>
      <c r="S118">
        <v>3.2868348382308432</v>
      </c>
      <c r="T118">
        <v>3.7361977475989039</v>
      </c>
      <c r="U118">
        <v>4.0854100228656645</v>
      </c>
      <c r="V118">
        <v>4.3096013940566618</v>
      </c>
      <c r="W118">
        <v>4.4005799087185311</v>
      </c>
      <c r="X118">
        <v>4.3790776675794527</v>
      </c>
      <c r="Y118">
        <v>4.257514538373055</v>
      </c>
      <c r="Z118">
        <v>4.0521221359245025</v>
      </c>
      <c r="AA118">
        <v>3.7660092245816679</v>
      </c>
    </row>
    <row r="119" spans="1:27">
      <c r="A119" s="5" t="s">
        <v>123</v>
      </c>
      <c r="B119">
        <f t="shared" si="10"/>
        <v>14.900841000012559</v>
      </c>
      <c r="C119">
        <f t="shared" si="11"/>
        <v>19.425506092536125</v>
      </c>
      <c r="D119">
        <f t="shared" si="12"/>
        <v>24.170635924232428</v>
      </c>
      <c r="E119">
        <f t="shared" si="13"/>
        <v>28.912465845454935</v>
      </c>
      <c r="F119">
        <f t="shared" si="14"/>
        <v>33.05340838012949</v>
      </c>
      <c r="G119">
        <f t="shared" si="15"/>
        <v>36.32991211017184</v>
      </c>
      <c r="H119">
        <f t="shared" si="16"/>
        <v>38.781747136335945</v>
      </c>
      <c r="I119">
        <f t="shared" si="17"/>
        <v>40.358403610837001</v>
      </c>
      <c r="J119">
        <f t="shared" si="18"/>
        <v>41.116836739748457</v>
      </c>
      <c r="K119">
        <f t="shared" si="19"/>
        <v>41.093229625981195</v>
      </c>
      <c r="O119" t="s">
        <v>155</v>
      </c>
      <c r="P119" t="s">
        <v>264</v>
      </c>
      <c r="R119">
        <v>173.59338299999985</v>
      </c>
      <c r="S119">
        <v>201.49701857803024</v>
      </c>
      <c r="T119">
        <v>222.81518154238452</v>
      </c>
      <c r="U119">
        <v>237.79797049198967</v>
      </c>
      <c r="V119">
        <v>245.9718605637641</v>
      </c>
      <c r="W119">
        <v>247.18332153151101</v>
      </c>
      <c r="X119">
        <v>243.0281315357129</v>
      </c>
      <c r="Y119">
        <v>234.10406713232041</v>
      </c>
      <c r="Z119">
        <v>221.37618868774908</v>
      </c>
      <c r="AA119">
        <v>206.51807556817397</v>
      </c>
    </row>
    <row r="120" spans="1:27">
      <c r="A120" s="5" t="s">
        <v>124</v>
      </c>
      <c r="B120">
        <f t="shared" si="10"/>
        <v>28.401016999999996</v>
      </c>
      <c r="C120">
        <f t="shared" si="11"/>
        <v>32.596257382884929</v>
      </c>
      <c r="D120">
        <f t="shared" si="12"/>
        <v>36.049322586068797</v>
      </c>
      <c r="E120">
        <f t="shared" si="13"/>
        <v>38.647593239234567</v>
      </c>
      <c r="F120">
        <f t="shared" si="14"/>
        <v>40.173286796337109</v>
      </c>
      <c r="G120">
        <f t="shared" si="15"/>
        <v>40.758730387298513</v>
      </c>
      <c r="H120">
        <f t="shared" si="16"/>
        <v>40.537461110699731</v>
      </c>
      <c r="I120">
        <f t="shared" si="17"/>
        <v>39.492071807192623</v>
      </c>
      <c r="J120">
        <f t="shared" si="18"/>
        <v>37.576096469133191</v>
      </c>
      <c r="K120">
        <f t="shared" si="19"/>
        <v>34.643125205880374</v>
      </c>
      <c r="O120" t="s">
        <v>157</v>
      </c>
      <c r="P120" t="s">
        <v>264</v>
      </c>
      <c r="R120">
        <v>3.5168199998645111</v>
      </c>
      <c r="S120">
        <v>3.9701765616535285</v>
      </c>
      <c r="T120">
        <v>4.3209765092920556</v>
      </c>
      <c r="U120">
        <v>4.5582969336890535</v>
      </c>
      <c r="V120">
        <v>4.6702204687109363</v>
      </c>
      <c r="W120">
        <v>4.6664476109113977</v>
      </c>
      <c r="X120">
        <v>4.5571311149013791</v>
      </c>
      <c r="Y120">
        <v>4.3578607671698562</v>
      </c>
      <c r="Z120">
        <v>4.0483499305433028</v>
      </c>
      <c r="AA120">
        <v>3.6443597290581264</v>
      </c>
    </row>
    <row r="121" spans="1:27">
      <c r="A121" s="5" t="s">
        <v>125</v>
      </c>
      <c r="B121">
        <f t="shared" si="10"/>
        <v>0.31588499999999992</v>
      </c>
      <c r="C121">
        <f t="shared" si="11"/>
        <v>0.3577946085155489</v>
      </c>
      <c r="D121">
        <f t="shared" si="12"/>
        <v>0.38883773968549373</v>
      </c>
      <c r="E121">
        <f t="shared" si="13"/>
        <v>0.40912252137857108</v>
      </c>
      <c r="F121">
        <f t="shared" si="14"/>
        <v>0.42172317044077273</v>
      </c>
      <c r="G121">
        <f t="shared" si="15"/>
        <v>0.4240953128935151</v>
      </c>
      <c r="H121">
        <f t="shared" si="16"/>
        <v>0.41405757757446143</v>
      </c>
      <c r="I121">
        <f t="shared" si="17"/>
        <v>0.3879173613400726</v>
      </c>
      <c r="J121">
        <f t="shared" si="18"/>
        <v>0.34279259111039878</v>
      </c>
      <c r="K121">
        <f t="shared" si="19"/>
        <v>0.29088425261920831</v>
      </c>
      <c r="O121" t="s">
        <v>158</v>
      </c>
      <c r="P121" t="s">
        <v>264</v>
      </c>
      <c r="R121">
        <v>6.8582660000000004</v>
      </c>
      <c r="S121">
        <v>8.0937578071260088</v>
      </c>
      <c r="T121">
        <v>9.0716281879289919</v>
      </c>
      <c r="U121">
        <v>9.7926137037446974</v>
      </c>
      <c r="V121">
        <v>10.182058505733481</v>
      </c>
      <c r="W121">
        <v>10.285754805705167</v>
      </c>
      <c r="X121">
        <v>10.140610346767367</v>
      </c>
      <c r="Y121">
        <v>9.7649781588596447</v>
      </c>
      <c r="Z121">
        <v>9.1834769830166465</v>
      </c>
      <c r="AA121">
        <v>8.4496387226857728</v>
      </c>
    </row>
    <row r="122" spans="1:27">
      <c r="A122" s="5" t="s">
        <v>126</v>
      </c>
      <c r="B122">
        <f t="shared" si="10"/>
        <v>15.369808999999993</v>
      </c>
      <c r="C122">
        <f t="shared" si="11"/>
        <v>19.5421546954353</v>
      </c>
      <c r="D122">
        <f t="shared" si="12"/>
        <v>23.45505975008361</v>
      </c>
      <c r="E122">
        <f t="shared" si="13"/>
        <v>26.90457215524804</v>
      </c>
      <c r="F122">
        <f t="shared" si="14"/>
        <v>29.429103248223225</v>
      </c>
      <c r="G122">
        <f t="shared" si="15"/>
        <v>31.020763463935303</v>
      </c>
      <c r="H122">
        <f t="shared" si="16"/>
        <v>31.950791074217481</v>
      </c>
      <c r="I122">
        <f t="shared" si="17"/>
        <v>32.274830975958587</v>
      </c>
      <c r="J122">
        <f t="shared" si="18"/>
        <v>32.040785280699353</v>
      </c>
      <c r="K122">
        <f t="shared" si="19"/>
        <v>31.296950981229507</v>
      </c>
      <c r="O122" t="s">
        <v>159</v>
      </c>
      <c r="P122" t="s">
        <v>264</v>
      </c>
      <c r="R122">
        <v>6.4545479999999991</v>
      </c>
      <c r="S122">
        <v>7.3252212174871225</v>
      </c>
      <c r="T122">
        <v>7.9235122069338555</v>
      </c>
      <c r="U122">
        <v>8.2916562418713688</v>
      </c>
      <c r="V122">
        <v>8.4246270919344806</v>
      </c>
      <c r="W122">
        <v>8.3617482044424012</v>
      </c>
      <c r="X122">
        <v>8.1536022839982003</v>
      </c>
      <c r="Y122">
        <v>7.8089916020230365</v>
      </c>
      <c r="Z122">
        <v>7.3401174329699064</v>
      </c>
      <c r="AA122">
        <v>6.7657073965765218</v>
      </c>
    </row>
    <row r="123" spans="1:27">
      <c r="A123" s="5" t="s">
        <v>127</v>
      </c>
      <c r="B123">
        <f t="shared" si="10"/>
        <v>0.41651499991321611</v>
      </c>
      <c r="C123">
        <f t="shared" si="11"/>
        <v>0.4348950745499825</v>
      </c>
      <c r="D123">
        <f t="shared" si="12"/>
        <v>0.44864165624587865</v>
      </c>
      <c r="E123">
        <f t="shared" si="13"/>
        <v>0.45305530326626903</v>
      </c>
      <c r="F123">
        <f t="shared" si="14"/>
        <v>0.45008964875374569</v>
      </c>
      <c r="G123">
        <f t="shared" si="15"/>
        <v>0.4410922886587057</v>
      </c>
      <c r="H123">
        <f t="shared" si="16"/>
        <v>0.42413117247355042</v>
      </c>
      <c r="I123">
        <f t="shared" si="17"/>
        <v>0.39403895136123335</v>
      </c>
      <c r="J123">
        <f t="shared" si="18"/>
        <v>0.35198079888078265</v>
      </c>
      <c r="K123">
        <f t="shared" si="19"/>
        <v>0.30336836220314861</v>
      </c>
      <c r="O123" t="s">
        <v>160</v>
      </c>
      <c r="P123" t="s">
        <v>264</v>
      </c>
      <c r="R123">
        <v>29.076511999999994</v>
      </c>
      <c r="S123">
        <v>30.552810167963411</v>
      </c>
      <c r="T123">
        <v>30.396370162403947</v>
      </c>
      <c r="U123">
        <v>29.366396801952959</v>
      </c>
      <c r="V123">
        <v>27.56986467823668</v>
      </c>
      <c r="W123">
        <v>25.219798726896705</v>
      </c>
      <c r="X123">
        <v>22.834830866633062</v>
      </c>
      <c r="Y123">
        <v>20.59709287869477</v>
      </c>
      <c r="Z123">
        <v>18.537374950755527</v>
      </c>
      <c r="AA123">
        <v>16.50974585620375</v>
      </c>
    </row>
    <row r="124" spans="1:27">
      <c r="A124" s="5" t="s">
        <v>128</v>
      </c>
      <c r="B124">
        <f t="shared" si="10"/>
        <v>0</v>
      </c>
      <c r="C124">
        <f t="shared" si="11"/>
        <v>0</v>
      </c>
      <c r="D124">
        <f t="shared" si="12"/>
        <v>0</v>
      </c>
      <c r="E124">
        <f t="shared" si="13"/>
        <v>0</v>
      </c>
      <c r="F124">
        <f t="shared" si="14"/>
        <v>0</v>
      </c>
      <c r="G124">
        <f t="shared" si="15"/>
        <v>0</v>
      </c>
      <c r="H124">
        <f t="shared" si="16"/>
        <v>0</v>
      </c>
      <c r="I124">
        <f t="shared" si="17"/>
        <v>0</v>
      </c>
      <c r="J124">
        <f t="shared" si="18"/>
        <v>0</v>
      </c>
      <c r="K124">
        <f t="shared" si="19"/>
        <v>0</v>
      </c>
      <c r="O124" t="s">
        <v>161</v>
      </c>
      <c r="P124" t="s">
        <v>264</v>
      </c>
      <c r="R124">
        <v>93.260798000000065</v>
      </c>
      <c r="S124">
        <v>107.43682941967661</v>
      </c>
      <c r="T124">
        <v>118.6703002355151</v>
      </c>
      <c r="U124">
        <v>126.45687090626406</v>
      </c>
      <c r="V124">
        <v>130.49936475781826</v>
      </c>
      <c r="W124">
        <v>131.4352579148015</v>
      </c>
      <c r="X124">
        <v>129.83210165648018</v>
      </c>
      <c r="Y124">
        <v>125.76203969826308</v>
      </c>
      <c r="Z124">
        <v>119.50529641471995</v>
      </c>
      <c r="AA124">
        <v>111.67521931278782</v>
      </c>
    </row>
    <row r="125" spans="1:27">
      <c r="A125" s="5" t="s">
        <v>129</v>
      </c>
      <c r="B125">
        <f t="shared" si="10"/>
        <v>0.4058139999203928</v>
      </c>
      <c r="C125">
        <f t="shared" si="11"/>
        <v>0.41682977448265474</v>
      </c>
      <c r="D125">
        <f t="shared" si="12"/>
        <v>0.42043699557590825</v>
      </c>
      <c r="E125">
        <f t="shared" si="13"/>
        <v>0.41954559496507698</v>
      </c>
      <c r="F125">
        <f t="shared" si="14"/>
        <v>0.41203585280849214</v>
      </c>
      <c r="G125">
        <f t="shared" si="15"/>
        <v>0.3973810962751948</v>
      </c>
      <c r="H125">
        <f t="shared" si="16"/>
        <v>0.37694226010741738</v>
      </c>
      <c r="I125">
        <f t="shared" si="17"/>
        <v>0.35064975811532445</v>
      </c>
      <c r="J125">
        <f t="shared" si="18"/>
        <v>0.31977706649836857</v>
      </c>
      <c r="K125">
        <f t="shared" si="19"/>
        <v>0.28339445543014319</v>
      </c>
      <c r="O125" t="s">
        <v>163</v>
      </c>
      <c r="P125" t="s">
        <v>264</v>
      </c>
      <c r="R125">
        <v>38.27666</v>
      </c>
      <c r="S125">
        <v>38.87215709265891</v>
      </c>
      <c r="T125">
        <v>39.302220476804663</v>
      </c>
      <c r="U125">
        <v>39.201749900159605</v>
      </c>
      <c r="V125">
        <v>39.254097040631308</v>
      </c>
      <c r="W125">
        <v>39.362738851561787</v>
      </c>
      <c r="X125">
        <v>39.166228855301185</v>
      </c>
      <c r="Y125">
        <v>38.773149322535055</v>
      </c>
      <c r="Z125">
        <v>38.119555872409165</v>
      </c>
      <c r="AA125">
        <v>37.545927714598989</v>
      </c>
    </row>
    <row r="126" spans="1:27">
      <c r="A126" s="5" t="s">
        <v>130</v>
      </c>
      <c r="B126">
        <f t="shared" si="10"/>
        <v>3.4597730000000007</v>
      </c>
      <c r="C126">
        <f t="shared" si="11"/>
        <v>4.1813563364715964</v>
      </c>
      <c r="D126">
        <f t="shared" si="12"/>
        <v>4.7576652385832503</v>
      </c>
      <c r="E126">
        <f t="shared" si="13"/>
        <v>5.2048583563440296</v>
      </c>
      <c r="F126">
        <f t="shared" si="14"/>
        <v>5.4676936395157618</v>
      </c>
      <c r="G126">
        <f t="shared" si="15"/>
        <v>5.5834175442422831</v>
      </c>
      <c r="H126">
        <f t="shared" si="16"/>
        <v>5.6005213915183489</v>
      </c>
      <c r="I126">
        <f t="shared" si="17"/>
        <v>5.505668881260724</v>
      </c>
      <c r="J126">
        <f t="shared" si="18"/>
        <v>5.3118752331758587</v>
      </c>
      <c r="K126">
        <f t="shared" si="19"/>
        <v>5.044582449600278</v>
      </c>
      <c r="O126" t="s">
        <v>164</v>
      </c>
      <c r="P126" t="s">
        <v>264</v>
      </c>
      <c r="R126">
        <v>10.675571999999985</v>
      </c>
      <c r="S126">
        <v>11.111597072266358</v>
      </c>
      <c r="T126">
        <v>11.724695042155322</v>
      </c>
      <c r="U126">
        <v>12.42633225738151</v>
      </c>
      <c r="V126">
        <v>13.164196167048754</v>
      </c>
      <c r="W126">
        <v>13.915091367966728</v>
      </c>
      <c r="X126">
        <v>14.54895544079765</v>
      </c>
      <c r="Y126">
        <v>14.922329558197784</v>
      </c>
      <c r="Z126">
        <v>15.124288954585392</v>
      </c>
      <c r="AA126">
        <v>15.141930914258086</v>
      </c>
    </row>
    <row r="127" spans="1:27">
      <c r="A127" s="5" t="s">
        <v>131</v>
      </c>
      <c r="B127">
        <f t="shared" si="10"/>
        <v>1.2991719999999995</v>
      </c>
      <c r="C127">
        <f t="shared" si="11"/>
        <v>1.3584605496528099</v>
      </c>
      <c r="D127">
        <f t="shared" si="12"/>
        <v>1.3992595991549803</v>
      </c>
      <c r="E127">
        <f t="shared" si="13"/>
        <v>1.4160531438843533</v>
      </c>
      <c r="F127">
        <f t="shared" si="14"/>
        <v>1.4058834541410676</v>
      </c>
      <c r="G127">
        <f t="shared" si="15"/>
        <v>1.369223373737581</v>
      </c>
      <c r="H127">
        <f t="shared" si="16"/>
        <v>1.3070995545283002</v>
      </c>
      <c r="I127">
        <f t="shared" si="17"/>
        <v>1.2255489304496481</v>
      </c>
      <c r="J127">
        <f t="shared" si="18"/>
        <v>1.1266031624504436</v>
      </c>
      <c r="K127">
        <f t="shared" si="19"/>
        <v>1.0068569658332551</v>
      </c>
      <c r="O127" t="s">
        <v>165</v>
      </c>
      <c r="P127" t="s">
        <v>264</v>
      </c>
      <c r="R127">
        <v>1.7587930002989842</v>
      </c>
      <c r="S127">
        <v>2.6705268044762192</v>
      </c>
      <c r="T127">
        <v>3.2731330435019137</v>
      </c>
      <c r="U127">
        <v>3.7947137469830614</v>
      </c>
      <c r="V127">
        <v>4.1258950275383564</v>
      </c>
      <c r="W127">
        <v>4.2763669261564257</v>
      </c>
      <c r="X127">
        <v>4.2535852017682281</v>
      </c>
      <c r="Y127">
        <v>4.0550277725716155</v>
      </c>
      <c r="Z127">
        <v>3.7360714239299857</v>
      </c>
      <c r="AA127">
        <v>3.2976659792387433</v>
      </c>
    </row>
    <row r="128" spans="1:27">
      <c r="A128" s="5" t="s">
        <v>132</v>
      </c>
      <c r="B128">
        <f t="shared" si="10"/>
        <v>0</v>
      </c>
      <c r="C128">
        <f t="shared" si="11"/>
        <v>0</v>
      </c>
      <c r="D128">
        <f t="shared" si="12"/>
        <v>0</v>
      </c>
      <c r="E128">
        <f t="shared" si="13"/>
        <v>0</v>
      </c>
      <c r="F128">
        <f t="shared" si="14"/>
        <v>0</v>
      </c>
      <c r="G128">
        <f t="shared" si="15"/>
        <v>0</v>
      </c>
      <c r="H128">
        <f t="shared" si="16"/>
        <v>0</v>
      </c>
      <c r="I128">
        <f t="shared" si="17"/>
        <v>0</v>
      </c>
      <c r="J128">
        <f t="shared" si="18"/>
        <v>0</v>
      </c>
      <c r="K128">
        <f t="shared" si="19"/>
        <v>0</v>
      </c>
      <c r="O128" t="s">
        <v>166</v>
      </c>
      <c r="P128" t="s">
        <v>264</v>
      </c>
      <c r="R128">
        <v>48.183584001943508</v>
      </c>
      <c r="S128">
        <v>49.905437745661622</v>
      </c>
      <c r="T128">
        <v>51.325091334269501</v>
      </c>
      <c r="U128">
        <v>51.817315658154186</v>
      </c>
      <c r="V128">
        <v>51.336142815452575</v>
      </c>
      <c r="W128">
        <v>50.252492057829606</v>
      </c>
      <c r="X128">
        <v>48.714051013231654</v>
      </c>
      <c r="Y128">
        <v>46.60629485822006</v>
      </c>
      <c r="Z128">
        <v>44.563679882764916</v>
      </c>
      <c r="AA128">
        <v>42.483657150516066</v>
      </c>
    </row>
    <row r="129" spans="1:27">
      <c r="A129" s="5" t="s">
        <v>133</v>
      </c>
      <c r="B129">
        <f t="shared" si="10"/>
        <v>113.42304699249158</v>
      </c>
      <c r="C129">
        <f t="shared" si="11"/>
        <v>123.22216014542352</v>
      </c>
      <c r="D129">
        <f t="shared" si="12"/>
        <v>127.76111592339491</v>
      </c>
      <c r="E129">
        <f t="shared" si="13"/>
        <v>128.50412317398644</v>
      </c>
      <c r="F129">
        <f t="shared" si="14"/>
        <v>125.58169154482346</v>
      </c>
      <c r="G129">
        <f t="shared" si="15"/>
        <v>119.83555643154681</v>
      </c>
      <c r="H129">
        <f t="shared" si="16"/>
        <v>113.09900788818197</v>
      </c>
      <c r="I129">
        <f t="shared" si="17"/>
        <v>106.09265297099807</v>
      </c>
      <c r="J129">
        <f t="shared" si="18"/>
        <v>98.083075136088397</v>
      </c>
      <c r="K129">
        <f t="shared" si="19"/>
        <v>88.812802954173222</v>
      </c>
      <c r="O129" t="s">
        <v>167</v>
      </c>
      <c r="P129" t="s">
        <v>264</v>
      </c>
      <c r="R129">
        <v>3.572884999999999</v>
      </c>
      <c r="S129">
        <v>3.11329417501012</v>
      </c>
      <c r="T129">
        <v>2.6338427705434109</v>
      </c>
      <c r="U129">
        <v>2.1909631526245823</v>
      </c>
      <c r="V129">
        <v>1.7750914425468924</v>
      </c>
      <c r="W129">
        <v>1.4034941632643472</v>
      </c>
      <c r="X129">
        <v>1.0986825379229361</v>
      </c>
      <c r="Y129">
        <v>0.85091736780177996</v>
      </c>
      <c r="Z129">
        <v>0.65616360678915941</v>
      </c>
      <c r="AA129">
        <v>0.51702260733919325</v>
      </c>
    </row>
    <row r="130" spans="1:27">
      <c r="A130" s="5" t="s">
        <v>134</v>
      </c>
      <c r="B130">
        <f t="shared" si="10"/>
        <v>0</v>
      </c>
      <c r="C130">
        <f t="shared" si="11"/>
        <v>0</v>
      </c>
      <c r="D130">
        <f t="shared" si="12"/>
        <v>0</v>
      </c>
      <c r="E130">
        <f t="shared" si="13"/>
        <v>0</v>
      </c>
      <c r="F130">
        <f t="shared" si="14"/>
        <v>0</v>
      </c>
      <c r="G130">
        <f t="shared" si="15"/>
        <v>0</v>
      </c>
      <c r="H130">
        <f t="shared" si="16"/>
        <v>0</v>
      </c>
      <c r="I130">
        <f t="shared" si="17"/>
        <v>0</v>
      </c>
      <c r="J130">
        <f t="shared" si="18"/>
        <v>0</v>
      </c>
      <c r="K130">
        <f t="shared" si="19"/>
        <v>0</v>
      </c>
      <c r="O130" t="s">
        <v>168</v>
      </c>
      <c r="P130" t="s">
        <v>264</v>
      </c>
      <c r="R130">
        <v>21.486370999999998</v>
      </c>
      <c r="S130">
        <v>20.660212230265234</v>
      </c>
      <c r="T130">
        <v>19.604896895521136</v>
      </c>
      <c r="U130">
        <v>18.463501752100473</v>
      </c>
      <c r="V130">
        <v>17.118919858510445</v>
      </c>
      <c r="W130">
        <v>15.536291936545402</v>
      </c>
      <c r="X130">
        <v>13.796611401365675</v>
      </c>
      <c r="Y130">
        <v>12.040998855028363</v>
      </c>
      <c r="Z130">
        <v>10.368021511002386</v>
      </c>
      <c r="AA130">
        <v>8.7955890482040058</v>
      </c>
    </row>
    <row r="131" spans="1:27">
      <c r="A131" s="5" t="s">
        <v>135</v>
      </c>
      <c r="B131">
        <f t="shared" ref="B131:B194" si="20">IFERROR(VLOOKUP($A131,$O$2:$AA$199,4,FALSE),0)</f>
        <v>2.7560010000000004</v>
      </c>
      <c r="C131">
        <f t="shared" ref="C131:C194" si="21">IFERROR(VLOOKUP($A131,$O$2:$AA$199,5,FALSE),0)</f>
        <v>3.0862317639044416</v>
      </c>
      <c r="D131">
        <f t="shared" ref="D131:D194" si="22">IFERROR(VLOOKUP($A131,$O$2:$AA$199,6,FALSE),0)</f>
        <v>3.2534899502786505</v>
      </c>
      <c r="E131">
        <f t="shared" ref="E131:E194" si="23">IFERROR(VLOOKUP($A131,$O$2:$AA$199,7,FALSE),0)</f>
        <v>3.3404537468565882</v>
      </c>
      <c r="F131">
        <f t="shared" ref="F131:F194" si="24">IFERROR(VLOOKUP($A131,$O$2:$AA$199,8,FALSE),0)</f>
        <v>3.3511823804818781</v>
      </c>
      <c r="G131">
        <f t="shared" ref="G131:G194" si="25">IFERROR(VLOOKUP($A131,$O$2:$AA$199,9,FALSE),0)</f>
        <v>3.2605146412671591</v>
      </c>
      <c r="H131">
        <f t="shared" ref="H131:H194" si="26">IFERROR(VLOOKUP($A131,$O$2:$AA$199,10,FALSE),0)</f>
        <v>3.11457870791779</v>
      </c>
      <c r="I131">
        <f t="shared" ref="I131:I194" si="27">IFERROR(VLOOKUP($A131,$O$2:$AA$199,11,FALSE),0)</f>
        <v>2.9320663846616299</v>
      </c>
      <c r="J131">
        <f t="shared" ref="J131:J194" si="28">IFERROR(VLOOKUP($A131,$O$2:$AA$199,12,FALSE),0)</f>
        <v>2.7239772946273186</v>
      </c>
      <c r="K131">
        <f t="shared" ref="K131:K194" si="29">IFERROR(VLOOKUP($A131,$O$2:$AA$199,13,FALSE),0)</f>
        <v>2.5114661845063053</v>
      </c>
      <c r="O131" t="s">
        <v>169</v>
      </c>
      <c r="P131" t="s">
        <v>264</v>
      </c>
      <c r="R131">
        <v>142.95816400000007</v>
      </c>
      <c r="S131">
        <v>142.00147138988447</v>
      </c>
      <c r="T131">
        <v>140.68224292813656</v>
      </c>
      <c r="U131">
        <v>139.8766615612746</v>
      </c>
      <c r="V131">
        <v>138.09774299249597</v>
      </c>
      <c r="W131">
        <v>134.79997275677792</v>
      </c>
      <c r="X131">
        <v>129.57455645768661</v>
      </c>
      <c r="Y131">
        <v>121.75600160947104</v>
      </c>
      <c r="Z131">
        <v>112.18715757905524</v>
      </c>
      <c r="AA131">
        <v>101.68699366182227</v>
      </c>
    </row>
    <row r="132" spans="1:27">
      <c r="A132" s="5" t="s">
        <v>136</v>
      </c>
      <c r="B132">
        <f t="shared" si="20"/>
        <v>0</v>
      </c>
      <c r="C132">
        <f t="shared" si="21"/>
        <v>0</v>
      </c>
      <c r="D132">
        <f t="shared" si="22"/>
        <v>0</v>
      </c>
      <c r="E132">
        <f t="shared" si="23"/>
        <v>0</v>
      </c>
      <c r="F132">
        <f t="shared" si="24"/>
        <v>0</v>
      </c>
      <c r="G132">
        <f t="shared" si="25"/>
        <v>0</v>
      </c>
      <c r="H132">
        <f t="shared" si="26"/>
        <v>0</v>
      </c>
      <c r="I132">
        <f t="shared" si="27"/>
        <v>0</v>
      </c>
      <c r="J132">
        <f t="shared" si="28"/>
        <v>0</v>
      </c>
      <c r="K132">
        <f t="shared" si="29"/>
        <v>0</v>
      </c>
      <c r="O132" t="s">
        <v>170</v>
      </c>
      <c r="P132" t="s">
        <v>264</v>
      </c>
      <c r="R132">
        <v>10.624005</v>
      </c>
      <c r="S132">
        <v>13.374625220265413</v>
      </c>
      <c r="T132">
        <v>15.787996385489224</v>
      </c>
      <c r="U132">
        <v>18.03887242104102</v>
      </c>
      <c r="V132">
        <v>19.804481735559008</v>
      </c>
      <c r="W132">
        <v>20.952107532008487</v>
      </c>
      <c r="X132">
        <v>21.683388169895927</v>
      </c>
      <c r="Y132">
        <v>21.964367888575136</v>
      </c>
      <c r="Z132">
        <v>21.832808858943988</v>
      </c>
      <c r="AA132">
        <v>21.332403589560169</v>
      </c>
    </row>
    <row r="133" spans="1:27">
      <c r="A133" s="5" t="s">
        <v>137</v>
      </c>
      <c r="B133">
        <f t="shared" si="20"/>
        <v>0</v>
      </c>
      <c r="C133">
        <f t="shared" si="21"/>
        <v>0</v>
      </c>
      <c r="D133">
        <f t="shared" si="22"/>
        <v>0</v>
      </c>
      <c r="E133">
        <f t="shared" si="23"/>
        <v>0</v>
      </c>
      <c r="F133">
        <f t="shared" si="24"/>
        <v>0</v>
      </c>
      <c r="G133">
        <f t="shared" si="25"/>
        <v>0</v>
      </c>
      <c r="H133">
        <f t="shared" si="26"/>
        <v>0</v>
      </c>
      <c r="I133">
        <f t="shared" si="27"/>
        <v>0</v>
      </c>
      <c r="J133">
        <f t="shared" si="28"/>
        <v>0</v>
      </c>
      <c r="K133">
        <f t="shared" si="29"/>
        <v>0</v>
      </c>
      <c r="O133" t="s">
        <v>177</v>
      </c>
      <c r="P133" t="s">
        <v>264</v>
      </c>
      <c r="R133">
        <v>0.18308100000000002</v>
      </c>
      <c r="S133">
        <v>0.17660070351059592</v>
      </c>
      <c r="T133">
        <v>0.15830106457917056</v>
      </c>
      <c r="U133">
        <v>0.13460260344524813</v>
      </c>
      <c r="V133">
        <v>0.10999635477585712</v>
      </c>
      <c r="W133">
        <v>8.6232632327204337E-2</v>
      </c>
      <c r="X133">
        <v>6.6806922153142281E-2</v>
      </c>
      <c r="Y133">
        <v>5.2876924420207812E-2</v>
      </c>
      <c r="Z133">
        <v>4.3386249990836255E-2</v>
      </c>
      <c r="AA133">
        <v>3.7357038729582882E-2</v>
      </c>
    </row>
    <row r="134" spans="1:27">
      <c r="A134" s="5" t="s">
        <v>138</v>
      </c>
      <c r="B134">
        <f t="shared" si="20"/>
        <v>31.951411999999991</v>
      </c>
      <c r="C134">
        <f t="shared" si="21"/>
        <v>33.688892465697876</v>
      </c>
      <c r="D134">
        <f t="shared" si="22"/>
        <v>33.669530517370163</v>
      </c>
      <c r="E134">
        <f t="shared" si="23"/>
        <v>32.673606843932198</v>
      </c>
      <c r="F134">
        <f t="shared" si="24"/>
        <v>30.899906188883339</v>
      </c>
      <c r="G134">
        <f t="shared" si="25"/>
        <v>28.475168091953954</v>
      </c>
      <c r="H134">
        <f t="shared" si="26"/>
        <v>25.891001921985865</v>
      </c>
      <c r="I134">
        <f t="shared" si="27"/>
        <v>23.357890038197045</v>
      </c>
      <c r="J134">
        <f t="shared" si="28"/>
        <v>20.956429351006676</v>
      </c>
      <c r="K134">
        <f t="shared" si="29"/>
        <v>18.72650127459805</v>
      </c>
      <c r="O134" t="s">
        <v>179</v>
      </c>
      <c r="P134" t="s">
        <v>264</v>
      </c>
      <c r="R134">
        <v>27.448085999999993</v>
      </c>
      <c r="S134">
        <v>34.890878632988532</v>
      </c>
      <c r="T134">
        <v>42.288874169575514</v>
      </c>
      <c r="U134">
        <v>49.041292578769031</v>
      </c>
      <c r="V134">
        <v>54.367214019117398</v>
      </c>
      <c r="W134">
        <v>57.85610668882093</v>
      </c>
      <c r="X134">
        <v>59.264110172280098</v>
      </c>
      <c r="Y134">
        <v>58.623551012994419</v>
      </c>
      <c r="Z134">
        <v>56.387750833369864</v>
      </c>
      <c r="AA134">
        <v>52.490060770138101</v>
      </c>
    </row>
    <row r="135" spans="1:27">
      <c r="A135" s="5" t="s">
        <v>139</v>
      </c>
      <c r="B135">
        <f t="shared" si="20"/>
        <v>23.390765000000002</v>
      </c>
      <c r="C135">
        <f t="shared" si="21"/>
        <v>27.838933743061276</v>
      </c>
      <c r="D135">
        <f t="shared" si="22"/>
        <v>31.875189099411113</v>
      </c>
      <c r="E135">
        <f t="shared" si="23"/>
        <v>35.092390829239918</v>
      </c>
      <c r="F135">
        <f t="shared" si="24"/>
        <v>37.253677937021472</v>
      </c>
      <c r="G135">
        <f t="shared" si="25"/>
        <v>38.582398701419535</v>
      </c>
      <c r="H135">
        <f t="shared" si="26"/>
        <v>39.151958306194324</v>
      </c>
      <c r="I135">
        <f t="shared" si="27"/>
        <v>38.887807000979329</v>
      </c>
      <c r="J135">
        <f t="shared" si="28"/>
        <v>37.802055717609498</v>
      </c>
      <c r="K135">
        <f t="shared" si="29"/>
        <v>35.960088491802352</v>
      </c>
      <c r="O135" t="s">
        <v>180</v>
      </c>
      <c r="P135" t="s">
        <v>264</v>
      </c>
      <c r="R135">
        <v>12.433727999999993</v>
      </c>
      <c r="S135">
        <v>14.935596012264746</v>
      </c>
      <c r="T135">
        <v>16.695862164454788</v>
      </c>
      <c r="U135">
        <v>17.911697127867907</v>
      </c>
      <c r="V135">
        <v>18.356001664784159</v>
      </c>
      <c r="W135">
        <v>18.237320686488356</v>
      </c>
      <c r="X135">
        <v>17.91704724381453</v>
      </c>
      <c r="Y135">
        <v>17.416410005634344</v>
      </c>
      <c r="Z135">
        <v>16.778804214075883</v>
      </c>
      <c r="AA135">
        <v>16.066498483665679</v>
      </c>
    </row>
    <row r="136" spans="1:27">
      <c r="A136" s="5" t="s">
        <v>140</v>
      </c>
      <c r="B136">
        <f t="shared" si="20"/>
        <v>47.963012000000028</v>
      </c>
      <c r="C136">
        <f t="shared" si="21"/>
        <v>49.197252033781702</v>
      </c>
      <c r="D136">
        <f t="shared" si="22"/>
        <v>48.464689215475502</v>
      </c>
      <c r="E136">
        <f t="shared" si="23"/>
        <v>46.293163170930178</v>
      </c>
      <c r="F136">
        <f t="shared" si="24"/>
        <v>42.99862878204069</v>
      </c>
      <c r="G136">
        <f t="shared" si="25"/>
        <v>39.074130225391563</v>
      </c>
      <c r="H136">
        <f t="shared" si="26"/>
        <v>35.076254545241035</v>
      </c>
      <c r="I136">
        <f t="shared" si="27"/>
        <v>31.199371100079659</v>
      </c>
      <c r="J136">
        <f t="shared" si="28"/>
        <v>27.539820158708878</v>
      </c>
      <c r="K136">
        <f t="shared" si="29"/>
        <v>24.278353813037437</v>
      </c>
      <c r="O136" t="s">
        <v>181</v>
      </c>
      <c r="P136" t="s">
        <v>264</v>
      </c>
      <c r="R136">
        <v>9.8562219999999918</v>
      </c>
      <c r="S136">
        <v>9.7262009040239512</v>
      </c>
      <c r="T136">
        <v>9.7441195342329969</v>
      </c>
      <c r="U136">
        <v>9.7966349194805815</v>
      </c>
      <c r="V136">
        <v>9.7923972768280496</v>
      </c>
      <c r="W136">
        <v>9.6328118904719844</v>
      </c>
      <c r="X136">
        <v>9.1812158250866993</v>
      </c>
      <c r="Y136">
        <v>8.4629263580891596</v>
      </c>
      <c r="Z136">
        <v>7.563299727374396</v>
      </c>
      <c r="AA136">
        <v>6.5030470378924941</v>
      </c>
    </row>
    <row r="137" spans="1:27">
      <c r="A137" s="5" t="s">
        <v>141</v>
      </c>
      <c r="B137">
        <f t="shared" si="20"/>
        <v>2.2832890000000017</v>
      </c>
      <c r="C137">
        <f t="shared" si="21"/>
        <v>2.6133616393417891</v>
      </c>
      <c r="D137">
        <f t="shared" si="22"/>
        <v>2.8724349119905899</v>
      </c>
      <c r="E137">
        <f t="shared" si="23"/>
        <v>3.0577303504634998</v>
      </c>
      <c r="F137">
        <f t="shared" si="24"/>
        <v>3.1615134706053882</v>
      </c>
      <c r="G137">
        <f t="shared" si="25"/>
        <v>3.1938373302238268</v>
      </c>
      <c r="H137">
        <f t="shared" si="26"/>
        <v>3.1597511476948901</v>
      </c>
      <c r="I137">
        <f t="shared" si="27"/>
        <v>3.0541877371610586</v>
      </c>
      <c r="J137">
        <f t="shared" si="28"/>
        <v>2.8848870487244787</v>
      </c>
      <c r="K137">
        <f t="shared" si="29"/>
        <v>2.6720131983527091</v>
      </c>
      <c r="O137" t="s">
        <v>183</v>
      </c>
      <c r="P137" t="s">
        <v>264</v>
      </c>
      <c r="R137">
        <v>5.8675359999999968</v>
      </c>
      <c r="S137">
        <v>7.2012176505949137</v>
      </c>
      <c r="T137">
        <v>8.4820856725356037</v>
      </c>
      <c r="U137">
        <v>9.6080801326526029</v>
      </c>
      <c r="V137">
        <v>10.45879600397388</v>
      </c>
      <c r="W137">
        <v>11.026649447499194</v>
      </c>
      <c r="X137">
        <v>11.296178865365967</v>
      </c>
      <c r="Y137">
        <v>11.244001112529487</v>
      </c>
      <c r="Z137">
        <v>10.913423435765386</v>
      </c>
      <c r="AA137">
        <v>10.368841957891961</v>
      </c>
    </row>
    <row r="138" spans="1:27">
      <c r="A138" s="5" t="s">
        <v>142</v>
      </c>
      <c r="B138">
        <f t="shared" si="20"/>
        <v>0</v>
      </c>
      <c r="C138">
        <f t="shared" si="21"/>
        <v>0</v>
      </c>
      <c r="D138">
        <f t="shared" si="22"/>
        <v>0</v>
      </c>
      <c r="E138">
        <f t="shared" si="23"/>
        <v>0</v>
      </c>
      <c r="F138">
        <f t="shared" si="24"/>
        <v>0</v>
      </c>
      <c r="G138">
        <f t="shared" si="25"/>
        <v>0</v>
      </c>
      <c r="H138">
        <f t="shared" si="26"/>
        <v>0</v>
      </c>
      <c r="I138">
        <f t="shared" si="27"/>
        <v>0</v>
      </c>
      <c r="J138">
        <f t="shared" si="28"/>
        <v>0</v>
      </c>
      <c r="K138">
        <f t="shared" si="29"/>
        <v>0</v>
      </c>
      <c r="O138" t="s">
        <v>184</v>
      </c>
      <c r="P138" t="s">
        <v>264</v>
      </c>
      <c r="R138">
        <v>5.0864179997320571</v>
      </c>
      <c r="S138">
        <v>5.8100211494509422</v>
      </c>
      <c r="T138">
        <v>6.2675577718586597</v>
      </c>
      <c r="U138">
        <v>6.6849860358007538</v>
      </c>
      <c r="V138">
        <v>6.9732328727563395</v>
      </c>
      <c r="W138">
        <v>7.0652677167254181</v>
      </c>
      <c r="X138">
        <v>6.9116615090458211</v>
      </c>
      <c r="Y138">
        <v>6.4944055698786762</v>
      </c>
      <c r="Z138">
        <v>5.8557927575875519</v>
      </c>
      <c r="AA138">
        <v>5.0457729331243808</v>
      </c>
    </row>
    <row r="139" spans="1:27">
      <c r="A139" s="5" t="s">
        <v>143</v>
      </c>
      <c r="B139">
        <f t="shared" si="20"/>
        <v>29.959364000000008</v>
      </c>
      <c r="C139">
        <f t="shared" si="21"/>
        <v>34.833578289346306</v>
      </c>
      <c r="D139">
        <f t="shared" si="22"/>
        <v>38.737999346531282</v>
      </c>
      <c r="E139">
        <f t="shared" si="23"/>
        <v>41.574758918753709</v>
      </c>
      <c r="F139">
        <f t="shared" si="24"/>
        <v>43.27659357334948</v>
      </c>
      <c r="G139">
        <f t="shared" si="25"/>
        <v>43.775602354323794</v>
      </c>
      <c r="H139">
        <f t="shared" si="26"/>
        <v>43.160472981562812</v>
      </c>
      <c r="I139">
        <f t="shared" si="27"/>
        <v>41.528493260155045</v>
      </c>
      <c r="J139">
        <f t="shared" si="28"/>
        <v>38.987526733692931</v>
      </c>
      <c r="K139">
        <f t="shared" si="29"/>
        <v>35.730373018009239</v>
      </c>
      <c r="O139" t="s">
        <v>185</v>
      </c>
      <c r="P139" t="s">
        <v>264</v>
      </c>
      <c r="R139">
        <v>5.4621190000000022</v>
      </c>
      <c r="S139">
        <v>5.6912498380916512</v>
      </c>
      <c r="T139">
        <v>5.9377962294533972</v>
      </c>
      <c r="U139">
        <v>6.1142491146352231</v>
      </c>
      <c r="V139">
        <v>6.3147599715784848</v>
      </c>
      <c r="W139">
        <v>6.5123707353834881</v>
      </c>
      <c r="X139">
        <v>6.6153923460001636</v>
      </c>
      <c r="Y139">
        <v>6.6597151503515439</v>
      </c>
      <c r="Z139">
        <v>6.6309550078707806</v>
      </c>
      <c r="AA139">
        <v>6.5596149432156441</v>
      </c>
    </row>
    <row r="140" spans="1:27">
      <c r="A140" s="5" t="s">
        <v>144</v>
      </c>
      <c r="B140">
        <f t="shared" si="20"/>
        <v>16.612988000000001</v>
      </c>
      <c r="C140">
        <f t="shared" si="21"/>
        <v>17.537964417516136</v>
      </c>
      <c r="D140">
        <f t="shared" si="22"/>
        <v>18.813447206759022</v>
      </c>
      <c r="E140">
        <f t="shared" si="23"/>
        <v>20.115718050928777</v>
      </c>
      <c r="F140">
        <f t="shared" si="24"/>
        <v>21.515551316126313</v>
      </c>
      <c r="G140">
        <f t="shared" si="25"/>
        <v>23.096573082664655</v>
      </c>
      <c r="H140">
        <f t="shared" si="26"/>
        <v>24.710337619030888</v>
      </c>
      <c r="I140">
        <f t="shared" si="27"/>
        <v>26.181265559046679</v>
      </c>
      <c r="J140">
        <f t="shared" si="28"/>
        <v>27.422632173095689</v>
      </c>
      <c r="K140">
        <f t="shared" si="29"/>
        <v>28.381331196057481</v>
      </c>
      <c r="O140" t="s">
        <v>186</v>
      </c>
      <c r="P140" t="s">
        <v>264</v>
      </c>
      <c r="R140">
        <v>2.0296799999999999</v>
      </c>
      <c r="S140">
        <v>2.1346193584963804</v>
      </c>
      <c r="T140">
        <v>2.2688444636155718</v>
      </c>
      <c r="U140">
        <v>2.4242358296801472</v>
      </c>
      <c r="V140">
        <v>2.6057408751103623</v>
      </c>
      <c r="W140">
        <v>2.7966659600787303</v>
      </c>
      <c r="X140">
        <v>2.9780241559894018</v>
      </c>
      <c r="Y140">
        <v>3.1259087687558362</v>
      </c>
      <c r="Z140">
        <v>3.2318447997976927</v>
      </c>
      <c r="AA140">
        <v>3.2926378283404132</v>
      </c>
    </row>
    <row r="141" spans="1:27">
      <c r="A141" s="5" t="s">
        <v>145</v>
      </c>
      <c r="B141">
        <f t="shared" si="20"/>
        <v>0.25087000025581613</v>
      </c>
      <c r="C141">
        <f t="shared" si="21"/>
        <v>0.29133469522111866</v>
      </c>
      <c r="D141">
        <f t="shared" si="22"/>
        <v>0.32950656523969762</v>
      </c>
      <c r="E141">
        <f t="shared" si="23"/>
        <v>0.36199437610560115</v>
      </c>
      <c r="F141">
        <f t="shared" si="24"/>
        <v>0.38771120366889228</v>
      </c>
      <c r="G141">
        <f t="shared" si="25"/>
        <v>0.40404936919525147</v>
      </c>
      <c r="H141">
        <f t="shared" si="26"/>
        <v>0.40779081056658634</v>
      </c>
      <c r="I141">
        <f t="shared" si="27"/>
        <v>0.39991853169593755</v>
      </c>
      <c r="J141">
        <f t="shared" si="28"/>
        <v>0.38061244233109887</v>
      </c>
      <c r="K141">
        <f t="shared" si="29"/>
        <v>0.35102915025826087</v>
      </c>
      <c r="O141" t="s">
        <v>187</v>
      </c>
      <c r="P141" t="s">
        <v>264</v>
      </c>
      <c r="R141">
        <v>0.53814799999999985</v>
      </c>
      <c r="S141">
        <v>0.6471361468656609</v>
      </c>
      <c r="T141">
        <v>0.7330483344312827</v>
      </c>
      <c r="U141">
        <v>0.79973861112966671</v>
      </c>
      <c r="V141">
        <v>0.83889941679906699</v>
      </c>
      <c r="W141">
        <v>0.85423188757417567</v>
      </c>
      <c r="X141">
        <v>0.84962378503881797</v>
      </c>
      <c r="Y141">
        <v>0.82532945355746756</v>
      </c>
      <c r="Z141">
        <v>0.78313793015011013</v>
      </c>
      <c r="AA141">
        <v>0.7271621379321811</v>
      </c>
    </row>
    <row r="142" spans="1:27">
      <c r="A142" s="5" t="s">
        <v>146</v>
      </c>
      <c r="B142">
        <f t="shared" si="20"/>
        <v>4.3681360000000016</v>
      </c>
      <c r="C142">
        <f t="shared" si="21"/>
        <v>4.9481943925085172</v>
      </c>
      <c r="D142">
        <f t="shared" si="22"/>
        <v>5.6013260762263313</v>
      </c>
      <c r="E142">
        <f t="shared" si="23"/>
        <v>6.2515695041907433</v>
      </c>
      <c r="F142">
        <f t="shared" si="24"/>
        <v>6.9352890439712782</v>
      </c>
      <c r="G142">
        <f t="shared" si="25"/>
        <v>7.6372368733923537</v>
      </c>
      <c r="H142">
        <f t="shared" si="26"/>
        <v>8.313288973245017</v>
      </c>
      <c r="I142">
        <f t="shared" si="27"/>
        <v>8.9289466483247111</v>
      </c>
      <c r="J142">
        <f t="shared" si="28"/>
        <v>9.4262888029045246</v>
      </c>
      <c r="K142">
        <f t="shared" si="29"/>
        <v>9.7959356617444779</v>
      </c>
      <c r="O142" t="s">
        <v>188</v>
      </c>
      <c r="P142" t="s">
        <v>264</v>
      </c>
      <c r="R142">
        <v>9.3308719999999994</v>
      </c>
      <c r="S142">
        <v>10.66608415535435</v>
      </c>
      <c r="T142">
        <v>11.334266785875414</v>
      </c>
      <c r="U142">
        <v>11.527363224509132</v>
      </c>
      <c r="V142">
        <v>11.044335772065113</v>
      </c>
      <c r="W142">
        <v>10.117691864829663</v>
      </c>
      <c r="X142">
        <v>9.2586342616520803</v>
      </c>
      <c r="Y142">
        <v>8.5548123398500504</v>
      </c>
      <c r="Z142">
        <v>8.016833577503732</v>
      </c>
      <c r="AA142">
        <v>7.6657841266388322</v>
      </c>
    </row>
    <row r="143" spans="1:27">
      <c r="A143" s="5" t="s">
        <v>147</v>
      </c>
      <c r="B143">
        <f t="shared" si="20"/>
        <v>5.7881629999999964</v>
      </c>
      <c r="C143">
        <f t="shared" si="21"/>
        <v>6.1121925743186143</v>
      </c>
      <c r="D143">
        <f t="shared" si="22"/>
        <v>6.0062369195143575</v>
      </c>
      <c r="E143">
        <f t="shared" si="23"/>
        <v>5.6816609821852007</v>
      </c>
      <c r="F143">
        <f t="shared" si="24"/>
        <v>5.1930422706311479</v>
      </c>
      <c r="G143">
        <f t="shared" si="25"/>
        <v>4.6175341817987521</v>
      </c>
      <c r="H143">
        <f t="shared" si="26"/>
        <v>4.095950590796261</v>
      </c>
      <c r="I143">
        <f t="shared" si="27"/>
        <v>3.6539332638835003</v>
      </c>
      <c r="J143">
        <f t="shared" si="28"/>
        <v>3.278566842635954</v>
      </c>
      <c r="K143">
        <f t="shared" si="29"/>
        <v>2.9437593093919592</v>
      </c>
      <c r="O143" t="s">
        <v>189</v>
      </c>
      <c r="P143" t="s">
        <v>264</v>
      </c>
      <c r="R143">
        <v>50.132816999999989</v>
      </c>
      <c r="S143">
        <v>55.115497853365099</v>
      </c>
      <c r="T143">
        <v>59.718992824765905</v>
      </c>
      <c r="U143">
        <v>63.138767318496903</v>
      </c>
      <c r="V143">
        <v>65.274516787999417</v>
      </c>
      <c r="W143">
        <v>65.800752683582004</v>
      </c>
      <c r="X143">
        <v>64.509895614907947</v>
      </c>
      <c r="Y143">
        <v>61.511116051557075</v>
      </c>
      <c r="Z143">
        <v>57.305270795619009</v>
      </c>
      <c r="AA143">
        <v>52.370827956398308</v>
      </c>
    </row>
    <row r="144" spans="1:27">
      <c r="A144" s="5" t="s">
        <v>148</v>
      </c>
      <c r="B144">
        <f t="shared" si="20"/>
        <v>15.511953000000004</v>
      </c>
      <c r="C144">
        <f t="shared" si="21"/>
        <v>20.852863615105495</v>
      </c>
      <c r="D144">
        <f t="shared" si="22"/>
        <v>26.614344304197754</v>
      </c>
      <c r="E144">
        <f t="shared" si="23"/>
        <v>32.668703450792101</v>
      </c>
      <c r="F144">
        <f t="shared" si="24"/>
        <v>38.181739479999834</v>
      </c>
      <c r="G144">
        <f t="shared" si="25"/>
        <v>42.736132197138232</v>
      </c>
      <c r="H144">
        <f t="shared" si="26"/>
        <v>46.272315381074243</v>
      </c>
      <c r="I144">
        <f t="shared" si="27"/>
        <v>48.668628041885029</v>
      </c>
      <c r="J144">
        <f t="shared" si="28"/>
        <v>49.931355021558424</v>
      </c>
      <c r="K144">
        <f t="shared" si="29"/>
        <v>50.18637417007438</v>
      </c>
      <c r="O144" t="s">
        <v>191</v>
      </c>
      <c r="P144" t="s">
        <v>264</v>
      </c>
      <c r="R144">
        <v>46.076988999999962</v>
      </c>
      <c r="S144">
        <v>49.851939002174646</v>
      </c>
      <c r="T144">
        <v>53.354077585262758</v>
      </c>
      <c r="U144">
        <v>57.471008263676701</v>
      </c>
      <c r="V144">
        <v>61.811059329820026</v>
      </c>
      <c r="W144">
        <v>65.683324911508066</v>
      </c>
      <c r="X144">
        <v>68.612111387770184</v>
      </c>
      <c r="Y144">
        <v>70.319374475814811</v>
      </c>
      <c r="Z144">
        <v>70.811268450240462</v>
      </c>
      <c r="AA144">
        <v>70.904205117600341</v>
      </c>
    </row>
    <row r="145" spans="1:27">
      <c r="A145" s="5" t="s">
        <v>149</v>
      </c>
      <c r="B145">
        <f t="shared" si="20"/>
        <v>158.42318189322182</v>
      </c>
      <c r="C145">
        <f t="shared" si="21"/>
        <v>197.63046637289807</v>
      </c>
      <c r="D145">
        <f t="shared" si="22"/>
        <v>239.97673107685563</v>
      </c>
      <c r="E145">
        <f t="shared" si="23"/>
        <v>284.39633815250107</v>
      </c>
      <c r="F145">
        <f t="shared" si="24"/>
        <v>326.01809580966</v>
      </c>
      <c r="G145">
        <f t="shared" si="25"/>
        <v>361.09929310900083</v>
      </c>
      <c r="H145">
        <f t="shared" si="26"/>
        <v>388.95253954011093</v>
      </c>
      <c r="I145">
        <f t="shared" si="27"/>
        <v>408.58494569231567</v>
      </c>
      <c r="J145">
        <f t="shared" si="28"/>
        <v>420.08790976638767</v>
      </c>
      <c r="K145">
        <f t="shared" si="29"/>
        <v>424.03954917923687</v>
      </c>
      <c r="O145" t="s">
        <v>192</v>
      </c>
      <c r="P145" t="s">
        <v>264</v>
      </c>
      <c r="R145">
        <v>20.859948999999983</v>
      </c>
      <c r="S145">
        <v>21.949565874170698</v>
      </c>
      <c r="T145">
        <v>22.052533534760805</v>
      </c>
      <c r="U145">
        <v>21.705391290138611</v>
      </c>
      <c r="V145">
        <v>20.801286462498808</v>
      </c>
      <c r="W145">
        <v>19.480476764002482</v>
      </c>
      <c r="X145">
        <v>18.048322127203214</v>
      </c>
      <c r="Y145">
        <v>16.582966049418197</v>
      </c>
      <c r="Z145">
        <v>15.084911982630656</v>
      </c>
      <c r="AA145">
        <v>13.444926139486489</v>
      </c>
    </row>
    <row r="146" spans="1:27">
      <c r="A146" s="5" t="s">
        <v>150</v>
      </c>
      <c r="B146">
        <f t="shared" si="20"/>
        <v>0</v>
      </c>
      <c r="C146">
        <f t="shared" si="21"/>
        <v>0</v>
      </c>
      <c r="D146">
        <f t="shared" si="22"/>
        <v>0</v>
      </c>
      <c r="E146">
        <f t="shared" si="23"/>
        <v>0</v>
      </c>
      <c r="F146">
        <f t="shared" si="24"/>
        <v>0</v>
      </c>
      <c r="G146">
        <f t="shared" si="25"/>
        <v>0</v>
      </c>
      <c r="H146">
        <f t="shared" si="26"/>
        <v>0</v>
      </c>
      <c r="I146">
        <f t="shared" si="27"/>
        <v>0</v>
      </c>
      <c r="J146">
        <f t="shared" si="28"/>
        <v>0</v>
      </c>
      <c r="K146">
        <f t="shared" si="29"/>
        <v>0</v>
      </c>
      <c r="O146" t="s">
        <v>193</v>
      </c>
      <c r="P146" t="s">
        <v>264</v>
      </c>
      <c r="R146">
        <v>43.551941000711366</v>
      </c>
      <c r="S146">
        <v>53.042904047197112</v>
      </c>
      <c r="T146">
        <v>61.189146418973301</v>
      </c>
      <c r="U146">
        <v>67.545301075974351</v>
      </c>
      <c r="V146">
        <v>71.53548999819597</v>
      </c>
      <c r="W146">
        <v>73.30878455686836</v>
      </c>
      <c r="X146">
        <v>73.214713171938058</v>
      </c>
      <c r="Y146">
        <v>71.275377545940444</v>
      </c>
      <c r="Z146">
        <v>67.643640565775627</v>
      </c>
      <c r="AA146">
        <v>62.797327887336522</v>
      </c>
    </row>
    <row r="147" spans="1:27">
      <c r="A147" s="5" t="s">
        <v>151</v>
      </c>
      <c r="B147">
        <f t="shared" si="20"/>
        <v>0</v>
      </c>
      <c r="C147">
        <f t="shared" si="21"/>
        <v>0</v>
      </c>
      <c r="D147">
        <f t="shared" si="22"/>
        <v>0</v>
      </c>
      <c r="E147">
        <f t="shared" si="23"/>
        <v>0</v>
      </c>
      <c r="F147">
        <f t="shared" si="24"/>
        <v>0</v>
      </c>
      <c r="G147">
        <f t="shared" si="25"/>
        <v>0</v>
      </c>
      <c r="H147">
        <f t="shared" si="26"/>
        <v>0</v>
      </c>
      <c r="I147">
        <f t="shared" si="27"/>
        <v>0</v>
      </c>
      <c r="J147">
        <f t="shared" si="28"/>
        <v>0</v>
      </c>
      <c r="K147">
        <f t="shared" si="29"/>
        <v>0</v>
      </c>
      <c r="O147" t="s">
        <v>194</v>
      </c>
      <c r="P147" t="s">
        <v>264</v>
      </c>
      <c r="R147">
        <v>0.52463600000000088</v>
      </c>
      <c r="S147">
        <v>0.56072665594667515</v>
      </c>
      <c r="T147">
        <v>0.57908665489729205</v>
      </c>
      <c r="U147">
        <v>0.58387450583556477</v>
      </c>
      <c r="V147">
        <v>0.57519497693055388</v>
      </c>
      <c r="W147">
        <v>0.55514369004361397</v>
      </c>
      <c r="X147">
        <v>0.5275890132581903</v>
      </c>
      <c r="Y147">
        <v>0.49455209753213014</v>
      </c>
      <c r="Z147">
        <v>0.45753748641490727</v>
      </c>
      <c r="AA147">
        <v>0.41657469867528174</v>
      </c>
    </row>
    <row r="148" spans="1:27">
      <c r="A148" s="5" t="s">
        <v>152</v>
      </c>
      <c r="B148">
        <f t="shared" si="20"/>
        <v>0</v>
      </c>
      <c r="C148">
        <f t="shared" si="21"/>
        <v>0</v>
      </c>
      <c r="D148">
        <f t="shared" si="22"/>
        <v>0</v>
      </c>
      <c r="E148">
        <f t="shared" si="23"/>
        <v>0</v>
      </c>
      <c r="F148">
        <f t="shared" si="24"/>
        <v>0</v>
      </c>
      <c r="G148">
        <f t="shared" si="25"/>
        <v>0</v>
      </c>
      <c r="H148">
        <f t="shared" si="26"/>
        <v>0</v>
      </c>
      <c r="I148">
        <f t="shared" si="27"/>
        <v>0</v>
      </c>
      <c r="J148">
        <f t="shared" si="28"/>
        <v>0</v>
      </c>
      <c r="K148">
        <f t="shared" si="29"/>
        <v>0</v>
      </c>
      <c r="O148" t="s">
        <v>195</v>
      </c>
      <c r="P148" t="s">
        <v>264</v>
      </c>
      <c r="R148">
        <v>1.1860559999999987</v>
      </c>
      <c r="S148">
        <v>1.3164561119209119</v>
      </c>
      <c r="T148">
        <v>1.4056700281533534</v>
      </c>
      <c r="U148">
        <v>1.4630852502462692</v>
      </c>
      <c r="V148">
        <v>1.4941483413845766</v>
      </c>
      <c r="W148">
        <v>1.4956500369706869</v>
      </c>
      <c r="X148">
        <v>1.4643228058809847</v>
      </c>
      <c r="Y148">
        <v>1.4061319589561596</v>
      </c>
      <c r="Z148">
        <v>1.3301537217227812</v>
      </c>
      <c r="AA148">
        <v>1.2430944441923708</v>
      </c>
    </row>
    <row r="149" spans="1:27">
      <c r="A149" s="5" t="s">
        <v>153</v>
      </c>
      <c r="B149">
        <f t="shared" si="20"/>
        <v>4.8831109336728682</v>
      </c>
      <c r="C149">
        <f t="shared" si="21"/>
        <v>5.5829592411489291</v>
      </c>
      <c r="D149">
        <f t="shared" si="22"/>
        <v>6.5189541229322634</v>
      </c>
      <c r="E149">
        <f t="shared" si="23"/>
        <v>7.5112131215617364</v>
      </c>
      <c r="F149">
        <f t="shared" si="24"/>
        <v>8.6147967053820302</v>
      </c>
      <c r="G149">
        <f t="shared" si="25"/>
        <v>9.8488671059546427</v>
      </c>
      <c r="H149">
        <f t="shared" si="26"/>
        <v>11.051008614100994</v>
      </c>
      <c r="I149">
        <f t="shared" si="27"/>
        <v>12.155153039548344</v>
      </c>
      <c r="J149">
        <f t="shared" si="28"/>
        <v>13.112282100917263</v>
      </c>
      <c r="K149">
        <f t="shared" si="29"/>
        <v>13.872621757321944</v>
      </c>
      <c r="O149" t="s">
        <v>196</v>
      </c>
      <c r="P149" t="s">
        <v>264</v>
      </c>
      <c r="R149">
        <v>9.3796846498169781</v>
      </c>
      <c r="S149">
        <v>10.461404022036383</v>
      </c>
      <c r="T149">
        <v>11.874905129010392</v>
      </c>
      <c r="U149">
        <v>13.36220022184497</v>
      </c>
      <c r="V149">
        <v>15.165394479942611</v>
      </c>
      <c r="W149">
        <v>17.191919277548596</v>
      </c>
      <c r="X149">
        <v>19.183712537508995</v>
      </c>
      <c r="Y149">
        <v>21.099541014535458</v>
      </c>
      <c r="Z149">
        <v>22.745292645175564</v>
      </c>
      <c r="AA149">
        <v>24.079908073841409</v>
      </c>
    </row>
    <row r="150" spans="1:27">
      <c r="A150" s="5" t="s">
        <v>154</v>
      </c>
      <c r="B150">
        <f t="shared" si="20"/>
        <v>2.7824349999999982</v>
      </c>
      <c r="C150">
        <f t="shared" si="21"/>
        <v>3.2868348382308432</v>
      </c>
      <c r="D150">
        <f t="shared" si="22"/>
        <v>3.7361977475989039</v>
      </c>
      <c r="E150">
        <f t="shared" si="23"/>
        <v>4.0854100228656645</v>
      </c>
      <c r="F150">
        <f t="shared" si="24"/>
        <v>4.3096013940566618</v>
      </c>
      <c r="G150">
        <f t="shared" si="25"/>
        <v>4.4005799087185311</v>
      </c>
      <c r="H150">
        <f t="shared" si="26"/>
        <v>4.3790776675794527</v>
      </c>
      <c r="I150">
        <f t="shared" si="27"/>
        <v>4.257514538373055</v>
      </c>
      <c r="J150">
        <f t="shared" si="28"/>
        <v>4.0521221359245025</v>
      </c>
      <c r="K150">
        <f t="shared" si="29"/>
        <v>3.7660092245816679</v>
      </c>
      <c r="O150" t="s">
        <v>197</v>
      </c>
      <c r="P150" t="s">
        <v>264</v>
      </c>
      <c r="R150">
        <v>7.6643180000000006</v>
      </c>
      <c r="S150">
        <v>8.2635712352465127</v>
      </c>
      <c r="T150">
        <v>9.0503204784698141</v>
      </c>
      <c r="U150">
        <v>9.9030072585508915</v>
      </c>
      <c r="V150">
        <v>10.828391667481391</v>
      </c>
      <c r="W150">
        <v>11.771451896743534</v>
      </c>
      <c r="X150">
        <v>12.511840090362785</v>
      </c>
      <c r="Y150">
        <v>13.032724418100992</v>
      </c>
      <c r="Z150">
        <v>13.337212758377214</v>
      </c>
      <c r="AA150">
        <v>13.468423053945731</v>
      </c>
    </row>
    <row r="151" spans="1:27">
      <c r="A151" s="5" t="s">
        <v>155</v>
      </c>
      <c r="B151">
        <f t="shared" si="20"/>
        <v>173.59338299999985</v>
      </c>
      <c r="C151">
        <f t="shared" si="21"/>
        <v>201.49701857803024</v>
      </c>
      <c r="D151">
        <f t="shared" si="22"/>
        <v>222.81518154238452</v>
      </c>
      <c r="E151">
        <f t="shared" si="23"/>
        <v>237.79797049198967</v>
      </c>
      <c r="F151">
        <f t="shared" si="24"/>
        <v>245.9718605637641</v>
      </c>
      <c r="G151">
        <f t="shared" si="25"/>
        <v>247.18332153151101</v>
      </c>
      <c r="H151">
        <f t="shared" si="26"/>
        <v>243.0281315357129</v>
      </c>
      <c r="I151">
        <f t="shared" si="27"/>
        <v>234.10406713232041</v>
      </c>
      <c r="J151">
        <f t="shared" si="28"/>
        <v>221.37618868774908</v>
      </c>
      <c r="K151">
        <f t="shared" si="29"/>
        <v>206.51807556817397</v>
      </c>
      <c r="O151" t="s">
        <v>198</v>
      </c>
      <c r="P151" t="s">
        <v>264</v>
      </c>
      <c r="R151">
        <v>20.410606000000033</v>
      </c>
      <c r="S151">
        <v>23.652124031174043</v>
      </c>
      <c r="T151">
        <v>26.308086946941657</v>
      </c>
      <c r="U151">
        <v>28.186976153096285</v>
      </c>
      <c r="V151">
        <v>29.14294567204109</v>
      </c>
      <c r="W151">
        <v>29.424380821788841</v>
      </c>
      <c r="X151">
        <v>29.16108506920526</v>
      </c>
      <c r="Y151">
        <v>28.35776106721848</v>
      </c>
      <c r="Z151">
        <v>26.913778558301761</v>
      </c>
      <c r="AA151">
        <v>24.615178836318876</v>
      </c>
    </row>
    <row r="152" spans="1:27">
      <c r="A152" s="5" t="s">
        <v>156</v>
      </c>
      <c r="B152">
        <f t="shared" si="20"/>
        <v>0</v>
      </c>
      <c r="C152">
        <f t="shared" si="21"/>
        <v>0</v>
      </c>
      <c r="D152">
        <f t="shared" si="22"/>
        <v>0</v>
      </c>
      <c r="E152">
        <f t="shared" si="23"/>
        <v>0</v>
      </c>
      <c r="F152">
        <f t="shared" si="24"/>
        <v>0</v>
      </c>
      <c r="G152">
        <f t="shared" si="25"/>
        <v>0</v>
      </c>
      <c r="H152">
        <f t="shared" si="26"/>
        <v>0</v>
      </c>
      <c r="I152">
        <f t="shared" si="27"/>
        <v>0</v>
      </c>
      <c r="J152">
        <f t="shared" si="28"/>
        <v>0</v>
      </c>
      <c r="K152">
        <f t="shared" si="29"/>
        <v>0</v>
      </c>
      <c r="O152" t="s">
        <v>199</v>
      </c>
      <c r="P152" t="s">
        <v>264</v>
      </c>
      <c r="R152">
        <v>6.8786369850144027</v>
      </c>
      <c r="S152">
        <v>7.2017788428086451</v>
      </c>
      <c r="T152">
        <v>6.9007521534713421</v>
      </c>
      <c r="U152">
        <v>6.2902936999594941</v>
      </c>
      <c r="V152">
        <v>5.4422034452186354</v>
      </c>
      <c r="W152">
        <v>4.5143040266603203</v>
      </c>
      <c r="X152">
        <v>3.7339491075071285</v>
      </c>
      <c r="Y152">
        <v>3.1333364650380564</v>
      </c>
      <c r="Z152">
        <v>2.6991688865556793</v>
      </c>
      <c r="AA152">
        <v>2.4233674663983651</v>
      </c>
    </row>
    <row r="153" spans="1:27">
      <c r="A153" s="5" t="s">
        <v>157</v>
      </c>
      <c r="B153">
        <f t="shared" si="20"/>
        <v>3.5168199998645111</v>
      </c>
      <c r="C153">
        <f t="shared" si="21"/>
        <v>3.9701765616535285</v>
      </c>
      <c r="D153">
        <f t="shared" si="22"/>
        <v>4.3209765092920556</v>
      </c>
      <c r="E153">
        <f t="shared" si="23"/>
        <v>4.5582969336890535</v>
      </c>
      <c r="F153">
        <f t="shared" si="24"/>
        <v>4.6702204687109363</v>
      </c>
      <c r="G153">
        <f t="shared" si="25"/>
        <v>4.6664476109113977</v>
      </c>
      <c r="H153">
        <f t="shared" si="26"/>
        <v>4.5571311149013791</v>
      </c>
      <c r="I153">
        <f t="shared" si="27"/>
        <v>4.3578607671698562</v>
      </c>
      <c r="J153">
        <f t="shared" si="28"/>
        <v>4.0483499305433028</v>
      </c>
      <c r="K153">
        <f t="shared" si="29"/>
        <v>3.6443597290581264</v>
      </c>
      <c r="O153" t="s">
        <v>200</v>
      </c>
      <c r="P153" t="s">
        <v>264</v>
      </c>
      <c r="R153">
        <v>69.12223400000002</v>
      </c>
      <c r="S153">
        <v>72.632688331265129</v>
      </c>
      <c r="T153">
        <v>74.539255357097801</v>
      </c>
      <c r="U153">
        <v>74.564562202681969</v>
      </c>
      <c r="V153">
        <v>72.501067724923047</v>
      </c>
      <c r="W153">
        <v>68.918546556288504</v>
      </c>
      <c r="X153">
        <v>64.088669140764793</v>
      </c>
      <c r="Y153">
        <v>58.287701304553707</v>
      </c>
      <c r="Z153">
        <v>51.890873697865885</v>
      </c>
      <c r="AA153">
        <v>45.341264977312115</v>
      </c>
    </row>
    <row r="154" spans="1:27">
      <c r="A154" s="5" t="s">
        <v>158</v>
      </c>
      <c r="B154">
        <f t="shared" si="20"/>
        <v>6.8582660000000004</v>
      </c>
      <c r="C154">
        <f t="shared" si="21"/>
        <v>8.0937578071260088</v>
      </c>
      <c r="D154">
        <f t="shared" si="22"/>
        <v>9.0716281879289919</v>
      </c>
      <c r="E154">
        <f t="shared" si="23"/>
        <v>9.7926137037446974</v>
      </c>
      <c r="F154">
        <f t="shared" si="24"/>
        <v>10.182058505733481</v>
      </c>
      <c r="G154">
        <f t="shared" si="25"/>
        <v>10.285754805705167</v>
      </c>
      <c r="H154">
        <f t="shared" si="26"/>
        <v>10.140610346767367</v>
      </c>
      <c r="I154">
        <f t="shared" si="27"/>
        <v>9.7649781588596447</v>
      </c>
      <c r="J154">
        <f t="shared" si="28"/>
        <v>9.1834769830166465</v>
      </c>
      <c r="K154">
        <f t="shared" si="29"/>
        <v>8.4496387226857728</v>
      </c>
      <c r="O154" t="s">
        <v>201</v>
      </c>
      <c r="P154" t="s">
        <v>264</v>
      </c>
      <c r="R154">
        <v>2.0601556966805812</v>
      </c>
      <c r="S154">
        <v>2.1260728733568852</v>
      </c>
      <c r="T154">
        <v>2.207893917257894</v>
      </c>
      <c r="U154">
        <v>2.2981573708388554</v>
      </c>
      <c r="V154">
        <v>2.3702779706134356</v>
      </c>
      <c r="W154">
        <v>2.3909582017565523</v>
      </c>
      <c r="X154">
        <v>2.324634910612172</v>
      </c>
      <c r="Y154">
        <v>2.1803010482166418</v>
      </c>
      <c r="Z154">
        <v>1.9758513964820941</v>
      </c>
      <c r="AA154">
        <v>1.7207594270837874</v>
      </c>
    </row>
    <row r="155" spans="1:27">
      <c r="A155" s="5" t="s">
        <v>159</v>
      </c>
      <c r="B155">
        <f t="shared" si="20"/>
        <v>6.4545479999999991</v>
      </c>
      <c r="C155">
        <f t="shared" si="21"/>
        <v>7.3252212174871225</v>
      </c>
      <c r="D155">
        <f t="shared" si="22"/>
        <v>7.9235122069338555</v>
      </c>
      <c r="E155">
        <f t="shared" si="23"/>
        <v>8.2916562418713688</v>
      </c>
      <c r="F155">
        <f t="shared" si="24"/>
        <v>8.4246270919344806</v>
      </c>
      <c r="G155">
        <f t="shared" si="25"/>
        <v>8.3617482044424012</v>
      </c>
      <c r="H155">
        <f t="shared" si="26"/>
        <v>8.1536022839982003</v>
      </c>
      <c r="I155">
        <f t="shared" si="27"/>
        <v>7.8089916020230365</v>
      </c>
      <c r="J155">
        <f t="shared" si="28"/>
        <v>7.3401174329699064</v>
      </c>
      <c r="K155">
        <f t="shared" si="29"/>
        <v>6.7657073965765218</v>
      </c>
      <c r="O155" t="s">
        <v>202</v>
      </c>
      <c r="P155" t="s">
        <v>264</v>
      </c>
      <c r="R155">
        <v>1.1243550000014155</v>
      </c>
      <c r="S155">
        <v>1.3037663613466792</v>
      </c>
      <c r="T155">
        <v>1.3847627263642812</v>
      </c>
      <c r="U155">
        <v>1.3742735529718411</v>
      </c>
      <c r="V155">
        <v>1.2655163928201911</v>
      </c>
      <c r="W155">
        <v>1.0857276029308394</v>
      </c>
      <c r="X155">
        <v>0.909759953707312</v>
      </c>
      <c r="Y155">
        <v>0.76728543245208414</v>
      </c>
      <c r="Z155">
        <v>0.67789501013802644</v>
      </c>
      <c r="AA155">
        <v>0.65317067553885833</v>
      </c>
    </row>
    <row r="156" spans="1:27">
      <c r="A156" s="5" t="s">
        <v>160</v>
      </c>
      <c r="B156">
        <f t="shared" si="20"/>
        <v>29.076511999999994</v>
      </c>
      <c r="C156">
        <f t="shared" si="21"/>
        <v>30.552810167963411</v>
      </c>
      <c r="D156">
        <f t="shared" si="22"/>
        <v>30.396370162403947</v>
      </c>
      <c r="E156">
        <f t="shared" si="23"/>
        <v>29.366396801952959</v>
      </c>
      <c r="F156">
        <f t="shared" si="24"/>
        <v>27.56986467823668</v>
      </c>
      <c r="G156">
        <f t="shared" si="25"/>
        <v>25.219798726896705</v>
      </c>
      <c r="H156">
        <f t="shared" si="26"/>
        <v>22.834830866633062</v>
      </c>
      <c r="I156">
        <f t="shared" si="27"/>
        <v>20.59709287869477</v>
      </c>
      <c r="J156">
        <f t="shared" si="28"/>
        <v>18.537374950755527</v>
      </c>
      <c r="K156">
        <f t="shared" si="29"/>
        <v>16.50974585620375</v>
      </c>
      <c r="O156" t="s">
        <v>203</v>
      </c>
      <c r="P156" t="s">
        <v>264</v>
      </c>
      <c r="R156">
        <v>6.0277980000000007</v>
      </c>
      <c r="S156">
        <v>7.164030434771357</v>
      </c>
      <c r="T156">
        <v>8.1681439068228467</v>
      </c>
      <c r="U156">
        <v>8.9619495312615811</v>
      </c>
      <c r="V156">
        <v>9.5110365928674199</v>
      </c>
      <c r="W156">
        <v>9.8111164583902308</v>
      </c>
      <c r="X156">
        <v>9.8780935923086375</v>
      </c>
      <c r="Y156">
        <v>9.7256062000402004</v>
      </c>
      <c r="Z156">
        <v>9.3862799790667371</v>
      </c>
      <c r="AA156">
        <v>8.8978929516217633</v>
      </c>
    </row>
    <row r="157" spans="1:27">
      <c r="A157" s="5" t="s">
        <v>161</v>
      </c>
      <c r="B157">
        <f t="shared" si="20"/>
        <v>93.260798000000065</v>
      </c>
      <c r="C157">
        <f t="shared" si="21"/>
        <v>107.43682941967661</v>
      </c>
      <c r="D157">
        <f t="shared" si="22"/>
        <v>118.6703002355151</v>
      </c>
      <c r="E157">
        <f t="shared" si="23"/>
        <v>126.45687090626406</v>
      </c>
      <c r="F157">
        <f t="shared" si="24"/>
        <v>130.49936475781826</v>
      </c>
      <c r="G157">
        <f t="shared" si="25"/>
        <v>131.4352579148015</v>
      </c>
      <c r="H157">
        <f t="shared" si="26"/>
        <v>129.83210165648018</v>
      </c>
      <c r="I157">
        <f t="shared" si="27"/>
        <v>125.76203969826308</v>
      </c>
      <c r="J157">
        <f t="shared" si="28"/>
        <v>119.50529641471995</v>
      </c>
      <c r="K157">
        <f t="shared" si="29"/>
        <v>111.67521931278782</v>
      </c>
      <c r="O157" t="s">
        <v>206</v>
      </c>
      <c r="P157" t="s">
        <v>264</v>
      </c>
      <c r="R157">
        <v>1.341464999999999</v>
      </c>
      <c r="S157">
        <v>1.3473355323709486</v>
      </c>
      <c r="T157">
        <v>1.299658477392972</v>
      </c>
      <c r="U157">
        <v>1.2261241652783785</v>
      </c>
      <c r="V157">
        <v>1.1263490523827384</v>
      </c>
      <c r="W157">
        <v>1.0091988410214869</v>
      </c>
      <c r="X157">
        <v>0.88894682711015938</v>
      </c>
      <c r="Y157">
        <v>0.76966668840770613</v>
      </c>
      <c r="Z157">
        <v>0.65836666912820185</v>
      </c>
      <c r="AA157">
        <v>0.55731611524037883</v>
      </c>
    </row>
    <row r="158" spans="1:27">
      <c r="A158" s="5" t="s">
        <v>162</v>
      </c>
      <c r="B158">
        <f t="shared" si="20"/>
        <v>0</v>
      </c>
      <c r="C158">
        <f t="shared" si="21"/>
        <v>0</v>
      </c>
      <c r="D158">
        <f t="shared" si="22"/>
        <v>0</v>
      </c>
      <c r="E158">
        <f t="shared" si="23"/>
        <v>0</v>
      </c>
      <c r="F158">
        <f t="shared" si="24"/>
        <v>0</v>
      </c>
      <c r="G158">
        <f t="shared" si="25"/>
        <v>0</v>
      </c>
      <c r="H158">
        <f t="shared" si="26"/>
        <v>0</v>
      </c>
      <c r="I158">
        <f t="shared" si="27"/>
        <v>0</v>
      </c>
      <c r="J158">
        <f t="shared" si="28"/>
        <v>0</v>
      </c>
      <c r="K158">
        <f t="shared" si="29"/>
        <v>0</v>
      </c>
      <c r="O158" t="s">
        <v>207</v>
      </c>
      <c r="P158" t="s">
        <v>264</v>
      </c>
      <c r="R158">
        <v>10.480934000088313</v>
      </c>
      <c r="S158">
        <v>11.361570513617593</v>
      </c>
      <c r="T158">
        <v>11.852598915485888</v>
      </c>
      <c r="U158">
        <v>12.029163083307134</v>
      </c>
      <c r="V158">
        <v>11.956122835758499</v>
      </c>
      <c r="W158">
        <v>11.592169852276363</v>
      </c>
      <c r="X158">
        <v>10.96911940734231</v>
      </c>
      <c r="Y158">
        <v>10.179183626284626</v>
      </c>
      <c r="Z158">
        <v>9.3097952802723896</v>
      </c>
      <c r="AA158">
        <v>8.3638025266647933</v>
      </c>
    </row>
    <row r="159" spans="1:27">
      <c r="A159" s="5" t="s">
        <v>163</v>
      </c>
      <c r="B159">
        <f t="shared" si="20"/>
        <v>38.27666</v>
      </c>
      <c r="C159">
        <f t="shared" si="21"/>
        <v>38.87215709265891</v>
      </c>
      <c r="D159">
        <f t="shared" si="22"/>
        <v>39.302220476804663</v>
      </c>
      <c r="E159">
        <f t="shared" si="23"/>
        <v>39.201749900159605</v>
      </c>
      <c r="F159">
        <f t="shared" si="24"/>
        <v>39.254097040631308</v>
      </c>
      <c r="G159">
        <f t="shared" si="25"/>
        <v>39.362738851561787</v>
      </c>
      <c r="H159">
        <f t="shared" si="26"/>
        <v>39.166228855301185</v>
      </c>
      <c r="I159">
        <f t="shared" si="27"/>
        <v>38.773149322535055</v>
      </c>
      <c r="J159">
        <f t="shared" si="28"/>
        <v>38.119555872409165</v>
      </c>
      <c r="K159">
        <f t="shared" si="29"/>
        <v>37.545927714598989</v>
      </c>
      <c r="O159" t="s">
        <v>208</v>
      </c>
      <c r="P159" t="s">
        <v>264</v>
      </c>
      <c r="R159">
        <v>72.752324999999971</v>
      </c>
      <c r="S159">
        <v>79.780745334788378</v>
      </c>
      <c r="T159">
        <v>84.26940375500844</v>
      </c>
      <c r="U159">
        <v>86.877309619329878</v>
      </c>
      <c r="V159">
        <v>87.232479448465426</v>
      </c>
      <c r="W159">
        <v>85.510619516270324</v>
      </c>
      <c r="X159">
        <v>82.268300079658957</v>
      </c>
      <c r="Y159">
        <v>77.693969471088351</v>
      </c>
      <c r="Z159">
        <v>72.173460987656526</v>
      </c>
      <c r="AA159">
        <v>65.862100991838446</v>
      </c>
    </row>
    <row r="160" spans="1:27">
      <c r="A160" s="5" t="s">
        <v>164</v>
      </c>
      <c r="B160">
        <f t="shared" si="20"/>
        <v>10.675571999999985</v>
      </c>
      <c r="C160">
        <f t="shared" si="21"/>
        <v>11.111597072266358</v>
      </c>
      <c r="D160">
        <f t="shared" si="22"/>
        <v>11.724695042155322</v>
      </c>
      <c r="E160">
        <f t="shared" si="23"/>
        <v>12.42633225738151</v>
      </c>
      <c r="F160">
        <f t="shared" si="24"/>
        <v>13.164196167048754</v>
      </c>
      <c r="G160">
        <f t="shared" si="25"/>
        <v>13.915091367966728</v>
      </c>
      <c r="H160">
        <f t="shared" si="26"/>
        <v>14.54895544079765</v>
      </c>
      <c r="I160">
        <f t="shared" si="27"/>
        <v>14.922329558197784</v>
      </c>
      <c r="J160">
        <f t="shared" si="28"/>
        <v>15.124288954585392</v>
      </c>
      <c r="K160">
        <f t="shared" si="29"/>
        <v>15.141930914258086</v>
      </c>
      <c r="O160" t="s">
        <v>209</v>
      </c>
      <c r="P160" t="s">
        <v>264</v>
      </c>
      <c r="R160">
        <v>5.041995</v>
      </c>
      <c r="S160">
        <v>5.4770112109082412</v>
      </c>
      <c r="T160">
        <v>5.6677545522243404</v>
      </c>
      <c r="U160">
        <v>5.6897835555424763</v>
      </c>
      <c r="V160">
        <v>5.5565517517857685</v>
      </c>
      <c r="W160">
        <v>5.2900385191827031</v>
      </c>
      <c r="X160">
        <v>4.9510391459946232</v>
      </c>
      <c r="Y160">
        <v>4.5647589794242007</v>
      </c>
      <c r="Z160">
        <v>4.1570073769587452</v>
      </c>
      <c r="AA160">
        <v>3.7626824978041578</v>
      </c>
    </row>
    <row r="161" spans="1:27">
      <c r="A161" s="5" t="s">
        <v>165</v>
      </c>
      <c r="B161">
        <f t="shared" si="20"/>
        <v>1.7587930002989842</v>
      </c>
      <c r="C161">
        <f t="shared" si="21"/>
        <v>2.6705268044762192</v>
      </c>
      <c r="D161">
        <f t="shared" si="22"/>
        <v>3.2731330435019137</v>
      </c>
      <c r="E161">
        <f t="shared" si="23"/>
        <v>3.7947137469830614</v>
      </c>
      <c r="F161">
        <f t="shared" si="24"/>
        <v>4.1258950275383564</v>
      </c>
      <c r="G161">
        <f t="shared" si="25"/>
        <v>4.2763669261564257</v>
      </c>
      <c r="H161">
        <f t="shared" si="26"/>
        <v>4.2535852017682281</v>
      </c>
      <c r="I161">
        <f t="shared" si="27"/>
        <v>4.0550277725716155</v>
      </c>
      <c r="J161">
        <f t="shared" si="28"/>
        <v>3.7360714239299857</v>
      </c>
      <c r="K161">
        <f t="shared" si="29"/>
        <v>3.2976659792387433</v>
      </c>
      <c r="O161" t="s">
        <v>212</v>
      </c>
      <c r="P161" t="s">
        <v>264</v>
      </c>
      <c r="R161">
        <v>33.424683000000002</v>
      </c>
      <c r="S161">
        <v>43.639477290255648</v>
      </c>
      <c r="T161">
        <v>54.411894450060309</v>
      </c>
      <c r="U161">
        <v>65.366947278470434</v>
      </c>
      <c r="V161">
        <v>74.893390228133754</v>
      </c>
      <c r="W161">
        <v>82.615682857214196</v>
      </c>
      <c r="X161">
        <v>88.497342044611372</v>
      </c>
      <c r="Y161">
        <v>92.368240286858835</v>
      </c>
      <c r="Z161">
        <v>94.392511187718853</v>
      </c>
      <c r="AA161">
        <v>94.577786698085291</v>
      </c>
    </row>
    <row r="162" spans="1:27">
      <c r="A162" s="5" t="s">
        <v>166</v>
      </c>
      <c r="B162">
        <f t="shared" si="20"/>
        <v>48.183584001943508</v>
      </c>
      <c r="C162">
        <f t="shared" si="21"/>
        <v>49.905437745661622</v>
      </c>
      <c r="D162">
        <f t="shared" si="22"/>
        <v>51.325091334269501</v>
      </c>
      <c r="E162">
        <f t="shared" si="23"/>
        <v>51.817315658154186</v>
      </c>
      <c r="F162">
        <f t="shared" si="24"/>
        <v>51.336142815452575</v>
      </c>
      <c r="G162">
        <f t="shared" si="25"/>
        <v>50.252492057829606</v>
      </c>
      <c r="H162">
        <f t="shared" si="26"/>
        <v>48.714051013231654</v>
      </c>
      <c r="I162">
        <f t="shared" si="27"/>
        <v>46.60629485822006</v>
      </c>
      <c r="J162">
        <f t="shared" si="28"/>
        <v>44.563679882764916</v>
      </c>
      <c r="K162">
        <f t="shared" si="29"/>
        <v>42.483657150516066</v>
      </c>
      <c r="O162" t="s">
        <v>213</v>
      </c>
      <c r="P162" t="s">
        <v>264</v>
      </c>
      <c r="R162">
        <v>45.448328999999973</v>
      </c>
      <c r="S162">
        <v>42.883448862180629</v>
      </c>
      <c r="T162">
        <v>41.232268082575629</v>
      </c>
      <c r="U162">
        <v>40.2466174961883</v>
      </c>
      <c r="V162">
        <v>39.241652301743677</v>
      </c>
      <c r="W162">
        <v>38.014497138490341</v>
      </c>
      <c r="X162">
        <v>36.235358715543263</v>
      </c>
      <c r="Y162">
        <v>33.753618084126749</v>
      </c>
      <c r="Z162">
        <v>30.829063912202638</v>
      </c>
      <c r="AA162">
        <v>27.683231050273253</v>
      </c>
    </row>
    <row r="163" spans="1:27">
      <c r="A163" s="5" t="s">
        <v>167</v>
      </c>
      <c r="B163">
        <f t="shared" si="20"/>
        <v>3.572884999999999</v>
      </c>
      <c r="C163">
        <f t="shared" si="21"/>
        <v>3.11329417501012</v>
      </c>
      <c r="D163">
        <f t="shared" si="22"/>
        <v>2.6338427705434109</v>
      </c>
      <c r="E163">
        <f t="shared" si="23"/>
        <v>2.1909631526245823</v>
      </c>
      <c r="F163">
        <f t="shared" si="24"/>
        <v>1.7750914425468924</v>
      </c>
      <c r="G163">
        <f t="shared" si="25"/>
        <v>1.4034941632643472</v>
      </c>
      <c r="H163">
        <f t="shared" si="26"/>
        <v>1.0986825379229361</v>
      </c>
      <c r="I163">
        <f t="shared" si="27"/>
        <v>0.85091736780177996</v>
      </c>
      <c r="J163">
        <f t="shared" si="28"/>
        <v>0.65616360678915941</v>
      </c>
      <c r="K163">
        <f t="shared" si="29"/>
        <v>0.51702260733919325</v>
      </c>
      <c r="O163" t="s">
        <v>214</v>
      </c>
      <c r="P163" t="s">
        <v>264</v>
      </c>
      <c r="R163">
        <v>7.5116899999999953</v>
      </c>
      <c r="S163">
        <v>11.538216511167905</v>
      </c>
      <c r="T163">
        <v>14.4580535719116</v>
      </c>
      <c r="U163">
        <v>16.949689309636085</v>
      </c>
      <c r="V163">
        <v>18.642418479342599</v>
      </c>
      <c r="W163">
        <v>19.497424842800175</v>
      </c>
      <c r="X163">
        <v>19.476907972023149</v>
      </c>
      <c r="Y163">
        <v>18.581240523374266</v>
      </c>
      <c r="Z163">
        <v>17.143827983866409</v>
      </c>
      <c r="AA163">
        <v>15.227050883651534</v>
      </c>
    </row>
    <row r="164" spans="1:27">
      <c r="A164" s="5" t="s">
        <v>168</v>
      </c>
      <c r="B164">
        <f t="shared" si="20"/>
        <v>21.486370999999998</v>
      </c>
      <c r="C164">
        <f t="shared" si="21"/>
        <v>20.660212230265234</v>
      </c>
      <c r="D164">
        <f t="shared" si="22"/>
        <v>19.604896895521136</v>
      </c>
      <c r="E164">
        <f t="shared" si="23"/>
        <v>18.463501752100473</v>
      </c>
      <c r="F164">
        <f t="shared" si="24"/>
        <v>17.118919858510445</v>
      </c>
      <c r="G164">
        <f t="shared" si="25"/>
        <v>15.536291936545402</v>
      </c>
      <c r="H164">
        <f t="shared" si="26"/>
        <v>13.796611401365675</v>
      </c>
      <c r="I164">
        <f t="shared" si="27"/>
        <v>12.040998855028363</v>
      </c>
      <c r="J164">
        <f t="shared" si="28"/>
        <v>10.368021511002386</v>
      </c>
      <c r="K164">
        <f t="shared" si="29"/>
        <v>8.7955890482040058</v>
      </c>
      <c r="O164" t="s">
        <v>215</v>
      </c>
      <c r="P164" t="s">
        <v>264</v>
      </c>
      <c r="R164">
        <v>62.035570000000028</v>
      </c>
      <c r="S164">
        <v>67.503594581610685</v>
      </c>
      <c r="T164">
        <v>74.182381750921536</v>
      </c>
      <c r="U164">
        <v>81.330426557149693</v>
      </c>
      <c r="V164">
        <v>89.447351538301007</v>
      </c>
      <c r="W164">
        <v>98.148353425931347</v>
      </c>
      <c r="X164">
        <v>106.7977284017728</v>
      </c>
      <c r="Y164">
        <v>115.01034936727147</v>
      </c>
      <c r="Z164">
        <v>122.30883648058922</v>
      </c>
      <c r="AA164">
        <v>128.32253307457196</v>
      </c>
    </row>
    <row r="165" spans="1:27">
      <c r="A165" s="5" t="s">
        <v>169</v>
      </c>
      <c r="B165">
        <f t="shared" si="20"/>
        <v>142.95816400000007</v>
      </c>
      <c r="C165">
        <f t="shared" si="21"/>
        <v>142.00147138988447</v>
      </c>
      <c r="D165">
        <f t="shared" si="22"/>
        <v>140.68224292813656</v>
      </c>
      <c r="E165">
        <f t="shared" si="23"/>
        <v>139.8766615612746</v>
      </c>
      <c r="F165">
        <f t="shared" si="24"/>
        <v>138.09774299249597</v>
      </c>
      <c r="G165">
        <f t="shared" si="25"/>
        <v>134.79997275677792</v>
      </c>
      <c r="H165">
        <f t="shared" si="26"/>
        <v>129.57455645768661</v>
      </c>
      <c r="I165">
        <f t="shared" si="27"/>
        <v>121.75600160947104</v>
      </c>
      <c r="J165">
        <f t="shared" si="28"/>
        <v>112.18715757905524</v>
      </c>
      <c r="K165">
        <f t="shared" si="29"/>
        <v>101.68699366182227</v>
      </c>
      <c r="O165" t="s">
        <v>216</v>
      </c>
      <c r="P165" t="s">
        <v>264</v>
      </c>
      <c r="R165">
        <v>44.841225999999963</v>
      </c>
      <c r="S165">
        <v>56.085877337013152</v>
      </c>
      <c r="T165">
        <v>66.55741160380677</v>
      </c>
      <c r="U165">
        <v>75.790834382674021</v>
      </c>
      <c r="V165">
        <v>82.493980092015107</v>
      </c>
      <c r="W165">
        <v>86.730710015652647</v>
      </c>
      <c r="X165">
        <v>89.130246332202844</v>
      </c>
      <c r="Y165">
        <v>89.868876489890695</v>
      </c>
      <c r="Z165">
        <v>89.113534246826433</v>
      </c>
      <c r="AA165">
        <v>86.84109643673672</v>
      </c>
    </row>
    <row r="166" spans="1:27">
      <c r="A166" s="5" t="s">
        <v>170</v>
      </c>
      <c r="B166">
        <f t="shared" si="20"/>
        <v>10.624005</v>
      </c>
      <c r="C166">
        <f t="shared" si="21"/>
        <v>13.374625220265413</v>
      </c>
      <c r="D166">
        <f t="shared" si="22"/>
        <v>15.787996385489224</v>
      </c>
      <c r="E166">
        <f t="shared" si="23"/>
        <v>18.03887242104102</v>
      </c>
      <c r="F166">
        <f t="shared" si="24"/>
        <v>19.804481735559008</v>
      </c>
      <c r="G166">
        <f t="shared" si="25"/>
        <v>20.952107532008487</v>
      </c>
      <c r="H166">
        <f t="shared" si="26"/>
        <v>21.683388169895927</v>
      </c>
      <c r="I166">
        <f t="shared" si="27"/>
        <v>21.964367888575136</v>
      </c>
      <c r="J166">
        <f t="shared" si="28"/>
        <v>21.832808858943988</v>
      </c>
      <c r="K166">
        <f t="shared" si="29"/>
        <v>21.332403589560169</v>
      </c>
      <c r="O166" t="s">
        <v>251</v>
      </c>
      <c r="P166" t="s">
        <v>264</v>
      </c>
      <c r="R166">
        <v>310.38394799999998</v>
      </c>
      <c r="S166">
        <v>342.94440235055282</v>
      </c>
      <c r="T166">
        <v>384.82298375806653</v>
      </c>
      <c r="U166">
        <v>428.70156908050484</v>
      </c>
      <c r="V166">
        <v>475.71534320173259</v>
      </c>
      <c r="W166">
        <v>527.77316481616538</v>
      </c>
      <c r="X166">
        <v>581.13917029284778</v>
      </c>
      <c r="Y166">
        <v>632.4601540064217</v>
      </c>
      <c r="Z166">
        <v>677.32111621035097</v>
      </c>
      <c r="AA166">
        <v>713.1717140496753</v>
      </c>
    </row>
    <row r="167" spans="1:27">
      <c r="A167" s="5" t="s">
        <v>171</v>
      </c>
      <c r="B167">
        <f t="shared" si="20"/>
        <v>0</v>
      </c>
      <c r="C167">
        <f t="shared" si="21"/>
        <v>0</v>
      </c>
      <c r="D167">
        <f t="shared" si="22"/>
        <v>0</v>
      </c>
      <c r="E167">
        <f t="shared" si="23"/>
        <v>0</v>
      </c>
      <c r="F167">
        <f t="shared" si="24"/>
        <v>0</v>
      </c>
      <c r="G167">
        <f t="shared" si="25"/>
        <v>0</v>
      </c>
      <c r="H167">
        <f t="shared" si="26"/>
        <v>0</v>
      </c>
      <c r="I167">
        <f t="shared" si="27"/>
        <v>0</v>
      </c>
      <c r="J167">
        <f t="shared" si="28"/>
        <v>0</v>
      </c>
      <c r="K167">
        <f t="shared" si="29"/>
        <v>0</v>
      </c>
      <c r="O167" t="s">
        <v>217</v>
      </c>
      <c r="P167" t="s">
        <v>264</v>
      </c>
      <c r="R167">
        <v>3.3687859999999983</v>
      </c>
      <c r="S167">
        <v>3.363145611066451</v>
      </c>
      <c r="T167">
        <v>3.2617037659801236</v>
      </c>
      <c r="U167">
        <v>3.1061349890346475</v>
      </c>
      <c r="V167">
        <v>2.9001475759237505</v>
      </c>
      <c r="W167">
        <v>2.6585360552054311</v>
      </c>
      <c r="X167">
        <v>2.4142241714368584</v>
      </c>
      <c r="Y167">
        <v>2.1684465213205484</v>
      </c>
      <c r="Z167">
        <v>1.9073386544003792</v>
      </c>
      <c r="AA167">
        <v>1.6388806972523182</v>
      </c>
    </row>
    <row r="168" spans="1:27">
      <c r="A168" s="5" t="s">
        <v>172</v>
      </c>
      <c r="B168">
        <f t="shared" si="20"/>
        <v>0</v>
      </c>
      <c r="C168">
        <f t="shared" si="21"/>
        <v>0</v>
      </c>
      <c r="D168">
        <f t="shared" si="22"/>
        <v>0</v>
      </c>
      <c r="E168">
        <f t="shared" si="23"/>
        <v>0</v>
      </c>
      <c r="F168">
        <f t="shared" si="24"/>
        <v>0</v>
      </c>
      <c r="G168">
        <f t="shared" si="25"/>
        <v>0</v>
      </c>
      <c r="H168">
        <f t="shared" si="26"/>
        <v>0</v>
      </c>
      <c r="I168">
        <f t="shared" si="27"/>
        <v>0</v>
      </c>
      <c r="J168">
        <f t="shared" si="28"/>
        <v>0</v>
      </c>
      <c r="K168">
        <f t="shared" si="29"/>
        <v>0</v>
      </c>
      <c r="O168" t="s">
        <v>218</v>
      </c>
      <c r="P168" t="s">
        <v>264</v>
      </c>
      <c r="R168">
        <v>27.44470200000001</v>
      </c>
      <c r="S168">
        <v>29.364438157834417</v>
      </c>
      <c r="T168">
        <v>29.763996909113473</v>
      </c>
      <c r="U168">
        <v>29.282391328061713</v>
      </c>
      <c r="V168">
        <v>28.041473849964923</v>
      </c>
      <c r="W168">
        <v>26.164535713059731</v>
      </c>
      <c r="X168">
        <v>24.078574260958295</v>
      </c>
      <c r="Y168">
        <v>21.917855184965422</v>
      </c>
      <c r="Z168">
        <v>19.778150969740988</v>
      </c>
      <c r="AA168">
        <v>17.836731778013153</v>
      </c>
    </row>
    <row r="169" spans="1:27">
      <c r="A169" s="5" t="s">
        <v>173</v>
      </c>
      <c r="B169">
        <f t="shared" si="20"/>
        <v>0</v>
      </c>
      <c r="C169">
        <f t="shared" si="21"/>
        <v>0</v>
      </c>
      <c r="D169">
        <f t="shared" si="22"/>
        <v>0</v>
      </c>
      <c r="E169">
        <f t="shared" si="23"/>
        <v>0</v>
      </c>
      <c r="F169">
        <f t="shared" si="24"/>
        <v>0</v>
      </c>
      <c r="G169">
        <f t="shared" si="25"/>
        <v>0</v>
      </c>
      <c r="H169">
        <f t="shared" si="26"/>
        <v>0</v>
      </c>
      <c r="I169">
        <f t="shared" si="27"/>
        <v>0</v>
      </c>
      <c r="J169">
        <f t="shared" si="28"/>
        <v>0</v>
      </c>
      <c r="K169">
        <f t="shared" si="29"/>
        <v>0</v>
      </c>
      <c r="O169" t="s">
        <v>219</v>
      </c>
      <c r="P169" t="s">
        <v>264</v>
      </c>
      <c r="R169">
        <v>0.23965099999113207</v>
      </c>
      <c r="S169">
        <v>0.28749815929902106</v>
      </c>
      <c r="T169">
        <v>0.32734893110648844</v>
      </c>
      <c r="U169">
        <v>0.35907839881440856</v>
      </c>
      <c r="V169">
        <v>0.37983131885697324</v>
      </c>
      <c r="W169">
        <v>0.39054289205981185</v>
      </c>
      <c r="X169">
        <v>0.39178189796904456</v>
      </c>
      <c r="Y169">
        <v>0.38344957818393538</v>
      </c>
      <c r="Z169">
        <v>0.36638437251337652</v>
      </c>
      <c r="AA169">
        <v>0.34224119461461266</v>
      </c>
    </row>
    <row r="170" spans="1:27">
      <c r="A170" s="5" t="s">
        <v>174</v>
      </c>
      <c r="B170">
        <f t="shared" si="20"/>
        <v>0</v>
      </c>
      <c r="C170">
        <f t="shared" si="21"/>
        <v>0</v>
      </c>
      <c r="D170">
        <f t="shared" si="22"/>
        <v>0</v>
      </c>
      <c r="E170">
        <f t="shared" si="23"/>
        <v>0</v>
      </c>
      <c r="F170">
        <f t="shared" si="24"/>
        <v>0</v>
      </c>
      <c r="G170">
        <f t="shared" si="25"/>
        <v>0</v>
      </c>
      <c r="H170">
        <f t="shared" si="26"/>
        <v>0</v>
      </c>
      <c r="I170">
        <f t="shared" si="27"/>
        <v>0</v>
      </c>
      <c r="J170">
        <f t="shared" si="28"/>
        <v>0</v>
      </c>
      <c r="K170">
        <f t="shared" si="29"/>
        <v>0</v>
      </c>
      <c r="O170" t="s">
        <v>220</v>
      </c>
      <c r="P170" t="s">
        <v>264</v>
      </c>
      <c r="R170">
        <v>28.979856999999996</v>
      </c>
      <c r="S170">
        <v>32.705122553912524</v>
      </c>
      <c r="T170">
        <v>35.44089936151709</v>
      </c>
      <c r="U170">
        <v>37.228619912471935</v>
      </c>
      <c r="V170">
        <v>37.975873457485577</v>
      </c>
      <c r="W170">
        <v>37.81747128753922</v>
      </c>
      <c r="X170">
        <v>36.84882551397542</v>
      </c>
      <c r="Y170">
        <v>35.152984764601079</v>
      </c>
      <c r="Z170">
        <v>32.689951501428936</v>
      </c>
      <c r="AA170">
        <v>29.431798364411684</v>
      </c>
    </row>
    <row r="171" spans="1:27">
      <c r="A171" s="5" t="s">
        <v>175</v>
      </c>
      <c r="B171">
        <f t="shared" si="20"/>
        <v>0</v>
      </c>
      <c r="C171">
        <f t="shared" si="21"/>
        <v>0</v>
      </c>
      <c r="D171">
        <f t="shared" si="22"/>
        <v>0</v>
      </c>
      <c r="E171">
        <f t="shared" si="23"/>
        <v>0</v>
      </c>
      <c r="F171">
        <f t="shared" si="24"/>
        <v>0</v>
      </c>
      <c r="G171">
        <f t="shared" si="25"/>
        <v>0</v>
      </c>
      <c r="H171">
        <f t="shared" si="26"/>
        <v>0</v>
      </c>
      <c r="I171">
        <f t="shared" si="27"/>
        <v>0</v>
      </c>
      <c r="J171">
        <f t="shared" si="28"/>
        <v>0</v>
      </c>
      <c r="K171">
        <f t="shared" si="29"/>
        <v>0</v>
      </c>
      <c r="O171" t="s">
        <v>221</v>
      </c>
      <c r="P171" t="s">
        <v>264</v>
      </c>
      <c r="R171">
        <v>87.848444994377459</v>
      </c>
      <c r="S171">
        <v>95.224653666506015</v>
      </c>
      <c r="T171">
        <v>98.546756902251659</v>
      </c>
      <c r="U171">
        <v>99.031103886501711</v>
      </c>
      <c r="V171">
        <v>96.630264984099369</v>
      </c>
      <c r="W171">
        <v>91.66155542500573</v>
      </c>
      <c r="X171">
        <v>85.223707237323936</v>
      </c>
      <c r="Y171">
        <v>77.736514189870107</v>
      </c>
      <c r="Z171">
        <v>69.060175727883276</v>
      </c>
      <c r="AA171">
        <v>59.517892893008458</v>
      </c>
    </row>
    <row r="172" spans="1:27">
      <c r="A172" s="5" t="s">
        <v>176</v>
      </c>
      <c r="B172">
        <f t="shared" si="20"/>
        <v>0</v>
      </c>
      <c r="C172">
        <f t="shared" si="21"/>
        <v>0</v>
      </c>
      <c r="D172">
        <f t="shared" si="22"/>
        <v>0</v>
      </c>
      <c r="E172">
        <f t="shared" si="23"/>
        <v>0</v>
      </c>
      <c r="F172">
        <f t="shared" si="24"/>
        <v>0</v>
      </c>
      <c r="G172">
        <f t="shared" si="25"/>
        <v>0</v>
      </c>
      <c r="H172">
        <f t="shared" si="26"/>
        <v>0</v>
      </c>
      <c r="I172">
        <f t="shared" si="27"/>
        <v>0</v>
      </c>
      <c r="J172">
        <f t="shared" si="28"/>
        <v>0</v>
      </c>
      <c r="K172">
        <f t="shared" si="29"/>
        <v>0</v>
      </c>
      <c r="O172" t="s">
        <v>224</v>
      </c>
      <c r="P172" t="s">
        <v>264</v>
      </c>
      <c r="R172">
        <v>24.052513999999999</v>
      </c>
      <c r="S172">
        <v>30.943188279226856</v>
      </c>
      <c r="T172">
        <v>36.757852403655441</v>
      </c>
      <c r="U172">
        <v>41.858003502282038</v>
      </c>
      <c r="V172">
        <v>45.74026510955796</v>
      </c>
      <c r="W172">
        <v>48.060471355018883</v>
      </c>
      <c r="X172">
        <v>49.194267268087536</v>
      </c>
      <c r="Y172">
        <v>49.253414591665177</v>
      </c>
      <c r="Z172">
        <v>48.358772433359547</v>
      </c>
      <c r="AA172">
        <v>46.722902763826831</v>
      </c>
    </row>
    <row r="173" spans="1:27">
      <c r="A173" s="5" t="s">
        <v>177</v>
      </c>
      <c r="B173">
        <f t="shared" si="20"/>
        <v>0.18308100000000002</v>
      </c>
      <c r="C173">
        <f t="shared" si="21"/>
        <v>0.17660070351059592</v>
      </c>
      <c r="D173">
        <f t="shared" si="22"/>
        <v>0.15830106457917056</v>
      </c>
      <c r="E173">
        <f t="shared" si="23"/>
        <v>0.13460260344524813</v>
      </c>
      <c r="F173">
        <f t="shared" si="24"/>
        <v>0.10999635477585712</v>
      </c>
      <c r="G173">
        <f t="shared" si="25"/>
        <v>8.6232632327204337E-2</v>
      </c>
      <c r="H173">
        <f t="shared" si="26"/>
        <v>6.6806922153142281E-2</v>
      </c>
      <c r="I173">
        <f t="shared" si="27"/>
        <v>5.2876924420207812E-2</v>
      </c>
      <c r="J173">
        <f t="shared" si="28"/>
        <v>4.3386249990836255E-2</v>
      </c>
      <c r="K173">
        <f t="shared" si="29"/>
        <v>3.7357038729582882E-2</v>
      </c>
      <c r="O173" t="s">
        <v>225</v>
      </c>
      <c r="P173" t="s">
        <v>264</v>
      </c>
      <c r="R173">
        <v>13.088569999999994</v>
      </c>
      <c r="S173">
        <v>16.33430128799176</v>
      </c>
      <c r="T173">
        <v>19.490754081708992</v>
      </c>
      <c r="U173">
        <v>22.466106439159532</v>
      </c>
      <c r="V173">
        <v>24.740211421324013</v>
      </c>
      <c r="W173">
        <v>26.349932226018396</v>
      </c>
      <c r="X173">
        <v>27.48364601859787</v>
      </c>
      <c r="Y173">
        <v>28.117071263618964</v>
      </c>
      <c r="Z173">
        <v>28.298476990785915</v>
      </c>
      <c r="AA173">
        <v>28.021617356070788</v>
      </c>
    </row>
    <row r="174" spans="1:27">
      <c r="A174" s="5" t="s">
        <v>178</v>
      </c>
      <c r="B174">
        <f t="shared" si="20"/>
        <v>0</v>
      </c>
      <c r="C174">
        <f t="shared" si="21"/>
        <v>0</v>
      </c>
      <c r="D174">
        <f t="shared" si="22"/>
        <v>0</v>
      </c>
      <c r="E174">
        <f t="shared" si="23"/>
        <v>0</v>
      </c>
      <c r="F174">
        <f t="shared" si="24"/>
        <v>0</v>
      </c>
      <c r="G174">
        <f t="shared" si="25"/>
        <v>0</v>
      </c>
      <c r="H174">
        <f t="shared" si="26"/>
        <v>0</v>
      </c>
      <c r="I174">
        <f t="shared" si="27"/>
        <v>0</v>
      </c>
      <c r="J174">
        <f t="shared" si="28"/>
        <v>0</v>
      </c>
      <c r="K174">
        <f t="shared" si="29"/>
        <v>0</v>
      </c>
      <c r="O174" t="s">
        <v>226</v>
      </c>
      <c r="P174" t="s">
        <v>264</v>
      </c>
      <c r="R174">
        <v>12.571454000000008</v>
      </c>
      <c r="S174">
        <v>12.518272173291683</v>
      </c>
      <c r="T174">
        <v>11.818098063309971</v>
      </c>
      <c r="U174">
        <v>10.803297191308669</v>
      </c>
      <c r="V174">
        <v>9.6063414174705954</v>
      </c>
      <c r="W174">
        <v>8.3733805319412298</v>
      </c>
      <c r="X174">
        <v>7.3565143499412056</v>
      </c>
      <c r="Y174">
        <v>6.5557690803915287</v>
      </c>
      <c r="Z174">
        <v>5.9440856893866627</v>
      </c>
      <c r="AA174">
        <v>5.4938939297498344</v>
      </c>
    </row>
    <row r="175" spans="1:27">
      <c r="A175" s="5" t="s">
        <v>179</v>
      </c>
      <c r="B175">
        <f t="shared" si="20"/>
        <v>27.448085999999993</v>
      </c>
      <c r="C175">
        <f t="shared" si="21"/>
        <v>34.890878632988532</v>
      </c>
      <c r="D175">
        <f t="shared" si="22"/>
        <v>42.288874169575514</v>
      </c>
      <c r="E175">
        <f t="shared" si="23"/>
        <v>49.041292578769031</v>
      </c>
      <c r="F175">
        <f t="shared" si="24"/>
        <v>54.367214019117398</v>
      </c>
      <c r="G175">
        <f t="shared" si="25"/>
        <v>57.85610668882093</v>
      </c>
      <c r="H175">
        <f t="shared" si="26"/>
        <v>59.264110172280098</v>
      </c>
      <c r="I175">
        <f t="shared" si="27"/>
        <v>58.623551012994419</v>
      </c>
      <c r="J175">
        <f t="shared" si="28"/>
        <v>56.387750833369864</v>
      </c>
      <c r="K175">
        <f t="shared" si="29"/>
        <v>52.490060770138101</v>
      </c>
    </row>
    <row r="176" spans="1:27">
      <c r="A176" s="5" t="s">
        <v>180</v>
      </c>
      <c r="B176">
        <f t="shared" si="20"/>
        <v>12.433727999999993</v>
      </c>
      <c r="C176">
        <f t="shared" si="21"/>
        <v>14.935596012264746</v>
      </c>
      <c r="D176">
        <f t="shared" si="22"/>
        <v>16.695862164454788</v>
      </c>
      <c r="E176">
        <f t="shared" si="23"/>
        <v>17.911697127867907</v>
      </c>
      <c r="F176">
        <f t="shared" si="24"/>
        <v>18.356001664784159</v>
      </c>
      <c r="G176">
        <f t="shared" si="25"/>
        <v>18.237320686488356</v>
      </c>
      <c r="H176">
        <f t="shared" si="26"/>
        <v>17.91704724381453</v>
      </c>
      <c r="I176">
        <f t="shared" si="27"/>
        <v>17.416410005634344</v>
      </c>
      <c r="J176">
        <f t="shared" si="28"/>
        <v>16.778804214075883</v>
      </c>
      <c r="K176">
        <f t="shared" si="29"/>
        <v>16.066498483665679</v>
      </c>
    </row>
    <row r="177" spans="1:11">
      <c r="A177" s="5" t="s">
        <v>181</v>
      </c>
      <c r="B177">
        <f t="shared" si="20"/>
        <v>9.8562219999999918</v>
      </c>
      <c r="C177">
        <f t="shared" si="21"/>
        <v>9.7262009040239512</v>
      </c>
      <c r="D177">
        <f t="shared" si="22"/>
        <v>9.7441195342329969</v>
      </c>
      <c r="E177">
        <f t="shared" si="23"/>
        <v>9.7966349194805815</v>
      </c>
      <c r="F177">
        <f t="shared" si="24"/>
        <v>9.7923972768280496</v>
      </c>
      <c r="G177">
        <f t="shared" si="25"/>
        <v>9.6328118904719844</v>
      </c>
      <c r="H177">
        <f t="shared" si="26"/>
        <v>9.1812158250866993</v>
      </c>
      <c r="I177">
        <f t="shared" si="27"/>
        <v>8.4629263580891596</v>
      </c>
      <c r="J177">
        <f t="shared" si="28"/>
        <v>7.563299727374396</v>
      </c>
      <c r="K177">
        <f t="shared" si="29"/>
        <v>6.5030470378924941</v>
      </c>
    </row>
    <row r="178" spans="1:11">
      <c r="A178" s="5" t="s">
        <v>182</v>
      </c>
      <c r="B178">
        <f t="shared" si="20"/>
        <v>0</v>
      </c>
      <c r="C178">
        <f t="shared" si="21"/>
        <v>0</v>
      </c>
      <c r="D178">
        <f t="shared" si="22"/>
        <v>0</v>
      </c>
      <c r="E178">
        <f t="shared" si="23"/>
        <v>0</v>
      </c>
      <c r="F178">
        <f t="shared" si="24"/>
        <v>0</v>
      </c>
      <c r="G178">
        <f t="shared" si="25"/>
        <v>0</v>
      </c>
      <c r="H178">
        <f t="shared" si="26"/>
        <v>0</v>
      </c>
      <c r="I178">
        <f t="shared" si="27"/>
        <v>0</v>
      </c>
      <c r="J178">
        <f t="shared" si="28"/>
        <v>0</v>
      </c>
      <c r="K178">
        <f t="shared" si="29"/>
        <v>0</v>
      </c>
    </row>
    <row r="179" spans="1:11">
      <c r="A179" s="5" t="s">
        <v>183</v>
      </c>
      <c r="B179">
        <f t="shared" si="20"/>
        <v>5.8675359999999968</v>
      </c>
      <c r="C179">
        <f t="shared" si="21"/>
        <v>7.2012176505949137</v>
      </c>
      <c r="D179">
        <f t="shared" si="22"/>
        <v>8.4820856725356037</v>
      </c>
      <c r="E179">
        <f t="shared" si="23"/>
        <v>9.6080801326526029</v>
      </c>
      <c r="F179">
        <f t="shared" si="24"/>
        <v>10.45879600397388</v>
      </c>
      <c r="G179">
        <f t="shared" si="25"/>
        <v>11.026649447499194</v>
      </c>
      <c r="H179">
        <f t="shared" si="26"/>
        <v>11.296178865365967</v>
      </c>
      <c r="I179">
        <f t="shared" si="27"/>
        <v>11.244001112529487</v>
      </c>
      <c r="J179">
        <f t="shared" si="28"/>
        <v>10.913423435765386</v>
      </c>
      <c r="K179">
        <f t="shared" si="29"/>
        <v>10.368841957891961</v>
      </c>
    </row>
    <row r="180" spans="1:11">
      <c r="A180" s="5" t="s">
        <v>184</v>
      </c>
      <c r="B180">
        <f t="shared" si="20"/>
        <v>5.0864179997320571</v>
      </c>
      <c r="C180">
        <f t="shared" si="21"/>
        <v>5.8100211494509422</v>
      </c>
      <c r="D180">
        <f t="shared" si="22"/>
        <v>6.2675577718586597</v>
      </c>
      <c r="E180">
        <f t="shared" si="23"/>
        <v>6.6849860358007538</v>
      </c>
      <c r="F180">
        <f t="shared" si="24"/>
        <v>6.9732328727563395</v>
      </c>
      <c r="G180">
        <f t="shared" si="25"/>
        <v>7.0652677167254181</v>
      </c>
      <c r="H180">
        <f t="shared" si="26"/>
        <v>6.9116615090458211</v>
      </c>
      <c r="I180">
        <f t="shared" si="27"/>
        <v>6.4944055698786762</v>
      </c>
      <c r="J180">
        <f t="shared" si="28"/>
        <v>5.8557927575875519</v>
      </c>
      <c r="K180">
        <f t="shared" si="29"/>
        <v>5.0457729331243808</v>
      </c>
    </row>
    <row r="181" spans="1:11">
      <c r="A181" s="5" t="s">
        <v>185</v>
      </c>
      <c r="B181">
        <f t="shared" si="20"/>
        <v>5.4621190000000022</v>
      </c>
      <c r="C181">
        <f t="shared" si="21"/>
        <v>5.6912498380916512</v>
      </c>
      <c r="D181">
        <f t="shared" si="22"/>
        <v>5.9377962294533972</v>
      </c>
      <c r="E181">
        <f t="shared" si="23"/>
        <v>6.1142491146352231</v>
      </c>
      <c r="F181">
        <f t="shared" si="24"/>
        <v>6.3147599715784848</v>
      </c>
      <c r="G181">
        <f t="shared" si="25"/>
        <v>6.5123707353834881</v>
      </c>
      <c r="H181">
        <f t="shared" si="26"/>
        <v>6.6153923460001636</v>
      </c>
      <c r="I181">
        <f t="shared" si="27"/>
        <v>6.6597151503515439</v>
      </c>
      <c r="J181">
        <f t="shared" si="28"/>
        <v>6.6309550078707806</v>
      </c>
      <c r="K181">
        <f t="shared" si="29"/>
        <v>6.5596149432156441</v>
      </c>
    </row>
    <row r="182" spans="1:11">
      <c r="A182" s="5" t="s">
        <v>186</v>
      </c>
      <c r="B182">
        <f t="shared" si="20"/>
        <v>2.0296799999999999</v>
      </c>
      <c r="C182">
        <f t="shared" si="21"/>
        <v>2.1346193584963804</v>
      </c>
      <c r="D182">
        <f t="shared" si="22"/>
        <v>2.2688444636155718</v>
      </c>
      <c r="E182">
        <f t="shared" si="23"/>
        <v>2.4242358296801472</v>
      </c>
      <c r="F182">
        <f t="shared" si="24"/>
        <v>2.6057408751103623</v>
      </c>
      <c r="G182">
        <f t="shared" si="25"/>
        <v>2.7966659600787303</v>
      </c>
      <c r="H182">
        <f t="shared" si="26"/>
        <v>2.9780241559894018</v>
      </c>
      <c r="I182">
        <f t="shared" si="27"/>
        <v>3.1259087687558362</v>
      </c>
      <c r="J182">
        <f t="shared" si="28"/>
        <v>3.2318447997976927</v>
      </c>
      <c r="K182">
        <f t="shared" si="29"/>
        <v>3.2926378283404132</v>
      </c>
    </row>
    <row r="183" spans="1:11">
      <c r="A183" s="5" t="s">
        <v>187</v>
      </c>
      <c r="B183">
        <f t="shared" si="20"/>
        <v>0.53814799999999985</v>
      </c>
      <c r="C183">
        <f t="shared" si="21"/>
        <v>0.6471361468656609</v>
      </c>
      <c r="D183">
        <f t="shared" si="22"/>
        <v>0.7330483344312827</v>
      </c>
      <c r="E183">
        <f t="shared" si="23"/>
        <v>0.79973861112966671</v>
      </c>
      <c r="F183">
        <f t="shared" si="24"/>
        <v>0.83889941679906699</v>
      </c>
      <c r="G183">
        <f t="shared" si="25"/>
        <v>0.85423188757417567</v>
      </c>
      <c r="H183">
        <f t="shared" si="26"/>
        <v>0.84962378503881797</v>
      </c>
      <c r="I183">
        <f t="shared" si="27"/>
        <v>0.82532945355746756</v>
      </c>
      <c r="J183">
        <f t="shared" si="28"/>
        <v>0.78313793015011013</v>
      </c>
      <c r="K183">
        <f t="shared" si="29"/>
        <v>0.7271621379321811</v>
      </c>
    </row>
    <row r="184" spans="1:11">
      <c r="A184" s="5" t="s">
        <v>188</v>
      </c>
      <c r="B184">
        <f t="shared" si="20"/>
        <v>9.3308719999999994</v>
      </c>
      <c r="C184">
        <f t="shared" si="21"/>
        <v>10.66608415535435</v>
      </c>
      <c r="D184">
        <f t="shared" si="22"/>
        <v>11.334266785875414</v>
      </c>
      <c r="E184">
        <f t="shared" si="23"/>
        <v>11.527363224509132</v>
      </c>
      <c r="F184">
        <f t="shared" si="24"/>
        <v>11.044335772065113</v>
      </c>
      <c r="G184">
        <f t="shared" si="25"/>
        <v>10.117691864829663</v>
      </c>
      <c r="H184">
        <f t="shared" si="26"/>
        <v>9.2586342616520803</v>
      </c>
      <c r="I184">
        <f t="shared" si="27"/>
        <v>8.5548123398500504</v>
      </c>
      <c r="J184">
        <f t="shared" si="28"/>
        <v>8.016833577503732</v>
      </c>
      <c r="K184">
        <f t="shared" si="29"/>
        <v>7.6657841266388322</v>
      </c>
    </row>
    <row r="185" spans="1:11">
      <c r="A185" s="5" t="s">
        <v>189</v>
      </c>
      <c r="B185">
        <f t="shared" si="20"/>
        <v>50.132816999999989</v>
      </c>
      <c r="C185">
        <f t="shared" si="21"/>
        <v>55.115497853365099</v>
      </c>
      <c r="D185">
        <f t="shared" si="22"/>
        <v>59.718992824765905</v>
      </c>
      <c r="E185">
        <f t="shared" si="23"/>
        <v>63.138767318496903</v>
      </c>
      <c r="F185">
        <f t="shared" si="24"/>
        <v>65.274516787999417</v>
      </c>
      <c r="G185">
        <f t="shared" si="25"/>
        <v>65.800752683582004</v>
      </c>
      <c r="H185">
        <f t="shared" si="26"/>
        <v>64.509895614907947</v>
      </c>
      <c r="I185">
        <f t="shared" si="27"/>
        <v>61.511116051557075</v>
      </c>
      <c r="J185">
        <f t="shared" si="28"/>
        <v>57.305270795619009</v>
      </c>
      <c r="K185">
        <f t="shared" si="29"/>
        <v>52.370827956398308</v>
      </c>
    </row>
    <row r="186" spans="1:11">
      <c r="A186" s="5" t="s">
        <v>190</v>
      </c>
      <c r="B186">
        <f t="shared" si="20"/>
        <v>0</v>
      </c>
      <c r="C186">
        <f t="shared" si="21"/>
        <v>0</v>
      </c>
      <c r="D186">
        <f t="shared" si="22"/>
        <v>0</v>
      </c>
      <c r="E186">
        <f t="shared" si="23"/>
        <v>0</v>
      </c>
      <c r="F186">
        <f t="shared" si="24"/>
        <v>0</v>
      </c>
      <c r="G186">
        <f t="shared" si="25"/>
        <v>0</v>
      </c>
      <c r="H186">
        <f t="shared" si="26"/>
        <v>0</v>
      </c>
      <c r="I186">
        <f t="shared" si="27"/>
        <v>0</v>
      </c>
      <c r="J186">
        <f t="shared" si="28"/>
        <v>0</v>
      </c>
      <c r="K186">
        <f t="shared" si="29"/>
        <v>0</v>
      </c>
    </row>
    <row r="187" spans="1:11">
      <c r="A187" s="5" t="s">
        <v>191</v>
      </c>
      <c r="B187">
        <f t="shared" si="20"/>
        <v>46.076988999999962</v>
      </c>
      <c r="C187">
        <f t="shared" si="21"/>
        <v>49.851939002174646</v>
      </c>
      <c r="D187">
        <f t="shared" si="22"/>
        <v>53.354077585262758</v>
      </c>
      <c r="E187">
        <f t="shared" si="23"/>
        <v>57.471008263676701</v>
      </c>
      <c r="F187">
        <f t="shared" si="24"/>
        <v>61.811059329820026</v>
      </c>
      <c r="G187">
        <f t="shared" si="25"/>
        <v>65.683324911508066</v>
      </c>
      <c r="H187">
        <f t="shared" si="26"/>
        <v>68.612111387770184</v>
      </c>
      <c r="I187">
        <f t="shared" si="27"/>
        <v>70.319374475814811</v>
      </c>
      <c r="J187">
        <f t="shared" si="28"/>
        <v>70.811268450240462</v>
      </c>
      <c r="K187">
        <f t="shared" si="29"/>
        <v>70.904205117600341</v>
      </c>
    </row>
    <row r="188" spans="1:11">
      <c r="A188" s="5" t="s">
        <v>192</v>
      </c>
      <c r="B188">
        <f t="shared" si="20"/>
        <v>20.859948999999983</v>
      </c>
      <c r="C188">
        <f t="shared" si="21"/>
        <v>21.949565874170698</v>
      </c>
      <c r="D188">
        <f t="shared" si="22"/>
        <v>22.052533534760805</v>
      </c>
      <c r="E188">
        <f t="shared" si="23"/>
        <v>21.705391290138611</v>
      </c>
      <c r="F188">
        <f t="shared" si="24"/>
        <v>20.801286462498808</v>
      </c>
      <c r="G188">
        <f t="shared" si="25"/>
        <v>19.480476764002482</v>
      </c>
      <c r="H188">
        <f t="shared" si="26"/>
        <v>18.048322127203214</v>
      </c>
      <c r="I188">
        <f t="shared" si="27"/>
        <v>16.582966049418197</v>
      </c>
      <c r="J188">
        <f t="shared" si="28"/>
        <v>15.084911982630656</v>
      </c>
      <c r="K188">
        <f t="shared" si="29"/>
        <v>13.444926139486489</v>
      </c>
    </row>
    <row r="189" spans="1:11">
      <c r="A189" s="5" t="s">
        <v>193</v>
      </c>
      <c r="B189">
        <f t="shared" si="20"/>
        <v>43.551941000711366</v>
      </c>
      <c r="C189">
        <f t="shared" si="21"/>
        <v>53.042904047197112</v>
      </c>
      <c r="D189">
        <f t="shared" si="22"/>
        <v>61.189146418973301</v>
      </c>
      <c r="E189">
        <f t="shared" si="23"/>
        <v>67.545301075974351</v>
      </c>
      <c r="F189">
        <f t="shared" si="24"/>
        <v>71.53548999819597</v>
      </c>
      <c r="G189">
        <f t="shared" si="25"/>
        <v>73.30878455686836</v>
      </c>
      <c r="H189">
        <f t="shared" si="26"/>
        <v>73.214713171938058</v>
      </c>
      <c r="I189">
        <f t="shared" si="27"/>
        <v>71.275377545940444</v>
      </c>
      <c r="J189">
        <f t="shared" si="28"/>
        <v>67.643640565775627</v>
      </c>
      <c r="K189">
        <f t="shared" si="29"/>
        <v>62.797327887336522</v>
      </c>
    </row>
    <row r="190" spans="1:11">
      <c r="A190" s="5" t="s">
        <v>194</v>
      </c>
      <c r="B190">
        <f t="shared" si="20"/>
        <v>0.52463600000000088</v>
      </c>
      <c r="C190">
        <f t="shared" si="21"/>
        <v>0.56072665594667515</v>
      </c>
      <c r="D190">
        <f t="shared" si="22"/>
        <v>0.57908665489729205</v>
      </c>
      <c r="E190">
        <f t="shared" si="23"/>
        <v>0.58387450583556477</v>
      </c>
      <c r="F190">
        <f t="shared" si="24"/>
        <v>0.57519497693055388</v>
      </c>
      <c r="G190">
        <f t="shared" si="25"/>
        <v>0.55514369004361397</v>
      </c>
      <c r="H190">
        <f t="shared" si="26"/>
        <v>0.5275890132581903</v>
      </c>
      <c r="I190">
        <f t="shared" si="27"/>
        <v>0.49455209753213014</v>
      </c>
      <c r="J190">
        <f t="shared" si="28"/>
        <v>0.45753748641490727</v>
      </c>
      <c r="K190">
        <f t="shared" si="29"/>
        <v>0.41657469867528174</v>
      </c>
    </row>
    <row r="191" spans="1:11">
      <c r="A191" s="5" t="s">
        <v>195</v>
      </c>
      <c r="B191">
        <f t="shared" si="20"/>
        <v>1.1860559999999987</v>
      </c>
      <c r="C191">
        <f t="shared" si="21"/>
        <v>1.3164561119209119</v>
      </c>
      <c r="D191">
        <f t="shared" si="22"/>
        <v>1.4056700281533534</v>
      </c>
      <c r="E191">
        <f t="shared" si="23"/>
        <v>1.4630852502462692</v>
      </c>
      <c r="F191">
        <f t="shared" si="24"/>
        <v>1.4941483413845766</v>
      </c>
      <c r="G191">
        <f t="shared" si="25"/>
        <v>1.4956500369706869</v>
      </c>
      <c r="H191">
        <f t="shared" si="26"/>
        <v>1.4643228058809847</v>
      </c>
      <c r="I191">
        <f t="shared" si="27"/>
        <v>1.4061319589561596</v>
      </c>
      <c r="J191">
        <f t="shared" si="28"/>
        <v>1.3301537217227812</v>
      </c>
      <c r="K191">
        <f t="shared" si="29"/>
        <v>1.2430944441923708</v>
      </c>
    </row>
    <row r="192" spans="1:11">
      <c r="A192" s="5" t="s">
        <v>196</v>
      </c>
      <c r="B192">
        <f t="shared" si="20"/>
        <v>9.3796846498169781</v>
      </c>
      <c r="C192">
        <f t="shared" si="21"/>
        <v>10.461404022036383</v>
      </c>
      <c r="D192">
        <f t="shared" si="22"/>
        <v>11.874905129010392</v>
      </c>
      <c r="E192">
        <f t="shared" si="23"/>
        <v>13.36220022184497</v>
      </c>
      <c r="F192">
        <f t="shared" si="24"/>
        <v>15.165394479942611</v>
      </c>
      <c r="G192">
        <f t="shared" si="25"/>
        <v>17.191919277548596</v>
      </c>
      <c r="H192">
        <f t="shared" si="26"/>
        <v>19.183712537508995</v>
      </c>
      <c r="I192">
        <f t="shared" si="27"/>
        <v>21.099541014535458</v>
      </c>
      <c r="J192">
        <f t="shared" si="28"/>
        <v>22.745292645175564</v>
      </c>
      <c r="K192">
        <f t="shared" si="29"/>
        <v>24.079908073841409</v>
      </c>
    </row>
    <row r="193" spans="1:11">
      <c r="A193" s="5" t="s">
        <v>197</v>
      </c>
      <c r="B193">
        <f t="shared" si="20"/>
        <v>7.6643180000000006</v>
      </c>
      <c r="C193">
        <f t="shared" si="21"/>
        <v>8.2635712352465127</v>
      </c>
      <c r="D193">
        <f t="shared" si="22"/>
        <v>9.0503204784698141</v>
      </c>
      <c r="E193">
        <f t="shared" si="23"/>
        <v>9.9030072585508915</v>
      </c>
      <c r="F193">
        <f t="shared" si="24"/>
        <v>10.828391667481391</v>
      </c>
      <c r="G193">
        <f t="shared" si="25"/>
        <v>11.771451896743534</v>
      </c>
      <c r="H193">
        <f t="shared" si="26"/>
        <v>12.511840090362785</v>
      </c>
      <c r="I193">
        <f t="shared" si="27"/>
        <v>13.032724418100992</v>
      </c>
      <c r="J193">
        <f t="shared" si="28"/>
        <v>13.337212758377214</v>
      </c>
      <c r="K193">
        <f t="shared" si="29"/>
        <v>13.468423053945731</v>
      </c>
    </row>
    <row r="194" spans="1:11">
      <c r="A194" s="5" t="s">
        <v>198</v>
      </c>
      <c r="B194">
        <f t="shared" si="20"/>
        <v>20.410606000000033</v>
      </c>
      <c r="C194">
        <f t="shared" si="21"/>
        <v>23.652124031174043</v>
      </c>
      <c r="D194">
        <f t="shared" si="22"/>
        <v>26.308086946941657</v>
      </c>
      <c r="E194">
        <f t="shared" si="23"/>
        <v>28.186976153096285</v>
      </c>
      <c r="F194">
        <f t="shared" si="24"/>
        <v>29.14294567204109</v>
      </c>
      <c r="G194">
        <f t="shared" si="25"/>
        <v>29.424380821788841</v>
      </c>
      <c r="H194">
        <f t="shared" si="26"/>
        <v>29.16108506920526</v>
      </c>
      <c r="I194">
        <f t="shared" si="27"/>
        <v>28.35776106721848</v>
      </c>
      <c r="J194">
        <f t="shared" si="28"/>
        <v>26.913778558301761</v>
      </c>
      <c r="K194">
        <f t="shared" si="29"/>
        <v>24.615178836318876</v>
      </c>
    </row>
    <row r="195" spans="1:11">
      <c r="A195" s="5" t="s">
        <v>199</v>
      </c>
      <c r="B195">
        <f t="shared" ref="B195:B223" si="30">IFERROR(VLOOKUP($A195,$O$2:$AA$199,4,FALSE),0)</f>
        <v>6.8786369850144027</v>
      </c>
      <c r="C195">
        <f t="shared" ref="C195:C223" si="31">IFERROR(VLOOKUP($A195,$O$2:$AA$199,5,FALSE),0)</f>
        <v>7.2017788428086451</v>
      </c>
      <c r="D195">
        <f t="shared" ref="D195:D223" si="32">IFERROR(VLOOKUP($A195,$O$2:$AA$199,6,FALSE),0)</f>
        <v>6.9007521534713421</v>
      </c>
      <c r="E195">
        <f t="shared" ref="E195:E223" si="33">IFERROR(VLOOKUP($A195,$O$2:$AA$199,7,FALSE),0)</f>
        <v>6.2902936999594941</v>
      </c>
      <c r="F195">
        <f t="shared" ref="F195:F223" si="34">IFERROR(VLOOKUP($A195,$O$2:$AA$199,8,FALSE),0)</f>
        <v>5.4422034452186354</v>
      </c>
      <c r="G195">
        <f t="shared" ref="G195:G223" si="35">IFERROR(VLOOKUP($A195,$O$2:$AA$199,9,FALSE),0)</f>
        <v>4.5143040266603203</v>
      </c>
      <c r="H195">
        <f t="shared" ref="H195:H223" si="36">IFERROR(VLOOKUP($A195,$O$2:$AA$199,10,FALSE),0)</f>
        <v>3.7339491075071285</v>
      </c>
      <c r="I195">
        <f t="shared" ref="I195:I223" si="37">IFERROR(VLOOKUP($A195,$O$2:$AA$199,11,FALSE),0)</f>
        <v>3.1333364650380564</v>
      </c>
      <c r="J195">
        <f t="shared" ref="J195:J223" si="38">IFERROR(VLOOKUP($A195,$O$2:$AA$199,12,FALSE),0)</f>
        <v>2.6991688865556793</v>
      </c>
      <c r="K195">
        <f t="shared" ref="K195:K223" si="39">IFERROR(VLOOKUP($A195,$O$2:$AA$199,13,FALSE),0)</f>
        <v>2.4233674663983651</v>
      </c>
    </row>
    <row r="196" spans="1:11">
      <c r="A196" s="5" t="s">
        <v>200</v>
      </c>
      <c r="B196">
        <f t="shared" si="30"/>
        <v>69.12223400000002</v>
      </c>
      <c r="C196">
        <f t="shared" si="31"/>
        <v>72.632688331265129</v>
      </c>
      <c r="D196">
        <f t="shared" si="32"/>
        <v>74.539255357097801</v>
      </c>
      <c r="E196">
        <f t="shared" si="33"/>
        <v>74.564562202681969</v>
      </c>
      <c r="F196">
        <f t="shared" si="34"/>
        <v>72.501067724923047</v>
      </c>
      <c r="G196">
        <f t="shared" si="35"/>
        <v>68.918546556288504</v>
      </c>
      <c r="H196">
        <f t="shared" si="36"/>
        <v>64.088669140764793</v>
      </c>
      <c r="I196">
        <f t="shared" si="37"/>
        <v>58.287701304553707</v>
      </c>
      <c r="J196">
        <f t="shared" si="38"/>
        <v>51.890873697865885</v>
      </c>
      <c r="K196">
        <f t="shared" si="39"/>
        <v>45.341264977312115</v>
      </c>
    </row>
    <row r="197" spans="1:11">
      <c r="A197" s="5" t="s">
        <v>201</v>
      </c>
      <c r="B197">
        <f t="shared" si="30"/>
        <v>2.0601556966805812</v>
      </c>
      <c r="C197">
        <f t="shared" si="31"/>
        <v>2.1260728733568852</v>
      </c>
      <c r="D197">
        <f t="shared" si="32"/>
        <v>2.207893917257894</v>
      </c>
      <c r="E197">
        <f t="shared" si="33"/>
        <v>2.2981573708388554</v>
      </c>
      <c r="F197">
        <f t="shared" si="34"/>
        <v>2.3702779706134356</v>
      </c>
      <c r="G197">
        <f t="shared" si="35"/>
        <v>2.3909582017565523</v>
      </c>
      <c r="H197">
        <f t="shared" si="36"/>
        <v>2.324634910612172</v>
      </c>
      <c r="I197">
        <f t="shared" si="37"/>
        <v>2.1803010482166418</v>
      </c>
      <c r="J197">
        <f t="shared" si="38"/>
        <v>1.9758513964820941</v>
      </c>
      <c r="K197">
        <f t="shared" si="39"/>
        <v>1.7207594270837874</v>
      </c>
    </row>
    <row r="198" spans="1:11">
      <c r="A198" s="5" t="s">
        <v>202</v>
      </c>
      <c r="B198">
        <f t="shared" si="30"/>
        <v>1.1243550000014155</v>
      </c>
      <c r="C198">
        <f t="shared" si="31"/>
        <v>1.3037663613466792</v>
      </c>
      <c r="D198">
        <f t="shared" si="32"/>
        <v>1.3847627263642812</v>
      </c>
      <c r="E198">
        <f t="shared" si="33"/>
        <v>1.3742735529718411</v>
      </c>
      <c r="F198">
        <f t="shared" si="34"/>
        <v>1.2655163928201911</v>
      </c>
      <c r="G198">
        <f t="shared" si="35"/>
        <v>1.0857276029308394</v>
      </c>
      <c r="H198">
        <f t="shared" si="36"/>
        <v>0.909759953707312</v>
      </c>
      <c r="I198">
        <f t="shared" si="37"/>
        <v>0.76728543245208414</v>
      </c>
      <c r="J198">
        <f t="shared" si="38"/>
        <v>0.67789501013802644</v>
      </c>
      <c r="K198">
        <f t="shared" si="39"/>
        <v>0.65317067553885833</v>
      </c>
    </row>
    <row r="199" spans="1:11">
      <c r="A199" s="5" t="s">
        <v>203</v>
      </c>
      <c r="B199">
        <f t="shared" si="30"/>
        <v>6.0277980000000007</v>
      </c>
      <c r="C199">
        <f t="shared" si="31"/>
        <v>7.164030434771357</v>
      </c>
      <c r="D199">
        <f t="shared" si="32"/>
        <v>8.1681439068228467</v>
      </c>
      <c r="E199">
        <f t="shared" si="33"/>
        <v>8.9619495312615811</v>
      </c>
      <c r="F199">
        <f t="shared" si="34"/>
        <v>9.5110365928674199</v>
      </c>
      <c r="G199">
        <f t="shared" si="35"/>
        <v>9.8111164583902308</v>
      </c>
      <c r="H199">
        <f t="shared" si="36"/>
        <v>9.8780935923086375</v>
      </c>
      <c r="I199">
        <f t="shared" si="37"/>
        <v>9.7256062000402004</v>
      </c>
      <c r="J199">
        <f t="shared" si="38"/>
        <v>9.3862799790667371</v>
      </c>
      <c r="K199">
        <f t="shared" si="39"/>
        <v>8.8978929516217633</v>
      </c>
    </row>
    <row r="200" spans="1:11">
      <c r="A200" s="5" t="s">
        <v>204</v>
      </c>
      <c r="B200">
        <f t="shared" si="30"/>
        <v>0</v>
      </c>
      <c r="C200">
        <f t="shared" si="31"/>
        <v>0</v>
      </c>
      <c r="D200">
        <f t="shared" si="32"/>
        <v>0</v>
      </c>
      <c r="E200">
        <f t="shared" si="33"/>
        <v>0</v>
      </c>
      <c r="F200">
        <f t="shared" si="34"/>
        <v>0</v>
      </c>
      <c r="G200">
        <f t="shared" si="35"/>
        <v>0</v>
      </c>
      <c r="H200">
        <f t="shared" si="36"/>
        <v>0</v>
      </c>
      <c r="I200">
        <f t="shared" si="37"/>
        <v>0</v>
      </c>
      <c r="J200">
        <f t="shared" si="38"/>
        <v>0</v>
      </c>
      <c r="K200">
        <f t="shared" si="39"/>
        <v>0</v>
      </c>
    </row>
    <row r="201" spans="1:11">
      <c r="A201" s="5" t="s">
        <v>205</v>
      </c>
      <c r="B201">
        <f t="shared" si="30"/>
        <v>0</v>
      </c>
      <c r="C201">
        <f t="shared" si="31"/>
        <v>0</v>
      </c>
      <c r="D201">
        <f t="shared" si="32"/>
        <v>0</v>
      </c>
      <c r="E201">
        <f t="shared" si="33"/>
        <v>0</v>
      </c>
      <c r="F201">
        <f t="shared" si="34"/>
        <v>0</v>
      </c>
      <c r="G201">
        <f t="shared" si="35"/>
        <v>0</v>
      </c>
      <c r="H201">
        <f t="shared" si="36"/>
        <v>0</v>
      </c>
      <c r="I201">
        <f t="shared" si="37"/>
        <v>0</v>
      </c>
      <c r="J201">
        <f t="shared" si="38"/>
        <v>0</v>
      </c>
      <c r="K201">
        <f t="shared" si="39"/>
        <v>0</v>
      </c>
    </row>
    <row r="202" spans="1:11">
      <c r="A202" s="5" t="s">
        <v>206</v>
      </c>
      <c r="B202">
        <f t="shared" si="30"/>
        <v>1.341464999999999</v>
      </c>
      <c r="C202">
        <f t="shared" si="31"/>
        <v>1.3473355323709486</v>
      </c>
      <c r="D202">
        <f t="shared" si="32"/>
        <v>1.299658477392972</v>
      </c>
      <c r="E202">
        <f t="shared" si="33"/>
        <v>1.2261241652783785</v>
      </c>
      <c r="F202">
        <f t="shared" si="34"/>
        <v>1.1263490523827384</v>
      </c>
      <c r="G202">
        <f t="shared" si="35"/>
        <v>1.0091988410214869</v>
      </c>
      <c r="H202">
        <f t="shared" si="36"/>
        <v>0.88894682711015938</v>
      </c>
      <c r="I202">
        <f t="shared" si="37"/>
        <v>0.76966668840770613</v>
      </c>
      <c r="J202">
        <f t="shared" si="38"/>
        <v>0.65836666912820185</v>
      </c>
      <c r="K202">
        <f t="shared" si="39"/>
        <v>0.55731611524037883</v>
      </c>
    </row>
    <row r="203" spans="1:11">
      <c r="A203" s="5" t="s">
        <v>207</v>
      </c>
      <c r="B203">
        <f t="shared" si="30"/>
        <v>10.480934000088313</v>
      </c>
      <c r="C203">
        <f t="shared" si="31"/>
        <v>11.361570513617593</v>
      </c>
      <c r="D203">
        <f t="shared" si="32"/>
        <v>11.852598915485888</v>
      </c>
      <c r="E203">
        <f t="shared" si="33"/>
        <v>12.029163083307134</v>
      </c>
      <c r="F203">
        <f t="shared" si="34"/>
        <v>11.956122835758499</v>
      </c>
      <c r="G203">
        <f t="shared" si="35"/>
        <v>11.592169852276363</v>
      </c>
      <c r="H203">
        <f t="shared" si="36"/>
        <v>10.96911940734231</v>
      </c>
      <c r="I203">
        <f t="shared" si="37"/>
        <v>10.179183626284626</v>
      </c>
      <c r="J203">
        <f t="shared" si="38"/>
        <v>9.3097952802723896</v>
      </c>
      <c r="K203">
        <f t="shared" si="39"/>
        <v>8.3638025266647933</v>
      </c>
    </row>
    <row r="204" spans="1:11">
      <c r="A204" s="5" t="s">
        <v>208</v>
      </c>
      <c r="B204">
        <f t="shared" si="30"/>
        <v>72.752324999999971</v>
      </c>
      <c r="C204">
        <f t="shared" si="31"/>
        <v>79.780745334788378</v>
      </c>
      <c r="D204">
        <f t="shared" si="32"/>
        <v>84.26940375500844</v>
      </c>
      <c r="E204">
        <f t="shared" si="33"/>
        <v>86.877309619329878</v>
      </c>
      <c r="F204">
        <f t="shared" si="34"/>
        <v>87.232479448465426</v>
      </c>
      <c r="G204">
        <f t="shared" si="35"/>
        <v>85.510619516270324</v>
      </c>
      <c r="H204">
        <f t="shared" si="36"/>
        <v>82.268300079658957</v>
      </c>
      <c r="I204">
        <f t="shared" si="37"/>
        <v>77.693969471088351</v>
      </c>
      <c r="J204">
        <f t="shared" si="38"/>
        <v>72.173460987656526</v>
      </c>
      <c r="K204">
        <f t="shared" si="39"/>
        <v>65.862100991838446</v>
      </c>
    </row>
    <row r="205" spans="1:11">
      <c r="A205" s="5" t="s">
        <v>209</v>
      </c>
      <c r="B205">
        <f t="shared" si="30"/>
        <v>5.041995</v>
      </c>
      <c r="C205">
        <f t="shared" si="31"/>
        <v>5.4770112109082412</v>
      </c>
      <c r="D205">
        <f t="shared" si="32"/>
        <v>5.6677545522243404</v>
      </c>
      <c r="E205">
        <f t="shared" si="33"/>
        <v>5.6897835555424763</v>
      </c>
      <c r="F205">
        <f t="shared" si="34"/>
        <v>5.5565517517857685</v>
      </c>
      <c r="G205">
        <f t="shared" si="35"/>
        <v>5.2900385191827031</v>
      </c>
      <c r="H205">
        <f t="shared" si="36"/>
        <v>4.9510391459946232</v>
      </c>
      <c r="I205">
        <f t="shared" si="37"/>
        <v>4.5647589794242007</v>
      </c>
      <c r="J205">
        <f t="shared" si="38"/>
        <v>4.1570073769587452</v>
      </c>
      <c r="K205">
        <f t="shared" si="39"/>
        <v>3.7626824978041578</v>
      </c>
    </row>
    <row r="206" spans="1:11">
      <c r="A206" s="5" t="s">
        <v>210</v>
      </c>
      <c r="B206">
        <f t="shared" si="30"/>
        <v>0</v>
      </c>
      <c r="C206">
        <f t="shared" si="31"/>
        <v>0</v>
      </c>
      <c r="D206">
        <f t="shared" si="32"/>
        <v>0</v>
      </c>
      <c r="E206">
        <f t="shared" si="33"/>
        <v>0</v>
      </c>
      <c r="F206">
        <f t="shared" si="34"/>
        <v>0</v>
      </c>
      <c r="G206">
        <f t="shared" si="35"/>
        <v>0</v>
      </c>
      <c r="H206">
        <f t="shared" si="36"/>
        <v>0</v>
      </c>
      <c r="I206">
        <f t="shared" si="37"/>
        <v>0</v>
      </c>
      <c r="J206">
        <f t="shared" si="38"/>
        <v>0</v>
      </c>
      <c r="K206">
        <f t="shared" si="39"/>
        <v>0</v>
      </c>
    </row>
    <row r="207" spans="1:11">
      <c r="A207" s="5" t="s">
        <v>211</v>
      </c>
      <c r="B207">
        <f t="shared" si="30"/>
        <v>0</v>
      </c>
      <c r="C207">
        <f t="shared" si="31"/>
        <v>0</v>
      </c>
      <c r="D207">
        <f t="shared" si="32"/>
        <v>0</v>
      </c>
      <c r="E207">
        <f t="shared" si="33"/>
        <v>0</v>
      </c>
      <c r="F207">
        <f t="shared" si="34"/>
        <v>0</v>
      </c>
      <c r="G207">
        <f t="shared" si="35"/>
        <v>0</v>
      </c>
      <c r="H207">
        <f t="shared" si="36"/>
        <v>0</v>
      </c>
      <c r="I207">
        <f t="shared" si="37"/>
        <v>0</v>
      </c>
      <c r="J207">
        <f t="shared" si="38"/>
        <v>0</v>
      </c>
      <c r="K207">
        <f t="shared" si="39"/>
        <v>0</v>
      </c>
    </row>
    <row r="208" spans="1:11">
      <c r="A208" s="5" t="s">
        <v>212</v>
      </c>
      <c r="B208">
        <f t="shared" si="30"/>
        <v>33.424683000000002</v>
      </c>
      <c r="C208">
        <f t="shared" si="31"/>
        <v>43.639477290255648</v>
      </c>
      <c r="D208">
        <f t="shared" si="32"/>
        <v>54.411894450060309</v>
      </c>
      <c r="E208">
        <f t="shared" si="33"/>
        <v>65.366947278470434</v>
      </c>
      <c r="F208">
        <f t="shared" si="34"/>
        <v>74.893390228133754</v>
      </c>
      <c r="G208">
        <f t="shared" si="35"/>
        <v>82.615682857214196</v>
      </c>
      <c r="H208">
        <f t="shared" si="36"/>
        <v>88.497342044611372</v>
      </c>
      <c r="I208">
        <f t="shared" si="37"/>
        <v>92.368240286858835</v>
      </c>
      <c r="J208">
        <f t="shared" si="38"/>
        <v>94.392511187718853</v>
      </c>
      <c r="K208">
        <f t="shared" si="39"/>
        <v>94.577786698085291</v>
      </c>
    </row>
    <row r="209" spans="1:11">
      <c r="A209" s="5" t="s">
        <v>213</v>
      </c>
      <c r="B209">
        <f t="shared" si="30"/>
        <v>45.448328999999973</v>
      </c>
      <c r="C209">
        <f t="shared" si="31"/>
        <v>42.883448862180629</v>
      </c>
      <c r="D209">
        <f t="shared" si="32"/>
        <v>41.232268082575629</v>
      </c>
      <c r="E209">
        <f t="shared" si="33"/>
        <v>40.2466174961883</v>
      </c>
      <c r="F209">
        <f t="shared" si="34"/>
        <v>39.241652301743677</v>
      </c>
      <c r="G209">
        <f t="shared" si="35"/>
        <v>38.014497138490341</v>
      </c>
      <c r="H209">
        <f t="shared" si="36"/>
        <v>36.235358715543263</v>
      </c>
      <c r="I209">
        <f t="shared" si="37"/>
        <v>33.753618084126749</v>
      </c>
      <c r="J209">
        <f t="shared" si="38"/>
        <v>30.829063912202638</v>
      </c>
      <c r="K209">
        <f t="shared" si="39"/>
        <v>27.683231050273253</v>
      </c>
    </row>
    <row r="210" spans="1:11">
      <c r="A210" s="5" t="s">
        <v>214</v>
      </c>
      <c r="B210">
        <f t="shared" si="30"/>
        <v>7.5116899999999953</v>
      </c>
      <c r="C210">
        <f t="shared" si="31"/>
        <v>11.538216511167905</v>
      </c>
      <c r="D210">
        <f t="shared" si="32"/>
        <v>14.4580535719116</v>
      </c>
      <c r="E210">
        <f t="shared" si="33"/>
        <v>16.949689309636085</v>
      </c>
      <c r="F210">
        <f t="shared" si="34"/>
        <v>18.642418479342599</v>
      </c>
      <c r="G210">
        <f t="shared" si="35"/>
        <v>19.497424842800175</v>
      </c>
      <c r="H210">
        <f t="shared" si="36"/>
        <v>19.476907972023149</v>
      </c>
      <c r="I210">
        <f t="shared" si="37"/>
        <v>18.581240523374266</v>
      </c>
      <c r="J210">
        <f t="shared" si="38"/>
        <v>17.143827983866409</v>
      </c>
      <c r="K210">
        <f t="shared" si="39"/>
        <v>15.227050883651534</v>
      </c>
    </row>
    <row r="211" spans="1:11">
      <c r="A211" s="5" t="s">
        <v>215</v>
      </c>
      <c r="B211">
        <f t="shared" si="30"/>
        <v>62.035570000000028</v>
      </c>
      <c r="C211">
        <f t="shared" si="31"/>
        <v>67.503594581610685</v>
      </c>
      <c r="D211">
        <f t="shared" si="32"/>
        <v>74.182381750921536</v>
      </c>
      <c r="E211">
        <f t="shared" si="33"/>
        <v>81.330426557149693</v>
      </c>
      <c r="F211">
        <f t="shared" si="34"/>
        <v>89.447351538301007</v>
      </c>
      <c r="G211">
        <f t="shared" si="35"/>
        <v>98.148353425931347</v>
      </c>
      <c r="H211">
        <f t="shared" si="36"/>
        <v>106.7977284017728</v>
      </c>
      <c r="I211">
        <f t="shared" si="37"/>
        <v>115.01034936727147</v>
      </c>
      <c r="J211">
        <f t="shared" si="38"/>
        <v>122.30883648058922</v>
      </c>
      <c r="K211">
        <f t="shared" si="39"/>
        <v>128.32253307457196</v>
      </c>
    </row>
    <row r="212" spans="1:11">
      <c r="A212" s="5" t="s">
        <v>216</v>
      </c>
      <c r="B212">
        <f t="shared" si="30"/>
        <v>44.841225999999963</v>
      </c>
      <c r="C212">
        <f t="shared" si="31"/>
        <v>56.085877337013152</v>
      </c>
      <c r="D212">
        <f t="shared" si="32"/>
        <v>66.55741160380677</v>
      </c>
      <c r="E212">
        <f t="shared" si="33"/>
        <v>75.790834382674021</v>
      </c>
      <c r="F212">
        <f t="shared" si="34"/>
        <v>82.493980092015107</v>
      </c>
      <c r="G212">
        <f t="shared" si="35"/>
        <v>86.730710015652647</v>
      </c>
      <c r="H212">
        <f t="shared" si="36"/>
        <v>89.130246332202844</v>
      </c>
      <c r="I212">
        <f t="shared" si="37"/>
        <v>89.868876489890695</v>
      </c>
      <c r="J212">
        <f t="shared" si="38"/>
        <v>89.113534246826433</v>
      </c>
      <c r="K212">
        <f t="shared" si="39"/>
        <v>86.84109643673672</v>
      </c>
    </row>
    <row r="213" spans="1:11">
      <c r="A213" s="5" t="s">
        <v>217</v>
      </c>
      <c r="B213">
        <f t="shared" si="30"/>
        <v>3.3687859999999983</v>
      </c>
      <c r="C213">
        <f t="shared" si="31"/>
        <v>3.363145611066451</v>
      </c>
      <c r="D213">
        <f t="shared" si="32"/>
        <v>3.2617037659801236</v>
      </c>
      <c r="E213">
        <f t="shared" si="33"/>
        <v>3.1061349890346475</v>
      </c>
      <c r="F213">
        <f t="shared" si="34"/>
        <v>2.9001475759237505</v>
      </c>
      <c r="G213">
        <f t="shared" si="35"/>
        <v>2.6585360552054311</v>
      </c>
      <c r="H213">
        <f t="shared" si="36"/>
        <v>2.4142241714368584</v>
      </c>
      <c r="I213">
        <f t="shared" si="37"/>
        <v>2.1684465213205484</v>
      </c>
      <c r="J213">
        <f t="shared" si="38"/>
        <v>1.9073386544003792</v>
      </c>
      <c r="K213">
        <f t="shared" si="39"/>
        <v>1.6388806972523182</v>
      </c>
    </row>
    <row r="214" spans="1:11">
      <c r="A214" s="5" t="s">
        <v>218</v>
      </c>
      <c r="B214">
        <f t="shared" si="30"/>
        <v>27.44470200000001</v>
      </c>
      <c r="C214">
        <f t="shared" si="31"/>
        <v>29.364438157834417</v>
      </c>
      <c r="D214">
        <f t="shared" si="32"/>
        <v>29.763996909113473</v>
      </c>
      <c r="E214">
        <f t="shared" si="33"/>
        <v>29.282391328061713</v>
      </c>
      <c r="F214">
        <f t="shared" si="34"/>
        <v>28.041473849964923</v>
      </c>
      <c r="G214">
        <f t="shared" si="35"/>
        <v>26.164535713059731</v>
      </c>
      <c r="H214">
        <f t="shared" si="36"/>
        <v>24.078574260958295</v>
      </c>
      <c r="I214">
        <f t="shared" si="37"/>
        <v>21.917855184965422</v>
      </c>
      <c r="J214">
        <f t="shared" si="38"/>
        <v>19.778150969740988</v>
      </c>
      <c r="K214">
        <f t="shared" si="39"/>
        <v>17.836731778013153</v>
      </c>
    </row>
    <row r="215" spans="1:11">
      <c r="A215" s="5" t="s">
        <v>219</v>
      </c>
      <c r="B215">
        <f t="shared" si="30"/>
        <v>0.23965099999113207</v>
      </c>
      <c r="C215">
        <f t="shared" si="31"/>
        <v>0.28749815929902106</v>
      </c>
      <c r="D215">
        <f t="shared" si="32"/>
        <v>0.32734893110648844</v>
      </c>
      <c r="E215">
        <f t="shared" si="33"/>
        <v>0.35907839881440856</v>
      </c>
      <c r="F215">
        <f t="shared" si="34"/>
        <v>0.37983131885697324</v>
      </c>
      <c r="G215">
        <f t="shared" si="35"/>
        <v>0.39054289205981185</v>
      </c>
      <c r="H215">
        <f t="shared" si="36"/>
        <v>0.39178189796904456</v>
      </c>
      <c r="I215">
        <f t="shared" si="37"/>
        <v>0.38344957818393538</v>
      </c>
      <c r="J215">
        <f t="shared" si="38"/>
        <v>0.36638437251337652</v>
      </c>
      <c r="K215">
        <f t="shared" si="39"/>
        <v>0.34224119461461266</v>
      </c>
    </row>
    <row r="216" spans="1:11">
      <c r="A216" s="5" t="s">
        <v>220</v>
      </c>
      <c r="B216">
        <f t="shared" si="30"/>
        <v>28.979856999999996</v>
      </c>
      <c r="C216">
        <f t="shared" si="31"/>
        <v>32.705122553912524</v>
      </c>
      <c r="D216">
        <f t="shared" si="32"/>
        <v>35.44089936151709</v>
      </c>
      <c r="E216">
        <f t="shared" si="33"/>
        <v>37.228619912471935</v>
      </c>
      <c r="F216">
        <f t="shared" si="34"/>
        <v>37.975873457485577</v>
      </c>
      <c r="G216">
        <f t="shared" si="35"/>
        <v>37.81747128753922</v>
      </c>
      <c r="H216">
        <f t="shared" si="36"/>
        <v>36.84882551397542</v>
      </c>
      <c r="I216">
        <f t="shared" si="37"/>
        <v>35.152984764601079</v>
      </c>
      <c r="J216">
        <f t="shared" si="38"/>
        <v>32.689951501428936</v>
      </c>
      <c r="K216">
        <f t="shared" si="39"/>
        <v>29.431798364411684</v>
      </c>
    </row>
    <row r="217" spans="1:11">
      <c r="A217" s="5" t="s">
        <v>221</v>
      </c>
      <c r="B217">
        <f t="shared" si="30"/>
        <v>87.848444994377459</v>
      </c>
      <c r="C217">
        <f t="shared" si="31"/>
        <v>95.224653666506015</v>
      </c>
      <c r="D217">
        <f t="shared" si="32"/>
        <v>98.546756902251659</v>
      </c>
      <c r="E217">
        <f t="shared" si="33"/>
        <v>99.031103886501711</v>
      </c>
      <c r="F217">
        <f t="shared" si="34"/>
        <v>96.630264984099369</v>
      </c>
      <c r="G217">
        <f t="shared" si="35"/>
        <v>91.66155542500573</v>
      </c>
      <c r="H217">
        <f t="shared" si="36"/>
        <v>85.223707237323936</v>
      </c>
      <c r="I217">
        <f t="shared" si="37"/>
        <v>77.736514189870107</v>
      </c>
      <c r="J217">
        <f t="shared" si="38"/>
        <v>69.060175727883276</v>
      </c>
      <c r="K217">
        <f t="shared" si="39"/>
        <v>59.517892893008458</v>
      </c>
    </row>
    <row r="218" spans="1:11">
      <c r="A218" s="5" t="s">
        <v>222</v>
      </c>
      <c r="B218">
        <f t="shared" si="30"/>
        <v>0</v>
      </c>
      <c r="C218">
        <f t="shared" si="31"/>
        <v>0</v>
      </c>
      <c r="D218">
        <f t="shared" si="32"/>
        <v>0</v>
      </c>
      <c r="E218">
        <f t="shared" si="33"/>
        <v>0</v>
      </c>
      <c r="F218">
        <f t="shared" si="34"/>
        <v>0</v>
      </c>
      <c r="G218">
        <f t="shared" si="35"/>
        <v>0</v>
      </c>
      <c r="H218">
        <f t="shared" si="36"/>
        <v>0</v>
      </c>
      <c r="I218">
        <f t="shared" si="37"/>
        <v>0</v>
      </c>
      <c r="J218">
        <f t="shared" si="38"/>
        <v>0</v>
      </c>
      <c r="K218">
        <f t="shared" si="39"/>
        <v>0</v>
      </c>
    </row>
    <row r="219" spans="1:11">
      <c r="A219" s="5" t="s">
        <v>223</v>
      </c>
      <c r="B219">
        <f t="shared" si="30"/>
        <v>0</v>
      </c>
      <c r="C219">
        <f t="shared" si="31"/>
        <v>0</v>
      </c>
      <c r="D219">
        <f t="shared" si="32"/>
        <v>0</v>
      </c>
      <c r="E219">
        <f t="shared" si="33"/>
        <v>0</v>
      </c>
      <c r="F219">
        <f t="shared" si="34"/>
        <v>0</v>
      </c>
      <c r="G219">
        <f t="shared" si="35"/>
        <v>0</v>
      </c>
      <c r="H219">
        <f t="shared" si="36"/>
        <v>0</v>
      </c>
      <c r="I219">
        <f t="shared" si="37"/>
        <v>0</v>
      </c>
      <c r="J219">
        <f t="shared" si="38"/>
        <v>0</v>
      </c>
      <c r="K219">
        <f t="shared" si="39"/>
        <v>0</v>
      </c>
    </row>
    <row r="220" spans="1:11">
      <c r="A220" s="5" t="s">
        <v>224</v>
      </c>
      <c r="B220">
        <f t="shared" si="30"/>
        <v>24.052513999999999</v>
      </c>
      <c r="C220">
        <f t="shared" si="31"/>
        <v>30.943188279226856</v>
      </c>
      <c r="D220">
        <f t="shared" si="32"/>
        <v>36.757852403655441</v>
      </c>
      <c r="E220">
        <f t="shared" si="33"/>
        <v>41.858003502282038</v>
      </c>
      <c r="F220">
        <f t="shared" si="34"/>
        <v>45.74026510955796</v>
      </c>
      <c r="G220">
        <f t="shared" si="35"/>
        <v>48.060471355018883</v>
      </c>
      <c r="H220">
        <f t="shared" si="36"/>
        <v>49.194267268087536</v>
      </c>
      <c r="I220">
        <f t="shared" si="37"/>
        <v>49.253414591665177</v>
      </c>
      <c r="J220">
        <f t="shared" si="38"/>
        <v>48.358772433359547</v>
      </c>
      <c r="K220">
        <f t="shared" si="39"/>
        <v>46.722902763826831</v>
      </c>
    </row>
    <row r="221" spans="1:11">
      <c r="A221" s="5" t="s">
        <v>225</v>
      </c>
      <c r="B221">
        <f t="shared" si="30"/>
        <v>13.088569999999994</v>
      </c>
      <c r="C221">
        <f t="shared" si="31"/>
        <v>16.33430128799176</v>
      </c>
      <c r="D221">
        <f t="shared" si="32"/>
        <v>19.490754081708992</v>
      </c>
      <c r="E221">
        <f t="shared" si="33"/>
        <v>22.466106439159532</v>
      </c>
      <c r="F221">
        <f t="shared" si="34"/>
        <v>24.740211421324013</v>
      </c>
      <c r="G221">
        <f t="shared" si="35"/>
        <v>26.349932226018396</v>
      </c>
      <c r="H221">
        <f t="shared" si="36"/>
        <v>27.48364601859787</v>
      </c>
      <c r="I221">
        <f t="shared" si="37"/>
        <v>28.117071263618964</v>
      </c>
      <c r="J221">
        <f t="shared" si="38"/>
        <v>28.298476990785915</v>
      </c>
      <c r="K221">
        <f t="shared" si="39"/>
        <v>28.021617356070788</v>
      </c>
    </row>
    <row r="222" spans="1:11">
      <c r="A222" s="5" t="s">
        <v>226</v>
      </c>
      <c r="B222">
        <f t="shared" si="30"/>
        <v>12.571454000000008</v>
      </c>
      <c r="C222">
        <f t="shared" si="31"/>
        <v>12.518272173291683</v>
      </c>
      <c r="D222">
        <f t="shared" si="32"/>
        <v>11.818098063309971</v>
      </c>
      <c r="E222">
        <f t="shared" si="33"/>
        <v>10.803297191308669</v>
      </c>
      <c r="F222">
        <f t="shared" si="34"/>
        <v>9.6063414174705954</v>
      </c>
      <c r="G222">
        <f t="shared" si="35"/>
        <v>8.3733805319412298</v>
      </c>
      <c r="H222">
        <f t="shared" si="36"/>
        <v>7.3565143499412056</v>
      </c>
      <c r="I222">
        <f t="shared" si="37"/>
        <v>6.5557690803915287</v>
      </c>
      <c r="J222">
        <f t="shared" si="38"/>
        <v>5.9440856893866627</v>
      </c>
      <c r="K222">
        <f t="shared" si="39"/>
        <v>5.4938939297498344</v>
      </c>
    </row>
    <row r="223" spans="1:11">
      <c r="A223" s="26" t="s">
        <v>251</v>
      </c>
      <c r="B223">
        <f t="shared" si="30"/>
        <v>310.38394799999998</v>
      </c>
      <c r="C223">
        <f t="shared" si="31"/>
        <v>342.94440235055282</v>
      </c>
      <c r="D223">
        <f t="shared" si="32"/>
        <v>384.82298375806653</v>
      </c>
      <c r="E223">
        <f t="shared" si="33"/>
        <v>428.70156908050484</v>
      </c>
      <c r="F223">
        <f t="shared" si="34"/>
        <v>475.71534320173259</v>
      </c>
      <c r="G223">
        <f t="shared" si="35"/>
        <v>527.77316481616538</v>
      </c>
      <c r="H223">
        <f t="shared" si="36"/>
        <v>581.13917029284778</v>
      </c>
      <c r="I223">
        <f t="shared" si="37"/>
        <v>632.4601540064217</v>
      </c>
      <c r="J223">
        <f t="shared" si="38"/>
        <v>677.32111621035097</v>
      </c>
      <c r="K223">
        <f t="shared" si="39"/>
        <v>713.1717140496753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9"/>
  <dimension ref="A1:H181"/>
  <sheetViews>
    <sheetView workbookViewId="0">
      <selection activeCell="R38" sqref="R38"/>
    </sheetView>
  </sheetViews>
  <sheetFormatPr defaultColWidth="10.6640625" defaultRowHeight="14.4"/>
  <cols>
    <col min="1" max="8" width="20.6640625" customWidth="1"/>
  </cols>
  <sheetData>
    <row r="1" spans="1:8" ht="57.6">
      <c r="A1" t="s">
        <v>266</v>
      </c>
      <c r="B1" s="40" t="s">
        <v>267</v>
      </c>
      <c r="C1" s="40" t="s">
        <v>269</v>
      </c>
      <c r="D1" s="40" t="s">
        <v>270</v>
      </c>
      <c r="E1" s="40" t="s">
        <v>271</v>
      </c>
      <c r="F1" s="40" t="s">
        <v>272</v>
      </c>
      <c r="G1" s="40" t="s">
        <v>273</v>
      </c>
      <c r="H1" s="40" t="s">
        <v>274</v>
      </c>
    </row>
    <row r="2" spans="1:8">
      <c r="A2" s="41" t="s">
        <v>8</v>
      </c>
      <c r="B2" s="36">
        <v>111</v>
      </c>
      <c r="C2" s="37">
        <v>7.4999999999999997E-2</v>
      </c>
      <c r="D2" s="38">
        <v>-0.41</v>
      </c>
      <c r="E2" s="36">
        <v>1456</v>
      </c>
      <c r="F2" s="37">
        <v>-6.0000000000000001E-3</v>
      </c>
      <c r="G2" s="39">
        <v>1.4E-3</v>
      </c>
      <c r="H2" s="39">
        <v>-8.9800000000000005E-2</v>
      </c>
    </row>
    <row r="3" spans="1:8">
      <c r="A3" s="41" t="s">
        <v>11</v>
      </c>
      <c r="B3" s="36">
        <v>2247</v>
      </c>
      <c r="C3" s="37">
        <v>2E-3</v>
      </c>
      <c r="D3" s="38">
        <v>-0.41</v>
      </c>
      <c r="E3" s="36">
        <v>57980</v>
      </c>
      <c r="F3" s="37">
        <v>-2E-3</v>
      </c>
      <c r="G3" s="39">
        <v>1.4E-3</v>
      </c>
      <c r="H3" s="39">
        <v>-8.9800000000000005E-2</v>
      </c>
    </row>
    <row r="4" spans="1:8">
      <c r="A4" s="41" t="s">
        <v>26</v>
      </c>
      <c r="B4" s="36">
        <v>154</v>
      </c>
      <c r="C4" s="37">
        <v>4.3999999999999997E-2</v>
      </c>
      <c r="D4" s="38">
        <v>-0.41</v>
      </c>
      <c r="E4" s="36">
        <v>4362</v>
      </c>
      <c r="F4" s="37">
        <v>-1.0999999999999999E-2</v>
      </c>
      <c r="G4" s="39">
        <v>1.4E-3</v>
      </c>
      <c r="H4" s="39">
        <v>-8.9800000000000005E-2</v>
      </c>
    </row>
    <row r="5" spans="1:8">
      <c r="A5" s="41" t="s">
        <v>30</v>
      </c>
      <c r="B5" s="36">
        <v>751</v>
      </c>
      <c r="C5" s="37">
        <v>8.0000000000000002E-3</v>
      </c>
      <c r="D5" s="38">
        <v>-0.41</v>
      </c>
      <c r="E5" s="36">
        <v>10878</v>
      </c>
      <c r="F5" s="37">
        <v>-0.01</v>
      </c>
      <c r="G5" s="39">
        <v>1.4E-3</v>
      </c>
      <c r="H5" s="39">
        <v>-8.9800000000000005E-2</v>
      </c>
    </row>
    <row r="6" spans="1:8">
      <c r="A6" s="41" t="s">
        <v>36</v>
      </c>
      <c r="B6" s="36">
        <v>227</v>
      </c>
      <c r="C6" s="37">
        <v>0.05</v>
      </c>
      <c r="D6" s="38">
        <v>-0.41</v>
      </c>
      <c r="E6" s="36">
        <v>5410</v>
      </c>
      <c r="F6" s="37">
        <v>-0.01</v>
      </c>
      <c r="G6" s="39">
        <v>1.4E-3</v>
      </c>
      <c r="H6" s="39">
        <v>-8.9800000000000005E-2</v>
      </c>
    </row>
    <row r="7" spans="1:8">
      <c r="A7" s="41" t="s">
        <v>37</v>
      </c>
      <c r="B7" s="36">
        <v>19</v>
      </c>
      <c r="C7" s="37">
        <v>4.7E-2</v>
      </c>
      <c r="D7" s="38">
        <v>-0.41</v>
      </c>
      <c r="E7" s="36">
        <v>164</v>
      </c>
      <c r="F7" s="37">
        <v>-0.01</v>
      </c>
      <c r="G7" s="39">
        <v>1.4E-3</v>
      </c>
      <c r="H7" s="39">
        <v>-8.9800000000000005E-2</v>
      </c>
    </row>
    <row r="8" spans="1:8">
      <c r="A8" s="41" t="s">
        <v>40</v>
      </c>
      <c r="B8" s="36">
        <v>5872</v>
      </c>
      <c r="C8" s="37">
        <v>2E-3</v>
      </c>
      <c r="D8" s="38">
        <v>-0.41</v>
      </c>
      <c r="E8" s="36">
        <v>19039</v>
      </c>
      <c r="F8" s="37">
        <v>-1.0999999999999999E-2</v>
      </c>
      <c r="G8" s="39">
        <v>1.4E-3</v>
      </c>
      <c r="H8" s="39">
        <v>-8.9800000000000005E-2</v>
      </c>
    </row>
    <row r="9" spans="1:8">
      <c r="A9" s="41" t="s">
        <v>244</v>
      </c>
      <c r="B9" s="36">
        <v>12</v>
      </c>
      <c r="C9" s="37">
        <v>2.1999999999999999E-2</v>
      </c>
      <c r="D9" s="38">
        <v>-0.41</v>
      </c>
      <c r="E9" s="36">
        <v>85</v>
      </c>
      <c r="F9" s="37">
        <v>2E-3</v>
      </c>
      <c r="G9" s="39">
        <v>1.4E-3</v>
      </c>
      <c r="H9" s="39">
        <v>-8.9800000000000005E-2</v>
      </c>
    </row>
    <row r="10" spans="1:8">
      <c r="A10" s="41" t="s">
        <v>43</v>
      </c>
      <c r="B10" s="36">
        <v>3757</v>
      </c>
      <c r="C10" s="37">
        <v>1E-3</v>
      </c>
      <c r="D10" s="38">
        <v>-0.41</v>
      </c>
      <c r="E10" s="36">
        <v>22485</v>
      </c>
      <c r="F10" s="37">
        <v>-1E-3</v>
      </c>
      <c r="G10" s="39">
        <v>1.4E-3</v>
      </c>
      <c r="H10" s="39">
        <v>-8.9800000000000005E-2</v>
      </c>
    </row>
    <row r="11" spans="1:8">
      <c r="A11" s="41" t="s">
        <v>44</v>
      </c>
      <c r="B11" s="36">
        <v>206</v>
      </c>
      <c r="C11" s="37">
        <v>2.5999999999999999E-2</v>
      </c>
      <c r="D11" s="38">
        <v>-0.41</v>
      </c>
      <c r="E11" s="36">
        <v>11208</v>
      </c>
      <c r="F11" s="37">
        <v>-7.0000000000000001E-3</v>
      </c>
      <c r="G11" s="39">
        <v>1.4E-3</v>
      </c>
      <c r="H11" s="39">
        <v>-8.9800000000000005E-2</v>
      </c>
    </row>
    <row r="12" spans="1:8">
      <c r="A12" s="41" t="s">
        <v>51</v>
      </c>
      <c r="B12" s="36">
        <v>4529</v>
      </c>
      <c r="C12" s="37">
        <v>1E-3</v>
      </c>
      <c r="D12" s="38">
        <v>-0.41</v>
      </c>
      <c r="E12" s="36">
        <v>22363</v>
      </c>
      <c r="F12" s="37">
        <v>-1E-3</v>
      </c>
      <c r="G12" s="39">
        <v>1.4E-3</v>
      </c>
      <c r="H12" s="39">
        <v>-8.9800000000000005E-2</v>
      </c>
    </row>
    <row r="13" spans="1:8">
      <c r="A13" s="5" t="s">
        <v>54</v>
      </c>
      <c r="B13" s="36">
        <v>2626</v>
      </c>
      <c r="C13" s="37">
        <v>5.0000000000000001E-3</v>
      </c>
      <c r="D13" s="38">
        <v>-0.41</v>
      </c>
      <c r="E13" s="36">
        <v>10402</v>
      </c>
      <c r="F13" s="37">
        <v>0</v>
      </c>
      <c r="G13" s="39">
        <v>1.4E-3</v>
      </c>
      <c r="H13" s="39">
        <v>-8.9800000000000005E-2</v>
      </c>
    </row>
    <row r="14" spans="1:8">
      <c r="A14" s="41" t="s">
        <v>63</v>
      </c>
      <c r="B14" s="36">
        <v>1</v>
      </c>
      <c r="C14" s="37">
        <v>0.02</v>
      </c>
      <c r="D14" s="38">
        <v>-0.41</v>
      </c>
      <c r="E14" s="36">
        <v>6</v>
      </c>
      <c r="F14" s="37">
        <v>0</v>
      </c>
      <c r="G14" s="39">
        <v>1.4E-3</v>
      </c>
      <c r="H14" s="39">
        <v>-8.9800000000000005E-2</v>
      </c>
    </row>
    <row r="15" spans="1:8">
      <c r="A15" s="41" t="s">
        <v>67</v>
      </c>
      <c r="B15" s="36">
        <v>8</v>
      </c>
      <c r="C15" s="37">
        <v>4.2000000000000003E-2</v>
      </c>
      <c r="D15" s="38">
        <v>-0.41</v>
      </c>
      <c r="E15" s="36">
        <v>73</v>
      </c>
      <c r="F15" s="37">
        <v>8.9999999999999993E-3</v>
      </c>
      <c r="G15" s="39">
        <v>1.4E-3</v>
      </c>
      <c r="H15" s="39">
        <v>-8.9800000000000005E-2</v>
      </c>
    </row>
    <row r="16" spans="1:8">
      <c r="A16" s="41" t="s">
        <v>69</v>
      </c>
      <c r="B16" s="36">
        <v>261</v>
      </c>
      <c r="C16" s="37">
        <v>4.0000000000000001E-3</v>
      </c>
      <c r="D16" s="38">
        <v>-0.41</v>
      </c>
      <c r="E16" s="36">
        <v>1578</v>
      </c>
      <c r="F16" s="37">
        <v>-7.0000000000000001E-3</v>
      </c>
      <c r="G16" s="39">
        <v>1.4E-3</v>
      </c>
      <c r="H16" s="39">
        <v>-8.9800000000000005E-2</v>
      </c>
    </row>
    <row r="17" spans="1:8">
      <c r="A17" s="41" t="s">
        <v>72</v>
      </c>
      <c r="B17" s="36">
        <v>248</v>
      </c>
      <c r="C17" s="37">
        <v>7.0000000000000001E-3</v>
      </c>
      <c r="D17" s="38">
        <v>-0.41</v>
      </c>
      <c r="E17" s="36">
        <v>11736</v>
      </c>
      <c r="F17" s="37">
        <v>-1.0999999999999999E-2</v>
      </c>
      <c r="G17" s="39">
        <v>1.4E-3</v>
      </c>
      <c r="H17" s="39">
        <v>-8.9800000000000005E-2</v>
      </c>
    </row>
    <row r="18" spans="1:8">
      <c r="A18" s="41" t="s">
        <v>80</v>
      </c>
      <c r="B18" s="36">
        <v>4895</v>
      </c>
      <c r="C18" s="37">
        <v>1E-3</v>
      </c>
      <c r="D18" s="38">
        <v>-0.41</v>
      </c>
      <c r="E18" s="36">
        <v>22000</v>
      </c>
      <c r="F18" s="37">
        <v>0</v>
      </c>
      <c r="G18" s="39">
        <v>1.4E-3</v>
      </c>
      <c r="H18" s="39">
        <v>-8.9800000000000005E-2</v>
      </c>
    </row>
    <row r="19" spans="1:8">
      <c r="A19" s="41" t="s">
        <v>81</v>
      </c>
      <c r="B19" s="36">
        <v>19</v>
      </c>
      <c r="C19" s="37">
        <v>0.05</v>
      </c>
      <c r="D19" s="38">
        <v>-0.41</v>
      </c>
      <c r="E19" s="36">
        <v>488</v>
      </c>
      <c r="F19" s="37">
        <v>4.0000000000000001E-3</v>
      </c>
      <c r="G19" s="39">
        <v>1.4E-3</v>
      </c>
      <c r="H19" s="39">
        <v>-8.9800000000000005E-2</v>
      </c>
    </row>
    <row r="20" spans="1:8">
      <c r="A20" s="41" t="s">
        <v>84</v>
      </c>
      <c r="B20" s="36">
        <v>265</v>
      </c>
      <c r="C20" s="37">
        <v>6.0000000000000001E-3</v>
      </c>
      <c r="D20" s="38">
        <v>-0.41</v>
      </c>
      <c r="E20" s="36">
        <v>4482</v>
      </c>
      <c r="F20" s="37">
        <v>-2.1999999999999999E-2</v>
      </c>
      <c r="G20" s="39">
        <v>1.4E-3</v>
      </c>
      <c r="H20" s="39">
        <v>-8.9800000000000005E-2</v>
      </c>
    </row>
    <row r="21" spans="1:8">
      <c r="A21" s="41" t="s">
        <v>91</v>
      </c>
      <c r="B21" s="36">
        <v>495</v>
      </c>
      <c r="C21" s="37">
        <v>2.5999999999999999E-2</v>
      </c>
      <c r="D21" s="38">
        <v>-0.41</v>
      </c>
      <c r="E21" s="36">
        <v>6400</v>
      </c>
      <c r="F21" s="37">
        <v>-5.0000000000000001E-3</v>
      </c>
      <c r="G21" s="39">
        <v>1.4E-3</v>
      </c>
      <c r="H21" s="39">
        <v>-8.9800000000000005E-2</v>
      </c>
    </row>
    <row r="22" spans="1:8">
      <c r="A22" s="41" t="s">
        <v>92</v>
      </c>
      <c r="B22" s="36">
        <v>60</v>
      </c>
      <c r="C22" s="37">
        <v>4.4999999999999998E-2</v>
      </c>
      <c r="D22" s="38">
        <v>-0.41</v>
      </c>
      <c r="E22" s="36">
        <v>1982</v>
      </c>
      <c r="F22" s="37">
        <v>-5.0000000000000001E-3</v>
      </c>
      <c r="G22" s="39">
        <v>1.4E-3</v>
      </c>
      <c r="H22" s="39">
        <v>-8.9800000000000005E-2</v>
      </c>
    </row>
    <row r="23" spans="1:8">
      <c r="A23" s="41" t="s">
        <v>109</v>
      </c>
      <c r="B23" s="36">
        <v>615</v>
      </c>
      <c r="C23" s="37">
        <v>4.1000000000000002E-2</v>
      </c>
      <c r="D23" s="38">
        <v>-0.41</v>
      </c>
      <c r="E23" s="36">
        <v>3423</v>
      </c>
      <c r="F23" s="37">
        <v>-3.0000000000000001E-3</v>
      </c>
      <c r="G23" s="39">
        <v>1.4E-3</v>
      </c>
      <c r="H23" s="39">
        <v>-8.9800000000000005E-2</v>
      </c>
    </row>
    <row r="24" spans="1:8">
      <c r="A24" s="41" t="s">
        <v>116</v>
      </c>
      <c r="B24" s="36">
        <v>3</v>
      </c>
      <c r="C24" s="37">
        <v>1.0999999999999999E-2</v>
      </c>
      <c r="D24" s="38">
        <v>-0.41</v>
      </c>
      <c r="E24" s="36">
        <v>44</v>
      </c>
      <c r="F24" s="37">
        <v>5.0000000000000001E-3</v>
      </c>
      <c r="G24" s="39">
        <v>1.4E-3</v>
      </c>
      <c r="H24" s="39">
        <v>-8.9800000000000005E-2</v>
      </c>
    </row>
    <row r="25" spans="1:8">
      <c r="A25" s="41" t="s">
        <v>117</v>
      </c>
      <c r="B25" s="36">
        <v>665</v>
      </c>
      <c r="C25" s="37">
        <v>8.9999999999999993E-3</v>
      </c>
      <c r="D25" s="38">
        <v>-0.41</v>
      </c>
      <c r="E25" s="36">
        <v>4209</v>
      </c>
      <c r="F25" s="37">
        <v>-7.0000000000000001E-3</v>
      </c>
      <c r="G25" s="39">
        <v>1.4E-3</v>
      </c>
      <c r="H25" s="39">
        <v>-8.9800000000000005E-2</v>
      </c>
    </row>
    <row r="26" spans="1:8">
      <c r="A26" s="41" t="s">
        <v>282</v>
      </c>
      <c r="B26" s="36">
        <v>8</v>
      </c>
      <c r="C26" s="37">
        <v>1.7000000000000001E-2</v>
      </c>
      <c r="D26" s="38">
        <v>-0.41</v>
      </c>
      <c r="E26" s="36">
        <v>217</v>
      </c>
      <c r="F26" s="37">
        <v>0</v>
      </c>
      <c r="G26" s="39">
        <v>1.4E-3</v>
      </c>
      <c r="H26" s="39">
        <v>-8.9800000000000005E-2</v>
      </c>
    </row>
    <row r="27" spans="1:8">
      <c r="A27" s="41" t="s">
        <v>122</v>
      </c>
      <c r="B27" s="36">
        <v>2107</v>
      </c>
      <c r="C27" s="37">
        <v>6.0000000000000001E-3</v>
      </c>
      <c r="D27" s="38">
        <v>-0.41</v>
      </c>
      <c r="E27" s="36">
        <v>12325</v>
      </c>
      <c r="F27" s="37">
        <v>-5.0000000000000001E-3</v>
      </c>
      <c r="G27" s="39">
        <v>1.4E-3</v>
      </c>
      <c r="H27" s="39">
        <v>-8.9800000000000005E-2</v>
      </c>
    </row>
    <row r="28" spans="1:8">
      <c r="A28" s="41" t="s">
        <v>123</v>
      </c>
      <c r="B28" s="36">
        <v>340</v>
      </c>
      <c r="C28" s="37">
        <v>0.02</v>
      </c>
      <c r="D28" s="38">
        <v>-0.41</v>
      </c>
      <c r="E28" s="36">
        <v>3105</v>
      </c>
      <c r="F28" s="37">
        <v>-0.01</v>
      </c>
      <c r="G28" s="39">
        <v>1.4E-3</v>
      </c>
      <c r="H28" s="39">
        <v>-8.9800000000000005E-2</v>
      </c>
    </row>
    <row r="29" spans="1:8">
      <c r="A29" s="41" t="s">
        <v>126</v>
      </c>
      <c r="B29" s="36">
        <v>240</v>
      </c>
      <c r="C29" s="37">
        <v>2.4E-2</v>
      </c>
      <c r="D29" s="38">
        <v>-0.41</v>
      </c>
      <c r="E29" s="36">
        <v>12174</v>
      </c>
      <c r="F29" s="37">
        <v>-6.0000000000000001E-3</v>
      </c>
      <c r="G29" s="39">
        <v>1.4E-3</v>
      </c>
      <c r="H29" s="39">
        <v>-8.9800000000000005E-2</v>
      </c>
    </row>
    <row r="30" spans="1:8">
      <c r="A30" s="41" t="s">
        <v>130</v>
      </c>
      <c r="B30" s="36">
        <v>4</v>
      </c>
      <c r="C30" s="37">
        <v>1.7999999999999999E-2</v>
      </c>
      <c r="D30" s="38">
        <v>-0.41</v>
      </c>
      <c r="E30" s="36">
        <v>222</v>
      </c>
      <c r="F30" s="37">
        <v>-0.02</v>
      </c>
      <c r="G30" s="39">
        <v>1.4E-3</v>
      </c>
      <c r="H30" s="39">
        <v>-8.9800000000000005E-2</v>
      </c>
    </row>
    <row r="31" spans="1:8">
      <c r="A31" s="41" t="s">
        <v>131</v>
      </c>
      <c r="B31" s="36">
        <v>3</v>
      </c>
      <c r="C31" s="37">
        <v>0.01</v>
      </c>
      <c r="D31" s="38">
        <v>-0.41</v>
      </c>
      <c r="E31" s="36">
        <v>35</v>
      </c>
      <c r="F31" s="37">
        <v>0</v>
      </c>
      <c r="G31" s="39">
        <v>1.4E-3</v>
      </c>
      <c r="H31" s="39">
        <v>-8.9800000000000005E-2</v>
      </c>
    </row>
    <row r="32" spans="1:8">
      <c r="A32" s="41" t="s">
        <v>138</v>
      </c>
      <c r="B32" s="36">
        <v>186</v>
      </c>
      <c r="C32" s="37">
        <v>5.6000000000000001E-2</v>
      </c>
      <c r="D32" s="38">
        <v>-0.41</v>
      </c>
      <c r="E32" s="36">
        <v>5171</v>
      </c>
      <c r="F32" s="37">
        <v>2E-3</v>
      </c>
      <c r="G32" s="39">
        <v>1.4E-3</v>
      </c>
      <c r="H32" s="39">
        <v>-8.9800000000000005E-2</v>
      </c>
    </row>
    <row r="33" spans="1:8">
      <c r="A33" s="41" t="s">
        <v>139</v>
      </c>
      <c r="B33" s="36">
        <v>1393</v>
      </c>
      <c r="C33" s="37">
        <v>1.4999999999999999E-2</v>
      </c>
      <c r="D33" s="38">
        <v>-0.41</v>
      </c>
      <c r="E33" s="36">
        <v>38177</v>
      </c>
      <c r="F33" s="37">
        <v>-5.0000000000000001E-3</v>
      </c>
      <c r="G33" s="39">
        <v>1.4E-3</v>
      </c>
      <c r="H33" s="39">
        <v>-8.9800000000000005E-2</v>
      </c>
    </row>
    <row r="34" spans="1:8">
      <c r="A34" s="41" t="s">
        <v>148</v>
      </c>
      <c r="B34" s="36">
        <v>12</v>
      </c>
      <c r="C34" s="37">
        <v>4.9000000000000002E-2</v>
      </c>
      <c r="D34" s="38">
        <v>-0.41</v>
      </c>
      <c r="E34" s="36">
        <v>1156</v>
      </c>
      <c r="F34" s="37">
        <v>-0.01</v>
      </c>
      <c r="G34" s="39">
        <v>1.4E-3</v>
      </c>
      <c r="H34" s="39">
        <v>-8.9800000000000005E-2</v>
      </c>
    </row>
    <row r="35" spans="1:8">
      <c r="A35" s="41" t="s">
        <v>149</v>
      </c>
      <c r="B35" s="36">
        <v>965</v>
      </c>
      <c r="C35" s="37">
        <v>5.6000000000000001E-2</v>
      </c>
      <c r="D35" s="38">
        <v>-0.41</v>
      </c>
      <c r="E35" s="36">
        <v>7427</v>
      </c>
      <c r="F35" s="37">
        <v>-0.04</v>
      </c>
      <c r="G35" s="39">
        <v>1.4E-3</v>
      </c>
      <c r="H35" s="39">
        <v>-8.9800000000000005E-2</v>
      </c>
    </row>
    <row r="36" spans="1:8">
      <c r="A36" s="41" t="s">
        <v>283</v>
      </c>
      <c r="B36" s="36">
        <v>17</v>
      </c>
      <c r="C36" s="37">
        <v>1E-3</v>
      </c>
      <c r="D36" s="38">
        <v>-0.41</v>
      </c>
      <c r="E36" s="36">
        <v>91</v>
      </c>
      <c r="F36" s="37">
        <v>7.0000000000000001E-3</v>
      </c>
      <c r="G36" s="39">
        <v>1.4E-3</v>
      </c>
      <c r="H36" s="39">
        <v>-8.9800000000000005E-2</v>
      </c>
    </row>
    <row r="37" spans="1:8">
      <c r="A37" s="41" t="s">
        <v>170</v>
      </c>
      <c r="B37" s="36">
        <v>85</v>
      </c>
      <c r="C37" s="37">
        <v>0.01</v>
      </c>
      <c r="D37" s="38">
        <v>-0.41</v>
      </c>
      <c r="E37" s="36">
        <v>475</v>
      </c>
      <c r="F37" s="37">
        <v>2.5000000000000001E-2</v>
      </c>
      <c r="G37" s="39">
        <v>1.4E-3</v>
      </c>
      <c r="H37" s="39">
        <v>-8.9800000000000005E-2</v>
      </c>
    </row>
    <row r="38" spans="1:8">
      <c r="A38" s="41" t="s">
        <v>178</v>
      </c>
      <c r="B38" s="36">
        <v>5</v>
      </c>
      <c r="C38" s="37">
        <v>2.5999999999999999E-2</v>
      </c>
      <c r="D38" s="38">
        <v>-0.41</v>
      </c>
      <c r="E38" s="36">
        <v>27</v>
      </c>
      <c r="F38" s="37">
        <v>0</v>
      </c>
      <c r="G38" s="39">
        <v>1.4E-3</v>
      </c>
      <c r="H38" s="39">
        <v>-8.9800000000000005E-2</v>
      </c>
    </row>
    <row r="39" spans="1:8">
      <c r="A39" s="41" t="s">
        <v>180</v>
      </c>
      <c r="B39" s="36">
        <v>310</v>
      </c>
      <c r="C39" s="37">
        <v>1.4999999999999999E-2</v>
      </c>
      <c r="D39" s="38">
        <v>-0.41</v>
      </c>
      <c r="E39" s="36">
        <v>8313</v>
      </c>
      <c r="F39" s="37">
        <v>-5.0000000000000001E-3</v>
      </c>
      <c r="G39" s="39">
        <v>1.4E-3</v>
      </c>
      <c r="H39" s="39">
        <v>-8.9800000000000005E-2</v>
      </c>
    </row>
    <row r="40" spans="1:8">
      <c r="A40" s="41" t="s">
        <v>183</v>
      </c>
      <c r="B40" s="36">
        <v>106</v>
      </c>
      <c r="C40" s="37">
        <v>5.5E-2</v>
      </c>
      <c r="D40" s="38">
        <v>-0.41</v>
      </c>
      <c r="E40" s="36">
        <v>2648</v>
      </c>
      <c r="F40" s="37">
        <v>-7.0000000000000001E-3</v>
      </c>
      <c r="G40" s="39">
        <v>1.4E-3</v>
      </c>
      <c r="H40" s="39">
        <v>-8.9800000000000005E-2</v>
      </c>
    </row>
    <row r="41" spans="1:8">
      <c r="A41" s="41" t="s">
        <v>188</v>
      </c>
      <c r="B41" s="36">
        <v>162</v>
      </c>
      <c r="C41" s="37">
        <v>1E-3</v>
      </c>
      <c r="D41" s="38">
        <v>-0.41</v>
      </c>
      <c r="E41" s="36">
        <v>6440</v>
      </c>
      <c r="F41" s="37">
        <v>-1.0999999999999999E-2</v>
      </c>
      <c r="G41" s="39">
        <v>1.4E-3</v>
      </c>
      <c r="H41" s="39">
        <v>-8.9800000000000005E-2</v>
      </c>
    </row>
    <row r="42" spans="1:8">
      <c r="A42" s="41" t="s">
        <v>189</v>
      </c>
      <c r="B42" s="36">
        <v>670</v>
      </c>
      <c r="C42" s="37">
        <v>5.6000000000000001E-2</v>
      </c>
      <c r="D42" s="38">
        <v>-0.41</v>
      </c>
      <c r="E42" s="36">
        <v>9241</v>
      </c>
      <c r="F42" s="37">
        <v>0</v>
      </c>
      <c r="G42" s="39">
        <v>1.4E-3</v>
      </c>
      <c r="H42" s="39">
        <v>-8.9800000000000005E-2</v>
      </c>
    </row>
    <row r="43" spans="1:8">
      <c r="A43" s="41" t="s">
        <v>193</v>
      </c>
      <c r="B43" s="36">
        <v>969</v>
      </c>
      <c r="C43" s="37">
        <v>2.1999999999999999E-2</v>
      </c>
      <c r="D43" s="38">
        <v>-0.41</v>
      </c>
      <c r="E43" s="36">
        <v>69733</v>
      </c>
      <c r="F43" s="37">
        <v>-1E-3</v>
      </c>
      <c r="G43" s="39">
        <v>1.4E-3</v>
      </c>
      <c r="H43" s="39">
        <v>-8.9800000000000005E-2</v>
      </c>
    </row>
    <row r="44" spans="1:8">
      <c r="A44" s="41" t="s">
        <v>195</v>
      </c>
      <c r="B44" s="36">
        <v>19</v>
      </c>
      <c r="C44" s="37">
        <v>7.9000000000000001E-2</v>
      </c>
      <c r="D44" s="38">
        <v>-0.41</v>
      </c>
      <c r="E44" s="36">
        <v>580</v>
      </c>
      <c r="F44" s="37">
        <v>8.0000000000000002E-3</v>
      </c>
      <c r="G44" s="39">
        <v>1.4E-3</v>
      </c>
      <c r="H44" s="39">
        <v>-8.9800000000000005E-2</v>
      </c>
    </row>
    <row r="45" spans="1:8">
      <c r="A45" s="47" t="s">
        <v>216</v>
      </c>
      <c r="B45" s="36">
        <v>1178</v>
      </c>
      <c r="C45" s="37">
        <v>2.1000000000000001E-2</v>
      </c>
      <c r="D45" s="38">
        <v>-0.41</v>
      </c>
      <c r="E45" s="36">
        <v>31821</v>
      </c>
      <c r="F45" s="37">
        <v>-1.2E-2</v>
      </c>
      <c r="G45" s="39">
        <v>1.4E-3</v>
      </c>
      <c r="H45" s="39">
        <v>-8.9800000000000005E-2</v>
      </c>
    </row>
    <row r="46" spans="1:8">
      <c r="A46" s="41" t="s">
        <v>203</v>
      </c>
      <c r="B46" s="36">
        <v>7</v>
      </c>
      <c r="C46" s="37">
        <v>1.7000000000000001E-2</v>
      </c>
      <c r="D46" s="38">
        <v>-0.41</v>
      </c>
      <c r="E46" s="36">
        <v>209</v>
      </c>
      <c r="F46" s="37">
        <v>-5.8000000000000003E-2</v>
      </c>
      <c r="G46" s="39">
        <v>1.4E-3</v>
      </c>
      <c r="H46" s="39">
        <v>-8.9800000000000005E-2</v>
      </c>
    </row>
    <row r="47" spans="1:8">
      <c r="A47" s="41" t="s">
        <v>207</v>
      </c>
      <c r="B47" s="36">
        <v>28</v>
      </c>
      <c r="C47" s="37">
        <v>8.9999999999999993E-3</v>
      </c>
      <c r="D47" s="38">
        <v>-0.41</v>
      </c>
      <c r="E47" s="36">
        <v>1072</v>
      </c>
      <c r="F47" s="37">
        <v>1.7000000000000001E-2</v>
      </c>
      <c r="G47" s="39">
        <v>1.4E-3</v>
      </c>
      <c r="H47" s="39">
        <v>-8.9800000000000005E-2</v>
      </c>
    </row>
    <row r="48" spans="1:8">
      <c r="A48" s="41" t="s">
        <v>212</v>
      </c>
      <c r="B48" s="36">
        <v>117</v>
      </c>
      <c r="C48" s="37">
        <v>2.5000000000000001E-2</v>
      </c>
      <c r="D48" s="38">
        <v>-0.41</v>
      </c>
      <c r="E48" s="36">
        <v>2638</v>
      </c>
      <c r="F48" s="37">
        <v>-2.7E-2</v>
      </c>
      <c r="G48" s="39">
        <v>1.4E-3</v>
      </c>
      <c r="H48" s="39">
        <v>-8.9800000000000005E-2</v>
      </c>
    </row>
    <row r="49" spans="1:8" ht="26.4">
      <c r="A49" s="41" t="s">
        <v>61</v>
      </c>
      <c r="B49" s="36">
        <v>35186</v>
      </c>
      <c r="C49" s="37">
        <v>2E-3</v>
      </c>
      <c r="D49" s="38">
        <v>-0.41</v>
      </c>
      <c r="E49" s="36">
        <v>152890</v>
      </c>
      <c r="F49" s="37">
        <v>-2E-3</v>
      </c>
      <c r="G49" s="39">
        <v>1.4E-3</v>
      </c>
      <c r="H49" s="39">
        <v>-8.9800000000000005E-2</v>
      </c>
    </row>
    <row r="50" spans="1:8">
      <c r="A50" s="41" t="s">
        <v>225</v>
      </c>
      <c r="B50" s="36">
        <v>2718</v>
      </c>
      <c r="C50" s="37">
        <v>4.0000000000000001E-3</v>
      </c>
      <c r="D50" s="38">
        <v>-0.41</v>
      </c>
      <c r="E50" s="36">
        <v>48803</v>
      </c>
      <c r="F50" s="37">
        <v>-3.0000000000000001E-3</v>
      </c>
      <c r="G50" s="39">
        <v>1.4E-3</v>
      </c>
      <c r="H50" s="39">
        <v>-8.9800000000000005E-2</v>
      </c>
    </row>
    <row r="51" spans="1:8">
      <c r="A51" s="41" t="s">
        <v>226</v>
      </c>
      <c r="B51" s="36">
        <v>547</v>
      </c>
      <c r="C51" s="37">
        <v>1.4999999999999999E-2</v>
      </c>
      <c r="D51" s="38">
        <v>-0.41</v>
      </c>
      <c r="E51" s="36">
        <v>14324</v>
      </c>
      <c r="F51" s="37">
        <v>-0.02</v>
      </c>
      <c r="G51" s="39">
        <v>1.4E-3</v>
      </c>
      <c r="H51" s="39">
        <v>-8.9800000000000005E-2</v>
      </c>
    </row>
    <row r="52" spans="1:8">
      <c r="A52" s="41" t="s">
        <v>19</v>
      </c>
      <c r="B52" s="36">
        <v>46</v>
      </c>
      <c r="C52" s="37">
        <v>2E-3</v>
      </c>
      <c r="D52" s="38">
        <v>-0.41</v>
      </c>
      <c r="E52" s="36">
        <v>515</v>
      </c>
      <c r="F52" s="37">
        <v>0</v>
      </c>
      <c r="G52" s="39">
        <v>1.4E-3</v>
      </c>
      <c r="H52" s="39">
        <v>-8.9800000000000005E-2</v>
      </c>
    </row>
    <row r="53" spans="1:8">
      <c r="A53" s="41" t="s">
        <v>22</v>
      </c>
      <c r="B53" s="36">
        <v>1</v>
      </c>
      <c r="C53" s="37">
        <v>1.7000000000000001E-2</v>
      </c>
      <c r="D53" s="38">
        <v>-0.41</v>
      </c>
      <c r="E53" s="36">
        <v>8</v>
      </c>
      <c r="F53" s="37">
        <v>0</v>
      </c>
      <c r="G53" s="39">
        <v>1.4E-3</v>
      </c>
      <c r="H53" s="39">
        <v>-8.9800000000000005E-2</v>
      </c>
    </row>
    <row r="54" spans="1:8">
      <c r="A54" s="41" t="s">
        <v>25</v>
      </c>
      <c r="B54" s="36">
        <v>219</v>
      </c>
      <c r="C54" s="37">
        <v>1E-3</v>
      </c>
      <c r="D54" s="38">
        <v>-0.41</v>
      </c>
      <c r="E54" s="36">
        <v>1354</v>
      </c>
      <c r="F54" s="37">
        <v>-7.0000000000000001E-3</v>
      </c>
      <c r="G54" s="39">
        <v>1.4E-3</v>
      </c>
      <c r="H54" s="39">
        <v>-8.9800000000000005E-2</v>
      </c>
    </row>
    <row r="55" spans="1:8">
      <c r="A55" s="41" t="s">
        <v>41</v>
      </c>
      <c r="B55" s="36">
        <v>32769</v>
      </c>
      <c r="C55" s="37">
        <v>5.0000000000000001E-3</v>
      </c>
      <c r="D55" s="38">
        <v>-0.41</v>
      </c>
      <c r="E55" s="36">
        <v>310134</v>
      </c>
      <c r="F55" s="37">
        <v>0</v>
      </c>
      <c r="G55" s="39">
        <v>1.4E-3</v>
      </c>
      <c r="H55" s="39">
        <v>-8.9800000000000005E-2</v>
      </c>
    </row>
    <row r="56" spans="1:8">
      <c r="A56" s="41" t="s">
        <v>173</v>
      </c>
      <c r="B56" s="36">
        <v>1</v>
      </c>
      <c r="C56" s="37">
        <v>6.5000000000000002E-2</v>
      </c>
      <c r="D56" s="38">
        <v>-0.41</v>
      </c>
      <c r="E56" s="36">
        <v>1</v>
      </c>
      <c r="F56" s="37">
        <v>0</v>
      </c>
      <c r="G56" s="39">
        <v>1.4E-3</v>
      </c>
      <c r="H56" s="39">
        <v>-8.9800000000000005E-2</v>
      </c>
    </row>
    <row r="57" spans="1:8">
      <c r="A57" s="41" t="s">
        <v>53</v>
      </c>
      <c r="B57" s="36">
        <v>282</v>
      </c>
      <c r="C57" s="37">
        <v>2.1999999999999999E-2</v>
      </c>
      <c r="D57" s="38">
        <v>-0.41</v>
      </c>
      <c r="E57" s="36">
        <v>2697</v>
      </c>
      <c r="F57" s="37">
        <v>8.9999999999999993E-3</v>
      </c>
      <c r="G57" s="39">
        <v>1.4E-3</v>
      </c>
      <c r="H57" s="39">
        <v>-8.9800000000000005E-2</v>
      </c>
    </row>
    <row r="58" spans="1:8">
      <c r="A58" s="41" t="s">
        <v>56</v>
      </c>
      <c r="B58" s="36">
        <v>271</v>
      </c>
      <c r="C58" s="37">
        <v>3.2000000000000001E-2</v>
      </c>
      <c r="D58" s="38">
        <v>-0.41</v>
      </c>
      <c r="E58" s="36">
        <v>3010</v>
      </c>
      <c r="F58" s="37">
        <v>1.2999999999999999E-2</v>
      </c>
      <c r="G58" s="39">
        <v>1.4E-3</v>
      </c>
      <c r="H58" s="39">
        <v>-8.9800000000000005E-2</v>
      </c>
    </row>
    <row r="59" spans="1:8">
      <c r="A59" s="41" t="s">
        <v>64</v>
      </c>
      <c r="B59" s="36">
        <v>3</v>
      </c>
      <c r="C59" s="37">
        <v>4.0000000000000001E-3</v>
      </c>
      <c r="D59" s="38">
        <v>-0.41</v>
      </c>
      <c r="E59" s="36">
        <v>45</v>
      </c>
      <c r="F59" s="37">
        <v>-4.0000000000000001E-3</v>
      </c>
      <c r="G59" s="39">
        <v>1.4E-3</v>
      </c>
      <c r="H59" s="39">
        <v>-8.9800000000000005E-2</v>
      </c>
    </row>
    <row r="60" spans="1:8">
      <c r="A60" s="41" t="s">
        <v>65</v>
      </c>
      <c r="B60" s="36">
        <v>122</v>
      </c>
      <c r="C60" s="37">
        <v>7.0000000000000001E-3</v>
      </c>
      <c r="D60" s="38">
        <v>-0.41</v>
      </c>
      <c r="E60" s="36">
        <v>1972</v>
      </c>
      <c r="F60" s="37">
        <v>0</v>
      </c>
      <c r="G60" s="39">
        <v>1.4E-3</v>
      </c>
      <c r="H60" s="39">
        <v>-8.9800000000000005E-2</v>
      </c>
    </row>
    <row r="61" spans="1:8">
      <c r="A61" s="41" t="s">
        <v>68</v>
      </c>
      <c r="B61" s="36">
        <v>17</v>
      </c>
      <c r="C61" s="37">
        <v>3.4000000000000002E-2</v>
      </c>
      <c r="D61" s="38">
        <v>-0.41</v>
      </c>
      <c r="E61" s="36">
        <v>271</v>
      </c>
      <c r="F61" s="37">
        <v>-1.4999999999999999E-2</v>
      </c>
      <c r="G61" s="39">
        <v>1.4E-3</v>
      </c>
      <c r="H61" s="39">
        <v>-8.9800000000000005E-2</v>
      </c>
    </row>
    <row r="62" spans="1:8">
      <c r="A62" s="41" t="s">
        <v>90</v>
      </c>
      <c r="B62" s="36">
        <v>559</v>
      </c>
      <c r="C62" s="37">
        <v>2.8000000000000001E-2</v>
      </c>
      <c r="D62" s="38">
        <v>-0.41</v>
      </c>
      <c r="E62" s="36">
        <v>3434</v>
      </c>
      <c r="F62" s="37">
        <v>-1.4999999999999999E-2</v>
      </c>
      <c r="G62" s="39">
        <v>1.4E-3</v>
      </c>
      <c r="H62" s="39">
        <v>-8.9800000000000005E-2</v>
      </c>
    </row>
    <row r="63" spans="1:8">
      <c r="A63" s="41" t="s">
        <v>94</v>
      </c>
      <c r="B63" s="36">
        <v>6</v>
      </c>
      <c r="C63" s="37">
        <v>0.03</v>
      </c>
      <c r="D63" s="38">
        <v>-0.41</v>
      </c>
      <c r="E63" s="36">
        <v>97</v>
      </c>
      <c r="F63" s="37">
        <v>-8.0000000000000002E-3</v>
      </c>
      <c r="G63" s="39">
        <v>1.4E-3</v>
      </c>
      <c r="H63" s="39">
        <v>-8.9800000000000005E-2</v>
      </c>
    </row>
    <row r="64" spans="1:8">
      <c r="A64" s="41" t="s">
        <v>95</v>
      </c>
      <c r="B64" s="36">
        <v>571</v>
      </c>
      <c r="C64" s="37">
        <v>1.4999999999999999E-2</v>
      </c>
      <c r="D64" s="38">
        <v>-0.41</v>
      </c>
      <c r="E64" s="36">
        <v>4716</v>
      </c>
      <c r="F64" s="37">
        <v>-2.1999999999999999E-2</v>
      </c>
      <c r="G64" s="39">
        <v>1.4E-3</v>
      </c>
      <c r="H64" s="39">
        <v>-8.9800000000000005E-2</v>
      </c>
    </row>
    <row r="65" spans="1:8">
      <c r="A65" s="41" t="s">
        <v>105</v>
      </c>
      <c r="B65" s="36">
        <v>52</v>
      </c>
      <c r="C65" s="37">
        <v>1.7999999999999999E-2</v>
      </c>
      <c r="D65" s="38">
        <v>-0.41</v>
      </c>
      <c r="E65" s="36">
        <v>336</v>
      </c>
      <c r="F65" s="37">
        <v>-1E-3</v>
      </c>
      <c r="G65" s="39">
        <v>1.4E-3</v>
      </c>
      <c r="H65" s="39">
        <v>-8.9800000000000005E-2</v>
      </c>
    </row>
    <row r="66" spans="1:8">
      <c r="A66" s="41" t="s">
        <v>129</v>
      </c>
      <c r="B66" s="36">
        <v>15</v>
      </c>
      <c r="C66" s="37">
        <v>6.0000000000000001E-3</v>
      </c>
      <c r="D66" s="38">
        <v>-0.41</v>
      </c>
      <c r="E66" s="36">
        <v>49</v>
      </c>
      <c r="F66" s="37">
        <v>0</v>
      </c>
      <c r="G66" s="39">
        <v>1.4E-3</v>
      </c>
      <c r="H66" s="39">
        <v>-8.9800000000000005E-2</v>
      </c>
    </row>
    <row r="67" spans="1:8">
      <c r="A67" s="41" t="s">
        <v>133</v>
      </c>
      <c r="B67" s="36">
        <v>2833</v>
      </c>
      <c r="C67" s="37">
        <v>1.7999999999999999E-2</v>
      </c>
      <c r="D67" s="38">
        <v>-0.41</v>
      </c>
      <c r="E67" s="36">
        <v>64181</v>
      </c>
      <c r="F67" s="37">
        <v>-2E-3</v>
      </c>
      <c r="G67" s="39">
        <v>1.4E-3</v>
      </c>
      <c r="H67" s="39">
        <v>-8.9800000000000005E-2</v>
      </c>
    </row>
    <row r="68" spans="1:8">
      <c r="A68" s="41" t="s">
        <v>279</v>
      </c>
      <c r="B68" s="36">
        <v>0</v>
      </c>
      <c r="C68" s="37">
        <v>0.08</v>
      </c>
      <c r="D68" s="38">
        <v>-0.41</v>
      </c>
      <c r="E68" s="36">
        <v>1</v>
      </c>
      <c r="F68" s="37">
        <v>0</v>
      </c>
      <c r="G68" s="39">
        <v>1.4E-3</v>
      </c>
      <c r="H68" s="39">
        <v>-8.9800000000000005E-2</v>
      </c>
    </row>
    <row r="69" spans="1:8">
      <c r="A69" s="41" t="s">
        <v>147</v>
      </c>
      <c r="B69" s="36">
        <v>419</v>
      </c>
      <c r="C69" s="37">
        <v>1.2999999999999999E-2</v>
      </c>
      <c r="D69" s="38">
        <v>-0.41</v>
      </c>
      <c r="E69" s="36">
        <v>2836</v>
      </c>
      <c r="F69" s="37">
        <v>-2.1000000000000001E-2</v>
      </c>
      <c r="G69" s="39">
        <v>1.4E-3</v>
      </c>
      <c r="H69" s="39">
        <v>-8.9800000000000005E-2</v>
      </c>
    </row>
    <row r="70" spans="1:8">
      <c r="A70" s="41" t="s">
        <v>157</v>
      </c>
      <c r="B70" s="36">
        <v>654</v>
      </c>
      <c r="C70" s="37">
        <v>2E-3</v>
      </c>
      <c r="D70" s="38">
        <v>-0.41</v>
      </c>
      <c r="E70" s="36">
        <v>3203</v>
      </c>
      <c r="F70" s="37">
        <v>-4.0000000000000001E-3</v>
      </c>
      <c r="G70" s="39">
        <v>1.4E-3</v>
      </c>
      <c r="H70" s="39">
        <v>-8.9800000000000005E-2</v>
      </c>
    </row>
    <row r="71" spans="1:8">
      <c r="A71" s="41" t="s">
        <v>281</v>
      </c>
      <c r="B71" s="36">
        <v>2</v>
      </c>
      <c r="C71" s="37">
        <v>8.0000000000000002E-3</v>
      </c>
      <c r="D71" s="38">
        <v>-0.41</v>
      </c>
      <c r="E71" s="36">
        <v>27</v>
      </c>
      <c r="F71" s="37">
        <v>8.0000000000000002E-3</v>
      </c>
      <c r="G71" s="39">
        <v>1.4E-3</v>
      </c>
      <c r="H71" s="39">
        <v>-8.9800000000000005E-2</v>
      </c>
    </row>
    <row r="72" spans="1:8">
      <c r="A72" s="41" t="s">
        <v>206</v>
      </c>
      <c r="B72" s="36">
        <v>23</v>
      </c>
      <c r="C72" s="37">
        <v>2E-3</v>
      </c>
      <c r="D72" s="38">
        <v>-0.41</v>
      </c>
      <c r="E72" s="36">
        <v>222</v>
      </c>
      <c r="F72" s="37">
        <v>-4.0000000000000001E-3</v>
      </c>
      <c r="G72" s="39">
        <v>1.4E-3</v>
      </c>
      <c r="H72" s="39">
        <v>-8.9800000000000005E-2</v>
      </c>
    </row>
    <row r="73" spans="1:8">
      <c r="A73" s="41" t="s">
        <v>251</v>
      </c>
      <c r="B73" s="36">
        <v>48412</v>
      </c>
      <c r="C73" s="37">
        <v>1.7000000000000001E-2</v>
      </c>
      <c r="D73" s="38">
        <v>-0.41</v>
      </c>
      <c r="E73" s="36">
        <v>305553</v>
      </c>
      <c r="F73" s="37">
        <v>1E-3</v>
      </c>
      <c r="G73" s="39">
        <v>1.4E-3</v>
      </c>
      <c r="H73" s="39">
        <v>-8.9800000000000005E-2</v>
      </c>
    </row>
    <row r="74" spans="1:8">
      <c r="A74" s="41" t="s">
        <v>13</v>
      </c>
      <c r="B74" s="36">
        <v>2869</v>
      </c>
      <c r="C74" s="37">
        <v>8.0000000000000002E-3</v>
      </c>
      <c r="D74" s="38">
        <v>-0.41</v>
      </c>
      <c r="E74" s="36">
        <v>28443</v>
      </c>
      <c r="F74" s="37">
        <v>-8.0000000000000002E-3</v>
      </c>
      <c r="G74" s="39">
        <v>1.4E-3</v>
      </c>
      <c r="H74" s="39">
        <v>-8.9800000000000005E-2</v>
      </c>
    </row>
    <row r="75" spans="1:8" ht="26.4">
      <c r="A75" s="41" t="s">
        <v>28</v>
      </c>
      <c r="B75" s="36">
        <v>4151</v>
      </c>
      <c r="C75" s="37">
        <v>1E-3</v>
      </c>
      <c r="D75" s="38">
        <v>-0.41</v>
      </c>
      <c r="E75" s="36">
        <v>55967</v>
      </c>
      <c r="F75" s="37">
        <v>-5.0000000000000001E-3</v>
      </c>
      <c r="G75" s="39">
        <v>1.4E-3</v>
      </c>
      <c r="H75" s="39">
        <v>-8.9800000000000005E-2</v>
      </c>
    </row>
    <row r="76" spans="1:8">
      <c r="A76" s="41" t="s">
        <v>31</v>
      </c>
      <c r="B76" s="36">
        <v>124494</v>
      </c>
      <c r="C76" s="37">
        <v>3.0000000000000001E-3</v>
      </c>
      <c r="D76" s="38">
        <v>-0.41</v>
      </c>
      <c r="E76" s="36">
        <v>510756</v>
      </c>
      <c r="F76" s="37">
        <v>-4.0000000000000001E-3</v>
      </c>
      <c r="G76" s="39">
        <v>1.4E-3</v>
      </c>
      <c r="H76" s="39">
        <v>-8.9800000000000005E-2</v>
      </c>
    </row>
    <row r="77" spans="1:8">
      <c r="A77" s="41" t="s">
        <v>45</v>
      </c>
      <c r="B77" s="36">
        <v>3016</v>
      </c>
      <c r="C77" s="37">
        <v>1.4999999999999999E-2</v>
      </c>
      <c r="D77" s="38">
        <v>-0.41</v>
      </c>
      <c r="E77" s="36">
        <v>16383</v>
      </c>
      <c r="F77" s="37">
        <v>2E-3</v>
      </c>
      <c r="G77" s="39">
        <v>1.4E-3</v>
      </c>
      <c r="H77" s="39">
        <v>-8.9800000000000005E-2</v>
      </c>
    </row>
    <row r="78" spans="1:8">
      <c r="A78" s="41" t="s">
        <v>49</v>
      </c>
      <c r="B78" s="36">
        <v>8922</v>
      </c>
      <c r="C78" s="37">
        <v>1E-3</v>
      </c>
      <c r="D78" s="38">
        <v>-0.41</v>
      </c>
      <c r="E78" s="36">
        <v>60095</v>
      </c>
      <c r="F78" s="37">
        <v>-2E-3</v>
      </c>
      <c r="G78" s="39">
        <v>1.4E-3</v>
      </c>
      <c r="H78" s="39">
        <v>-8.9800000000000005E-2</v>
      </c>
    </row>
    <row r="79" spans="1:8">
      <c r="A79" s="41" t="s">
        <v>66</v>
      </c>
      <c r="B79" s="36">
        <v>1348</v>
      </c>
      <c r="C79" s="37">
        <v>5.0000000000000001E-3</v>
      </c>
      <c r="D79" s="38">
        <v>-0.41</v>
      </c>
      <c r="E79" s="36">
        <v>9078</v>
      </c>
      <c r="F79" s="37">
        <v>-1.9E-2</v>
      </c>
      <c r="G79" s="39">
        <v>1.4E-3</v>
      </c>
      <c r="H79" s="39">
        <v>-8.9800000000000005E-2</v>
      </c>
    </row>
    <row r="80" spans="1:8">
      <c r="A80" s="41" t="s">
        <v>78</v>
      </c>
      <c r="B80" s="36">
        <v>2825</v>
      </c>
      <c r="C80" s="37">
        <v>0</v>
      </c>
      <c r="D80" s="38">
        <v>-0.41</v>
      </c>
      <c r="E80" s="36">
        <v>8067</v>
      </c>
      <c r="F80" s="37">
        <v>0</v>
      </c>
      <c r="G80" s="39">
        <v>1.4E-3</v>
      </c>
      <c r="H80" s="39">
        <v>-8.9800000000000005E-2</v>
      </c>
    </row>
    <row r="81" spans="1:8">
      <c r="A81" s="41" t="s">
        <v>93</v>
      </c>
      <c r="B81" s="36">
        <v>2206</v>
      </c>
      <c r="C81" s="37">
        <v>1E-3</v>
      </c>
      <c r="D81" s="38">
        <v>-0.41</v>
      </c>
      <c r="E81" s="36">
        <v>15205</v>
      </c>
      <c r="F81" s="37">
        <v>0</v>
      </c>
      <c r="G81" s="39">
        <v>1.4E-3</v>
      </c>
      <c r="H81" s="39">
        <v>-8.9800000000000005E-2</v>
      </c>
    </row>
    <row r="82" spans="1:8">
      <c r="A82" s="41" t="s">
        <v>159</v>
      </c>
      <c r="B82" s="36">
        <v>1682</v>
      </c>
      <c r="C82" s="37">
        <v>6.0000000000000001E-3</v>
      </c>
      <c r="D82" s="38">
        <v>-0.41</v>
      </c>
      <c r="E82" s="36">
        <v>16869</v>
      </c>
      <c r="F82" s="37">
        <v>-0.01</v>
      </c>
      <c r="G82" s="39">
        <v>1.4E-3</v>
      </c>
      <c r="H82" s="39">
        <v>-8.9800000000000005E-2</v>
      </c>
    </row>
    <row r="83" spans="1:8">
      <c r="A83" s="41" t="s">
        <v>160</v>
      </c>
      <c r="B83" s="36">
        <v>8088</v>
      </c>
      <c r="C83" s="37">
        <v>1E-3</v>
      </c>
      <c r="D83" s="38">
        <v>-0.41</v>
      </c>
      <c r="E83" s="36">
        <v>67392</v>
      </c>
      <c r="F83" s="37">
        <v>-2E-3</v>
      </c>
      <c r="G83" s="39">
        <v>1.4E-3</v>
      </c>
      <c r="H83" s="39">
        <v>-8.9800000000000005E-2</v>
      </c>
    </row>
    <row r="84" spans="1:8">
      <c r="A84" s="41" t="s">
        <v>194</v>
      </c>
      <c r="B84" s="36">
        <v>3387</v>
      </c>
      <c r="C84" s="37">
        <v>0</v>
      </c>
      <c r="D84" s="38">
        <v>-0.41</v>
      </c>
      <c r="E84" s="36">
        <v>14743</v>
      </c>
      <c r="F84" s="37">
        <v>0</v>
      </c>
      <c r="G84" s="39">
        <v>1.4E-3</v>
      </c>
      <c r="H84" s="39">
        <v>-8.9800000000000005E-2</v>
      </c>
    </row>
    <row r="85" spans="1:8">
      <c r="A85" s="41" t="s">
        <v>217</v>
      </c>
      <c r="B85" s="36">
        <v>138</v>
      </c>
      <c r="C85" s="37">
        <v>6.7000000000000004E-2</v>
      </c>
      <c r="D85" s="38">
        <v>-0.41</v>
      </c>
      <c r="E85" s="36">
        <v>1925</v>
      </c>
      <c r="F85" s="37">
        <v>2.8000000000000001E-2</v>
      </c>
      <c r="G85" s="39">
        <v>1.4E-3</v>
      </c>
      <c r="H85" s="39">
        <v>-8.9800000000000005E-2</v>
      </c>
    </row>
    <row r="86" spans="1:8">
      <c r="A86" s="5" t="s">
        <v>220</v>
      </c>
      <c r="B86" s="36">
        <v>6547</v>
      </c>
      <c r="C86" s="37">
        <v>1E-3</v>
      </c>
      <c r="D86" s="38">
        <v>-0.41</v>
      </c>
      <c r="E86" s="36">
        <v>45126</v>
      </c>
      <c r="F86" s="37">
        <v>-6.0000000000000001E-3</v>
      </c>
      <c r="G86" s="39">
        <v>1.4E-3</v>
      </c>
      <c r="H86" s="39">
        <v>-8.9800000000000005E-2</v>
      </c>
    </row>
    <row r="87" spans="1:8">
      <c r="A87" s="41" t="s">
        <v>6</v>
      </c>
      <c r="B87" s="36">
        <v>21</v>
      </c>
      <c r="C87" s="37">
        <v>9.8000000000000004E-2</v>
      </c>
      <c r="D87" s="38">
        <v>-0.41</v>
      </c>
      <c r="E87" s="36">
        <v>1350</v>
      </c>
      <c r="F87" s="37">
        <v>0</v>
      </c>
      <c r="G87" s="39">
        <v>1.4E-3</v>
      </c>
      <c r="H87" s="39">
        <v>-8.9800000000000005E-2</v>
      </c>
    </row>
    <row r="88" spans="1:8">
      <c r="A88" s="41" t="s">
        <v>20</v>
      </c>
      <c r="B88" s="36">
        <v>1</v>
      </c>
      <c r="C88" s="37">
        <v>2.5999999999999999E-2</v>
      </c>
      <c r="D88" s="38">
        <v>-0.41</v>
      </c>
      <c r="E88" s="36">
        <v>1</v>
      </c>
      <c r="F88" s="37">
        <v>0</v>
      </c>
      <c r="G88" s="39">
        <v>1.4E-3</v>
      </c>
      <c r="H88" s="39">
        <v>-8.9800000000000005E-2</v>
      </c>
    </row>
    <row r="89" spans="1:8">
      <c r="A89" s="41" t="s">
        <v>21</v>
      </c>
      <c r="B89" s="36">
        <v>69</v>
      </c>
      <c r="C89" s="37">
        <v>1.2999999999999999E-2</v>
      </c>
      <c r="D89" s="38">
        <v>-0.41</v>
      </c>
      <c r="E89" s="36">
        <v>1431</v>
      </c>
      <c r="F89" s="37">
        <v>-2E-3</v>
      </c>
      <c r="G89" s="39">
        <v>1.4E-3</v>
      </c>
      <c r="H89" s="39">
        <v>-8.9800000000000005E-2</v>
      </c>
    </row>
    <row r="90" spans="1:8">
      <c r="A90" s="41" t="s">
        <v>27</v>
      </c>
      <c r="B90" s="36">
        <v>669</v>
      </c>
      <c r="C90" s="37">
        <v>1.2E-2</v>
      </c>
      <c r="D90" s="38">
        <v>-0.41</v>
      </c>
      <c r="E90" s="36">
        <v>3293</v>
      </c>
      <c r="F90" s="37">
        <v>3.0000000000000001E-3</v>
      </c>
      <c r="G90" s="39">
        <v>1.4E-3</v>
      </c>
      <c r="H90" s="39">
        <v>-8.9800000000000005E-2</v>
      </c>
    </row>
    <row r="91" spans="1:8">
      <c r="A91" s="41" t="s">
        <v>34</v>
      </c>
      <c r="B91" s="36">
        <v>70</v>
      </c>
      <c r="C91" s="37">
        <v>0</v>
      </c>
      <c r="D91" s="38">
        <v>-0.41</v>
      </c>
      <c r="E91" s="36">
        <v>372</v>
      </c>
      <c r="F91" s="37">
        <v>-5.0000000000000001E-3</v>
      </c>
      <c r="G91" s="39">
        <v>1.4E-3</v>
      </c>
      <c r="H91" s="39">
        <v>-8.9800000000000005E-2</v>
      </c>
    </row>
    <row r="92" spans="1:8">
      <c r="A92" s="41" t="s">
        <v>39</v>
      </c>
      <c r="B92" s="36">
        <v>908</v>
      </c>
      <c r="C92" s="37">
        <v>0.01</v>
      </c>
      <c r="D92" s="38">
        <v>-0.41</v>
      </c>
      <c r="E92" s="36">
        <v>9587</v>
      </c>
      <c r="F92" s="37">
        <v>-1.2E-2</v>
      </c>
      <c r="G92" s="39">
        <v>1.4E-3</v>
      </c>
      <c r="H92" s="39">
        <v>-8.9800000000000005E-2</v>
      </c>
    </row>
    <row r="93" spans="1:8">
      <c r="A93" s="41" t="s">
        <v>46</v>
      </c>
      <c r="B93" s="36">
        <v>15447</v>
      </c>
      <c r="C93" s="37">
        <v>3.4000000000000002E-2</v>
      </c>
      <c r="D93" s="38">
        <v>-0.41</v>
      </c>
      <c r="E93" s="36">
        <v>217963</v>
      </c>
      <c r="F93" s="37">
        <v>1.4E-2</v>
      </c>
      <c r="G93" s="39">
        <v>1.4E-3</v>
      </c>
      <c r="H93" s="39">
        <v>-8.9800000000000005E-2</v>
      </c>
    </row>
    <row r="94" spans="1:8">
      <c r="A94" s="41" t="s">
        <v>58</v>
      </c>
      <c r="B94" s="36">
        <v>9</v>
      </c>
      <c r="C94" s="37">
        <v>0</v>
      </c>
      <c r="D94" s="38">
        <v>-0.41</v>
      </c>
      <c r="E94" s="36">
        <v>173</v>
      </c>
      <c r="F94" s="37">
        <v>0</v>
      </c>
      <c r="G94" s="39">
        <v>1.4E-3</v>
      </c>
      <c r="H94" s="39">
        <v>-8.9800000000000005E-2</v>
      </c>
    </row>
    <row r="95" spans="1:8">
      <c r="A95" s="41" t="s">
        <v>125</v>
      </c>
      <c r="B95" s="36">
        <v>1</v>
      </c>
      <c r="C95" s="37">
        <v>1.9E-2</v>
      </c>
      <c r="D95" s="38">
        <v>-0.41</v>
      </c>
      <c r="E95" s="36">
        <v>1</v>
      </c>
      <c r="F95" s="37">
        <v>0</v>
      </c>
      <c r="G95" s="39">
        <v>1.4E-3</v>
      </c>
      <c r="H95" s="39">
        <v>-8.9800000000000005E-2</v>
      </c>
    </row>
    <row r="96" spans="1:8">
      <c r="A96" s="41" t="s">
        <v>98</v>
      </c>
      <c r="B96" s="36">
        <v>5780</v>
      </c>
      <c r="C96" s="37">
        <v>2.9000000000000001E-2</v>
      </c>
      <c r="D96" s="38">
        <v>-0.41</v>
      </c>
      <c r="E96" s="36">
        <v>69014</v>
      </c>
      <c r="F96" s="37">
        <v>2E-3</v>
      </c>
      <c r="G96" s="39">
        <v>1.4E-3</v>
      </c>
      <c r="H96" s="39">
        <v>-8.9800000000000005E-2</v>
      </c>
    </row>
    <row r="97" spans="1:8">
      <c r="A97" s="41" t="s">
        <v>99</v>
      </c>
      <c r="B97" s="36">
        <v>10455</v>
      </c>
      <c r="C97" s="37">
        <v>0.01</v>
      </c>
      <c r="D97" s="38">
        <v>-0.41</v>
      </c>
      <c r="E97" s="36">
        <v>91699</v>
      </c>
      <c r="F97" s="37">
        <v>-7.0000000000000001E-3</v>
      </c>
      <c r="G97" s="39">
        <v>1.4E-3</v>
      </c>
      <c r="H97" s="39">
        <v>-8.9800000000000005E-2</v>
      </c>
    </row>
    <row r="98" spans="1:8">
      <c r="A98" s="47" t="s">
        <v>100</v>
      </c>
      <c r="B98" s="36">
        <v>543</v>
      </c>
      <c r="C98" s="37">
        <v>5.0000000000000001E-3</v>
      </c>
      <c r="D98" s="38">
        <v>-0.41</v>
      </c>
      <c r="E98" s="36">
        <v>11075</v>
      </c>
      <c r="F98" s="37">
        <v>0</v>
      </c>
      <c r="G98" s="39">
        <v>1.4E-3</v>
      </c>
      <c r="H98" s="39">
        <v>-8.9800000000000005E-2</v>
      </c>
    </row>
    <row r="99" spans="1:8">
      <c r="A99" s="41" t="s">
        <v>101</v>
      </c>
      <c r="B99" s="36">
        <v>40</v>
      </c>
      <c r="C99" s="37">
        <v>5.0000000000000001E-3</v>
      </c>
      <c r="D99" s="38">
        <v>-0.41</v>
      </c>
      <c r="E99" s="36">
        <v>825</v>
      </c>
      <c r="F99" s="37">
        <v>0</v>
      </c>
      <c r="G99" s="39">
        <v>1.4E-3</v>
      </c>
      <c r="H99" s="39">
        <v>-8.9800000000000005E-2</v>
      </c>
    </row>
    <row r="100" spans="1:8">
      <c r="A100" s="41" t="s">
        <v>103</v>
      </c>
      <c r="B100" s="36">
        <v>6</v>
      </c>
      <c r="C100" s="37">
        <v>7.0000000000000001E-3</v>
      </c>
      <c r="D100" s="38">
        <v>-0.41</v>
      </c>
      <c r="E100" s="36">
        <v>154</v>
      </c>
      <c r="F100" s="37">
        <v>-1E-3</v>
      </c>
      <c r="G100" s="39">
        <v>1.4E-3</v>
      </c>
      <c r="H100" s="39">
        <v>-8.9800000000000005E-2</v>
      </c>
    </row>
    <row r="101" spans="1:8">
      <c r="A101" s="41" t="s">
        <v>106</v>
      </c>
      <c r="B101" s="36">
        <v>2432</v>
      </c>
      <c r="C101" s="37">
        <v>0.01</v>
      </c>
      <c r="D101" s="38">
        <v>-0.41</v>
      </c>
      <c r="E101" s="36">
        <v>25015</v>
      </c>
      <c r="F101" s="37">
        <v>0</v>
      </c>
      <c r="G101" s="39">
        <v>1.4E-3</v>
      </c>
      <c r="H101" s="39">
        <v>-8.9800000000000005E-2</v>
      </c>
    </row>
    <row r="102" spans="1:8">
      <c r="A102" s="41" t="s">
        <v>107</v>
      </c>
      <c r="B102" s="36">
        <v>3</v>
      </c>
      <c r="C102" s="37">
        <v>9.1999999999999998E-2</v>
      </c>
      <c r="D102" s="38">
        <v>-0.41</v>
      </c>
      <c r="E102" s="36">
        <v>98</v>
      </c>
      <c r="F102" s="37">
        <v>0</v>
      </c>
      <c r="G102" s="39">
        <v>1.4E-3</v>
      </c>
      <c r="H102" s="39">
        <v>-8.9800000000000005E-2</v>
      </c>
    </row>
    <row r="103" spans="1:8">
      <c r="A103" s="5" t="s">
        <v>60</v>
      </c>
      <c r="B103" s="36">
        <v>328</v>
      </c>
      <c r="C103" s="37">
        <v>2.1000000000000001E-2</v>
      </c>
      <c r="D103" s="38">
        <v>-0.41</v>
      </c>
      <c r="E103" s="36">
        <v>5164</v>
      </c>
      <c r="F103" s="37">
        <v>-2.1000000000000001E-2</v>
      </c>
      <c r="G103" s="39">
        <v>1.4E-3</v>
      </c>
      <c r="H103" s="39">
        <v>-8.9800000000000005E-2</v>
      </c>
    </row>
    <row r="104" spans="1:8">
      <c r="A104" s="5" t="s">
        <v>166</v>
      </c>
      <c r="B104" s="36">
        <v>685</v>
      </c>
      <c r="C104" s="37">
        <v>5.8000000000000003E-2</v>
      </c>
      <c r="D104" s="38">
        <v>-0.41</v>
      </c>
      <c r="E104" s="36">
        <v>6195</v>
      </c>
      <c r="F104" s="37">
        <v>-1E-3</v>
      </c>
      <c r="G104" s="39">
        <v>1.4E-3</v>
      </c>
      <c r="H104" s="39">
        <v>-8.9800000000000005E-2</v>
      </c>
    </row>
    <row r="105" spans="1:8">
      <c r="A105" s="41" t="s">
        <v>111</v>
      </c>
      <c r="B105" s="36">
        <v>1</v>
      </c>
      <c r="C105" s="37">
        <v>2.5000000000000001E-2</v>
      </c>
      <c r="D105" s="38">
        <v>-0.41</v>
      </c>
      <c r="E105" s="36">
        <v>6</v>
      </c>
      <c r="F105" s="37">
        <v>0</v>
      </c>
      <c r="G105" s="39">
        <v>1.4E-3</v>
      </c>
      <c r="H105" s="39">
        <v>-8.9800000000000005E-2</v>
      </c>
    </row>
    <row r="106" spans="1:8">
      <c r="A106" s="47" t="s">
        <v>113</v>
      </c>
      <c r="B106" s="36">
        <v>907</v>
      </c>
      <c r="C106" s="37">
        <v>8.0000000000000002E-3</v>
      </c>
      <c r="D106" s="38">
        <v>-0.41</v>
      </c>
      <c r="E106" s="36">
        <v>15438</v>
      </c>
      <c r="F106" s="37">
        <v>-5.0000000000000001E-3</v>
      </c>
      <c r="G106" s="39">
        <v>1.4E-3</v>
      </c>
      <c r="H106" s="39">
        <v>-8.9800000000000005E-2</v>
      </c>
    </row>
    <row r="107" spans="1:8">
      <c r="A107" s="41" t="s">
        <v>115</v>
      </c>
      <c r="B107" s="36">
        <v>5</v>
      </c>
      <c r="C107" s="37">
        <v>6.0000000000000001E-3</v>
      </c>
      <c r="D107" s="38">
        <v>-0.41</v>
      </c>
      <c r="E107" s="36">
        <v>137</v>
      </c>
      <c r="F107" s="37">
        <v>0</v>
      </c>
      <c r="G107" s="39">
        <v>1.4E-3</v>
      </c>
      <c r="H107" s="39">
        <v>-8.9800000000000005E-2</v>
      </c>
    </row>
    <row r="108" spans="1:8">
      <c r="A108" s="41" t="s">
        <v>202</v>
      </c>
      <c r="B108" s="36">
        <v>84</v>
      </c>
      <c r="C108" s="37">
        <v>2E-3</v>
      </c>
      <c r="D108" s="38">
        <v>-0.41</v>
      </c>
      <c r="E108" s="36">
        <v>698</v>
      </c>
      <c r="F108" s="37">
        <v>-1.4E-2</v>
      </c>
      <c r="G108" s="39">
        <v>1.4E-3</v>
      </c>
      <c r="H108" s="39">
        <v>-8.9800000000000005E-2</v>
      </c>
    </row>
    <row r="109" spans="1:8">
      <c r="A109" s="41" t="s">
        <v>124</v>
      </c>
      <c r="B109" s="36">
        <v>4081</v>
      </c>
      <c r="C109" s="37">
        <v>1.6E-2</v>
      </c>
      <c r="D109" s="38">
        <v>-0.41</v>
      </c>
      <c r="E109" s="36">
        <v>20110</v>
      </c>
      <c r="F109" s="37">
        <v>-4.0000000000000001E-3</v>
      </c>
      <c r="G109" s="39">
        <v>1.4E-3</v>
      </c>
      <c r="H109" s="39">
        <v>-8.9800000000000005E-2</v>
      </c>
    </row>
    <row r="110" spans="1:8">
      <c r="A110" s="41" t="s">
        <v>135</v>
      </c>
      <c r="B110" s="36">
        <v>1383</v>
      </c>
      <c r="C110" s="37">
        <v>0</v>
      </c>
      <c r="D110" s="38">
        <v>-0.41</v>
      </c>
      <c r="E110" s="36">
        <v>10571</v>
      </c>
      <c r="F110" s="37">
        <v>-7.0000000000000001E-3</v>
      </c>
      <c r="G110" s="39">
        <v>1.4E-3</v>
      </c>
      <c r="H110" s="39">
        <v>-8.9800000000000005E-2</v>
      </c>
    </row>
    <row r="111" spans="1:8">
      <c r="A111" s="41" t="s">
        <v>140</v>
      </c>
      <c r="B111" s="36">
        <v>1375</v>
      </c>
      <c r="C111" s="37">
        <v>0.03</v>
      </c>
      <c r="D111" s="38">
        <v>-0.41</v>
      </c>
      <c r="E111" s="36">
        <v>30538</v>
      </c>
      <c r="F111" s="37">
        <v>-0.01</v>
      </c>
      <c r="G111" s="39">
        <v>1.4E-3</v>
      </c>
      <c r="H111" s="39">
        <v>-8.9800000000000005E-2</v>
      </c>
    </row>
    <row r="112" spans="1:8">
      <c r="A112" s="41" t="s">
        <v>143</v>
      </c>
      <c r="B112" s="36">
        <v>647</v>
      </c>
      <c r="C112" s="37">
        <v>2.5999999999999999E-2</v>
      </c>
      <c r="D112" s="38">
        <v>-0.41</v>
      </c>
      <c r="E112" s="36">
        <v>3636</v>
      </c>
      <c r="F112" s="37">
        <v>0</v>
      </c>
      <c r="G112" s="39">
        <v>1.4E-3</v>
      </c>
      <c r="H112" s="39">
        <v>-8.9800000000000005E-2</v>
      </c>
    </row>
    <row r="113" spans="1:8">
      <c r="A113" s="41" t="s">
        <v>154</v>
      </c>
      <c r="B113" s="36">
        <v>1</v>
      </c>
      <c r="C113" s="37">
        <v>2.5999999999999999E-2</v>
      </c>
      <c r="D113" s="38">
        <v>-0.41</v>
      </c>
      <c r="E113" s="36">
        <v>2</v>
      </c>
      <c r="F113" s="37">
        <v>0</v>
      </c>
      <c r="G113" s="39">
        <v>1.4E-3</v>
      </c>
      <c r="H113" s="39">
        <v>-8.9800000000000005E-2</v>
      </c>
    </row>
    <row r="114" spans="1:8">
      <c r="A114" s="41" t="s">
        <v>155</v>
      </c>
      <c r="B114" s="36">
        <v>142</v>
      </c>
      <c r="C114" s="37">
        <v>0.01</v>
      </c>
      <c r="D114" s="38">
        <v>-0.41</v>
      </c>
      <c r="E114" s="36">
        <v>1516</v>
      </c>
      <c r="F114" s="37">
        <v>-2.4E-2</v>
      </c>
      <c r="G114" s="39">
        <v>1.4E-3</v>
      </c>
      <c r="H114" s="39">
        <v>-8.9800000000000005E-2</v>
      </c>
    </row>
    <row r="115" spans="1:8">
      <c r="A115" s="41" t="s">
        <v>161</v>
      </c>
      <c r="B115" s="36">
        <v>1283</v>
      </c>
      <c r="C115" s="37">
        <v>0.01</v>
      </c>
      <c r="D115" s="38">
        <v>-0.41</v>
      </c>
      <c r="E115" s="36">
        <v>7884</v>
      </c>
      <c r="F115" s="37">
        <v>7.0000000000000001E-3</v>
      </c>
      <c r="G115" s="39">
        <v>1.4E-3</v>
      </c>
      <c r="H115" s="39">
        <v>-8.9800000000000005E-2</v>
      </c>
    </row>
    <row r="116" spans="1:8">
      <c r="A116" s="41" t="s">
        <v>165</v>
      </c>
      <c r="B116" s="36">
        <v>1</v>
      </c>
      <c r="C116" s="37">
        <v>3.1E-2</v>
      </c>
      <c r="D116" s="38">
        <v>-0.41</v>
      </c>
      <c r="E116" s="36">
        <v>1</v>
      </c>
      <c r="F116" s="37">
        <v>0</v>
      </c>
      <c r="G116" s="39">
        <v>1.4E-3</v>
      </c>
      <c r="H116" s="39">
        <v>-8.9800000000000005E-2</v>
      </c>
    </row>
    <row r="117" spans="1:8">
      <c r="A117" s="41" t="s">
        <v>179</v>
      </c>
      <c r="B117" s="36">
        <v>8</v>
      </c>
      <c r="C117" s="37">
        <v>3.2000000000000001E-2</v>
      </c>
      <c r="D117" s="38">
        <v>-0.41</v>
      </c>
      <c r="E117" s="36">
        <v>977</v>
      </c>
      <c r="F117" s="37">
        <v>0</v>
      </c>
      <c r="G117" s="39">
        <v>1.4E-3</v>
      </c>
      <c r="H117" s="39">
        <v>-8.9800000000000005E-2</v>
      </c>
    </row>
    <row r="118" spans="1:8">
      <c r="A118" s="41" t="s">
        <v>184</v>
      </c>
      <c r="B118" s="36">
        <v>1</v>
      </c>
      <c r="C118" s="37">
        <v>7.0000000000000001E-3</v>
      </c>
      <c r="D118" s="38">
        <v>-0.41</v>
      </c>
      <c r="E118" s="36">
        <v>2</v>
      </c>
      <c r="F118" s="37">
        <v>0</v>
      </c>
      <c r="G118" s="39">
        <v>1.4E-3</v>
      </c>
      <c r="H118" s="39">
        <v>-8.9800000000000005E-2</v>
      </c>
    </row>
    <row r="119" spans="1:8">
      <c r="A119" s="41" t="s">
        <v>192</v>
      </c>
      <c r="B119" s="36">
        <v>37</v>
      </c>
      <c r="C119" s="37">
        <v>0.01</v>
      </c>
      <c r="D119" s="38">
        <v>-0.41</v>
      </c>
      <c r="E119" s="36">
        <v>1802</v>
      </c>
      <c r="F119" s="37">
        <v>-8.0000000000000002E-3</v>
      </c>
      <c r="G119" s="39">
        <v>1.4E-3</v>
      </c>
      <c r="H119" s="39">
        <v>-8.9800000000000005E-2</v>
      </c>
    </row>
    <row r="120" spans="1:8">
      <c r="A120" s="41" t="s">
        <v>198</v>
      </c>
      <c r="B120" s="36">
        <v>16</v>
      </c>
      <c r="C120" s="37">
        <v>5.0000000000000001E-3</v>
      </c>
      <c r="D120" s="38">
        <v>-0.41</v>
      </c>
      <c r="E120" s="36">
        <v>515</v>
      </c>
      <c r="F120" s="37">
        <v>1.2999999999999999E-2</v>
      </c>
      <c r="G120" s="39">
        <v>1.4E-3</v>
      </c>
      <c r="H120" s="39">
        <v>-8.9800000000000005E-2</v>
      </c>
    </row>
    <row r="121" spans="1:8">
      <c r="A121" s="41" t="s">
        <v>200</v>
      </c>
      <c r="B121" s="36">
        <v>785</v>
      </c>
      <c r="C121" s="37">
        <v>4.3999999999999997E-2</v>
      </c>
      <c r="D121" s="38">
        <v>-0.41</v>
      </c>
      <c r="E121" s="36">
        <v>19032</v>
      </c>
      <c r="F121" s="37">
        <v>1E-3</v>
      </c>
      <c r="G121" s="39">
        <v>1.4E-3</v>
      </c>
      <c r="H121" s="39">
        <v>-8.9800000000000005E-2</v>
      </c>
    </row>
    <row r="122" spans="1:8">
      <c r="A122" s="41" t="s">
        <v>208</v>
      </c>
      <c r="B122" s="36">
        <v>1586</v>
      </c>
      <c r="C122" s="37">
        <v>1.4999999999999999E-2</v>
      </c>
      <c r="D122" s="38">
        <v>-0.41</v>
      </c>
      <c r="E122" s="36">
        <v>11811</v>
      </c>
      <c r="F122" s="37">
        <v>1.0999999999999999E-2</v>
      </c>
      <c r="G122" s="39">
        <v>1.4E-3</v>
      </c>
      <c r="H122" s="39">
        <v>-8.9800000000000005E-2</v>
      </c>
    </row>
    <row r="123" spans="1:8">
      <c r="A123" s="41" t="s">
        <v>214</v>
      </c>
      <c r="B123" s="36">
        <v>16</v>
      </c>
      <c r="C123" s="37">
        <v>0.01</v>
      </c>
      <c r="D123" s="38">
        <v>-0.41</v>
      </c>
      <c r="E123" s="36">
        <v>321</v>
      </c>
      <c r="F123" s="37">
        <v>3.0000000000000001E-3</v>
      </c>
      <c r="G123" s="39">
        <v>1.4E-3</v>
      </c>
      <c r="H123" s="39">
        <v>-8.9800000000000005E-2</v>
      </c>
    </row>
    <row r="124" spans="1:8">
      <c r="A124" s="41" t="s">
        <v>221</v>
      </c>
      <c r="B124" s="36">
        <v>892</v>
      </c>
      <c r="C124" s="37">
        <v>3.6999999999999998E-2</v>
      </c>
      <c r="D124" s="38">
        <v>-0.41</v>
      </c>
      <c r="E124" s="36">
        <v>14375</v>
      </c>
      <c r="F124" s="37">
        <v>1.0999999999999999E-2</v>
      </c>
      <c r="G124" s="39">
        <v>1.4E-3</v>
      </c>
      <c r="H124" s="39">
        <v>-8.9800000000000005E-2</v>
      </c>
    </row>
    <row r="125" spans="1:8">
      <c r="A125" s="41" t="s">
        <v>224</v>
      </c>
      <c r="B125" s="36">
        <v>5</v>
      </c>
      <c r="C125" s="37">
        <v>7.9000000000000001E-2</v>
      </c>
      <c r="D125" s="38">
        <v>-0.41</v>
      </c>
      <c r="E125" s="36">
        <v>549</v>
      </c>
      <c r="F125" s="37">
        <v>0</v>
      </c>
      <c r="G125" s="39">
        <v>1.4E-3</v>
      </c>
      <c r="H125" s="39">
        <v>-8.9800000000000005E-2</v>
      </c>
    </row>
    <row r="126" spans="1:8">
      <c r="A126" s="41" t="s">
        <v>16</v>
      </c>
      <c r="B126" s="36">
        <v>9198</v>
      </c>
      <c r="C126" s="37">
        <v>4.0000000000000001E-3</v>
      </c>
      <c r="D126" s="38">
        <v>-0.41</v>
      </c>
      <c r="E126" s="36">
        <v>145612</v>
      </c>
      <c r="F126" s="37">
        <v>-6.0000000000000001E-3</v>
      </c>
      <c r="G126" s="39">
        <v>1.4E-3</v>
      </c>
      <c r="H126" s="39">
        <v>-8.9800000000000005E-2</v>
      </c>
    </row>
    <row r="127" spans="1:8">
      <c r="A127" s="41" t="s">
        <v>52</v>
      </c>
      <c r="B127" s="36">
        <v>1</v>
      </c>
      <c r="C127" s="37">
        <v>5.0000000000000001E-3</v>
      </c>
      <c r="D127" s="38">
        <v>-0.41</v>
      </c>
      <c r="E127" s="36">
        <v>16</v>
      </c>
      <c r="F127" s="37">
        <v>0</v>
      </c>
      <c r="G127" s="39">
        <v>1.4E-3</v>
      </c>
      <c r="H127" s="39">
        <v>-8.9800000000000005E-2</v>
      </c>
    </row>
    <row r="128" spans="1:8">
      <c r="A128" s="47" t="s">
        <v>75</v>
      </c>
      <c r="B128" s="36">
        <v>65</v>
      </c>
      <c r="C128" s="37">
        <v>0.01</v>
      </c>
      <c r="D128" s="38">
        <v>-0.41</v>
      </c>
      <c r="E128" s="36">
        <v>1027</v>
      </c>
      <c r="F128" s="37">
        <v>3.0000000000000001E-3</v>
      </c>
      <c r="G128" s="39">
        <v>1.4E-3</v>
      </c>
      <c r="H128" s="39">
        <v>-8.9800000000000005E-2</v>
      </c>
    </row>
    <row r="129" spans="1:8">
      <c r="A129" s="41" t="s">
        <v>79</v>
      </c>
      <c r="B129" s="36">
        <v>11</v>
      </c>
      <c r="C129" s="37">
        <v>1E-3</v>
      </c>
      <c r="D129" s="38">
        <v>-0.41</v>
      </c>
      <c r="E129" s="36">
        <v>175</v>
      </c>
      <c r="F129" s="37">
        <v>3.5999999999999997E-2</v>
      </c>
      <c r="G129" s="39">
        <v>1.4E-3</v>
      </c>
      <c r="H129" s="39">
        <v>-8.9800000000000005E-2</v>
      </c>
    </row>
    <row r="130" spans="1:8">
      <c r="A130" s="41" t="s">
        <v>145</v>
      </c>
      <c r="B130" s="36">
        <v>53</v>
      </c>
      <c r="C130" s="37">
        <v>1E-3</v>
      </c>
      <c r="D130" s="38">
        <v>-0.41</v>
      </c>
      <c r="E130" s="36">
        <v>839</v>
      </c>
      <c r="F130" s="37">
        <v>0</v>
      </c>
      <c r="G130" s="39">
        <v>1.4E-3</v>
      </c>
      <c r="H130" s="39">
        <v>-8.9800000000000005E-2</v>
      </c>
    </row>
    <row r="131" spans="1:8">
      <c r="A131" s="41" t="s">
        <v>146</v>
      </c>
      <c r="B131" s="36">
        <v>3651</v>
      </c>
      <c r="C131" s="37">
        <v>7.0000000000000001E-3</v>
      </c>
      <c r="D131" s="38">
        <v>-0.41</v>
      </c>
      <c r="E131" s="36">
        <v>8236</v>
      </c>
      <c r="F131" s="37">
        <v>-1E-3</v>
      </c>
      <c r="G131" s="39">
        <v>1.4E-3</v>
      </c>
      <c r="H131" s="39">
        <v>-8.9800000000000005E-2</v>
      </c>
    </row>
    <row r="132" spans="1:8">
      <c r="A132" s="41" t="s">
        <v>158</v>
      </c>
      <c r="B132" s="36">
        <v>2670</v>
      </c>
      <c r="C132" s="37">
        <v>3.0000000000000001E-3</v>
      </c>
      <c r="D132" s="38">
        <v>-0.41</v>
      </c>
      <c r="E132" s="36">
        <v>28157</v>
      </c>
      <c r="F132" s="37">
        <v>-5.0000000000000001E-3</v>
      </c>
      <c r="G132" s="39">
        <v>1.4E-3</v>
      </c>
      <c r="H132" s="39">
        <v>-8.9800000000000005E-2</v>
      </c>
    </row>
    <row r="133" spans="1:8">
      <c r="A133" s="41" t="s">
        <v>177</v>
      </c>
      <c r="B133" s="36">
        <v>16</v>
      </c>
      <c r="C133" s="37">
        <v>8.0000000000000002E-3</v>
      </c>
      <c r="D133" s="38">
        <v>-0.41</v>
      </c>
      <c r="E133" s="36">
        <v>171</v>
      </c>
      <c r="F133" s="37">
        <v>0</v>
      </c>
      <c r="G133" s="39">
        <v>1.4E-3</v>
      </c>
      <c r="H133" s="39">
        <v>-8.9800000000000005E-2</v>
      </c>
    </row>
    <row r="134" spans="1:8">
      <c r="A134" s="41" t="s">
        <v>187</v>
      </c>
      <c r="B134" s="36">
        <v>206</v>
      </c>
      <c r="C134" s="37">
        <v>6.0000000000000001E-3</v>
      </c>
      <c r="D134" s="38">
        <v>-0.41</v>
      </c>
      <c r="E134" s="36">
        <v>2190</v>
      </c>
      <c r="F134" s="37">
        <v>-3.0000000000000001E-3</v>
      </c>
      <c r="G134" s="39">
        <v>1.4E-3</v>
      </c>
      <c r="H134" s="39">
        <v>-8.9800000000000005E-2</v>
      </c>
    </row>
    <row r="135" spans="1:8">
      <c r="A135" s="41" t="s">
        <v>205</v>
      </c>
      <c r="B135" s="36">
        <v>1</v>
      </c>
      <c r="C135" s="37">
        <v>4.0000000000000001E-3</v>
      </c>
      <c r="D135" s="38">
        <v>-0.41</v>
      </c>
      <c r="E135" s="36">
        <v>9</v>
      </c>
      <c r="F135" s="37">
        <v>0</v>
      </c>
      <c r="G135" s="39">
        <v>1.4E-3</v>
      </c>
      <c r="H135" s="39">
        <v>-8.9800000000000005E-2</v>
      </c>
    </row>
    <row r="136" spans="1:8" ht="15" thickBot="1">
      <c r="A136" s="42" t="s">
        <v>219</v>
      </c>
      <c r="B136" s="36">
        <v>28</v>
      </c>
      <c r="C136" s="37">
        <v>4.0000000000000001E-3</v>
      </c>
      <c r="D136" s="38">
        <v>-0.41</v>
      </c>
      <c r="E136" s="36">
        <v>440</v>
      </c>
      <c r="F136" s="37">
        <v>0</v>
      </c>
      <c r="G136" s="39">
        <v>1.4E-3</v>
      </c>
      <c r="H136" s="39">
        <v>-8.9800000000000005E-2</v>
      </c>
    </row>
    <row r="137" spans="1:8">
      <c r="A137" s="41" t="s">
        <v>7</v>
      </c>
      <c r="B137" s="36">
        <v>76</v>
      </c>
      <c r="C137" s="37">
        <v>7.0000000000000001E-3</v>
      </c>
      <c r="D137" s="38">
        <v>-0.41</v>
      </c>
      <c r="E137" s="36">
        <v>772</v>
      </c>
      <c r="F137" s="37">
        <v>-2E-3</v>
      </c>
      <c r="G137" s="39">
        <v>1.4E-3</v>
      </c>
      <c r="H137" s="39">
        <v>-8.9800000000000005E-2</v>
      </c>
    </row>
    <row r="138" spans="1:8">
      <c r="A138" s="41" t="s">
        <v>17</v>
      </c>
      <c r="B138" s="36">
        <v>1121</v>
      </c>
      <c r="C138" s="37">
        <v>2.1999999999999999E-2</v>
      </c>
      <c r="D138" s="38">
        <v>-0.41</v>
      </c>
      <c r="E138" s="36">
        <v>3907</v>
      </c>
      <c r="F138" s="37">
        <v>1E-3</v>
      </c>
      <c r="G138" s="39">
        <v>1.4E-3</v>
      </c>
      <c r="H138" s="39">
        <v>-8.9800000000000005E-2</v>
      </c>
    </row>
    <row r="139" spans="1:8">
      <c r="A139" s="41" t="s">
        <v>24</v>
      </c>
      <c r="B139" s="36">
        <v>170</v>
      </c>
      <c r="C139" s="37">
        <v>3.1E-2</v>
      </c>
      <c r="D139" s="38">
        <v>-0.41</v>
      </c>
      <c r="E139" s="36">
        <v>682</v>
      </c>
      <c r="F139" s="37">
        <v>2E-3</v>
      </c>
      <c r="G139" s="39">
        <v>1.4E-3</v>
      </c>
      <c r="H139" s="39">
        <v>-8.9800000000000005E-2</v>
      </c>
    </row>
    <row r="140" spans="1:8">
      <c r="A140" s="41" t="s">
        <v>29</v>
      </c>
      <c r="B140" s="36">
        <v>358</v>
      </c>
      <c r="C140" s="37">
        <v>1.9E-2</v>
      </c>
      <c r="D140" s="38">
        <v>-0.41</v>
      </c>
      <c r="E140" s="36">
        <v>2185</v>
      </c>
      <c r="F140" s="37">
        <v>0</v>
      </c>
      <c r="G140" s="39">
        <v>1.4E-3</v>
      </c>
      <c r="H140" s="39">
        <v>-8.9800000000000005E-2</v>
      </c>
    </row>
    <row r="141" spans="1:8">
      <c r="A141" s="41" t="s">
        <v>35</v>
      </c>
      <c r="B141" s="36">
        <v>708</v>
      </c>
      <c r="C141" s="37">
        <v>2.3E-2</v>
      </c>
      <c r="D141" s="38">
        <v>-0.41</v>
      </c>
      <c r="E141" s="36">
        <v>4148</v>
      </c>
      <c r="F141" s="37">
        <v>1.4999999999999999E-2</v>
      </c>
      <c r="G141" s="39">
        <v>1.4E-3</v>
      </c>
      <c r="H141" s="39">
        <v>-8.9800000000000005E-2</v>
      </c>
    </row>
    <row r="142" spans="1:8">
      <c r="A142" s="41" t="s">
        <v>55</v>
      </c>
      <c r="B142" s="36">
        <v>431</v>
      </c>
      <c r="C142" s="37">
        <v>2.4E-2</v>
      </c>
      <c r="D142" s="38">
        <v>-0.41</v>
      </c>
      <c r="E142" s="36">
        <v>1933</v>
      </c>
      <c r="F142" s="37">
        <v>2E-3</v>
      </c>
      <c r="G142" s="39">
        <v>1.4E-3</v>
      </c>
      <c r="H142" s="39">
        <v>-8.9800000000000005E-2</v>
      </c>
    </row>
    <row r="143" spans="1:8">
      <c r="A143" s="41" t="s">
        <v>59</v>
      </c>
      <c r="B143" s="36">
        <v>799</v>
      </c>
      <c r="C143" s="37">
        <v>3.4000000000000002E-2</v>
      </c>
      <c r="D143" s="38">
        <v>-0.41</v>
      </c>
      <c r="E143" s="36">
        <v>2665</v>
      </c>
      <c r="F143" s="37">
        <v>1E-3</v>
      </c>
      <c r="G143" s="39">
        <v>1.4E-3</v>
      </c>
      <c r="H143" s="39">
        <v>-8.9800000000000005E-2</v>
      </c>
    </row>
    <row r="144" spans="1:8">
      <c r="A144" s="41" t="s">
        <v>62</v>
      </c>
      <c r="B144" s="36">
        <v>110</v>
      </c>
      <c r="C144" s="37">
        <v>4.7E-2</v>
      </c>
      <c r="D144" s="38">
        <v>-0.41</v>
      </c>
      <c r="E144" s="36">
        <v>552</v>
      </c>
      <c r="F144" s="37">
        <v>4.0000000000000001E-3</v>
      </c>
      <c r="G144" s="39">
        <v>1.4E-3</v>
      </c>
      <c r="H144" s="39">
        <v>-8.9800000000000005E-2</v>
      </c>
    </row>
    <row r="145" spans="1:8">
      <c r="A145" s="41" t="s">
        <v>76</v>
      </c>
      <c r="B145" s="36">
        <v>2189</v>
      </c>
      <c r="C145" s="37">
        <v>3.4000000000000002E-2</v>
      </c>
      <c r="D145" s="38">
        <v>-0.41</v>
      </c>
      <c r="E145" s="36">
        <v>22157</v>
      </c>
      <c r="F145" s="37">
        <v>0</v>
      </c>
      <c r="G145" s="39">
        <v>1.4E-3</v>
      </c>
      <c r="H145" s="39">
        <v>-8.9800000000000005E-2</v>
      </c>
    </row>
    <row r="146" spans="1:8">
      <c r="A146" s="41" t="s">
        <v>77</v>
      </c>
      <c r="B146" s="36">
        <v>2658</v>
      </c>
      <c r="C146" s="37">
        <v>3.2000000000000001E-2</v>
      </c>
      <c r="D146" s="38">
        <v>-0.41</v>
      </c>
      <c r="E146" s="36">
        <v>16146</v>
      </c>
      <c r="F146" s="37">
        <v>3.0000000000000001E-3</v>
      </c>
      <c r="G146" s="39">
        <v>1.4E-3</v>
      </c>
      <c r="H146" s="39">
        <v>-8.9800000000000005E-2</v>
      </c>
    </row>
    <row r="147" spans="1:8">
      <c r="A147" s="41" t="s">
        <v>83</v>
      </c>
      <c r="B147" s="36">
        <v>3736</v>
      </c>
      <c r="C147" s="37">
        <v>3.5000000000000003E-2</v>
      </c>
      <c r="D147" s="38">
        <v>-0.41</v>
      </c>
      <c r="E147" s="36">
        <v>11076</v>
      </c>
      <c r="F147" s="37">
        <v>0</v>
      </c>
      <c r="G147" s="39">
        <v>1.4E-3</v>
      </c>
      <c r="H147" s="39">
        <v>-8.9800000000000005E-2</v>
      </c>
    </row>
    <row r="148" spans="1:8">
      <c r="A148" s="41" t="s">
        <v>86</v>
      </c>
      <c r="B148" s="36">
        <v>191</v>
      </c>
      <c r="C148" s="37">
        <v>1.2999999999999999E-2</v>
      </c>
      <c r="D148" s="38">
        <v>-0.41</v>
      </c>
      <c r="E148" s="36">
        <v>4023</v>
      </c>
      <c r="F148" s="37">
        <v>8.0000000000000002E-3</v>
      </c>
      <c r="G148" s="39">
        <v>1.4E-3</v>
      </c>
      <c r="H148" s="39">
        <v>-8.9800000000000005E-2</v>
      </c>
    </row>
    <row r="149" spans="1:8">
      <c r="A149" s="41" t="s">
        <v>96</v>
      </c>
      <c r="B149" s="36">
        <v>371</v>
      </c>
      <c r="C149" s="37">
        <v>2.1999999999999999E-2</v>
      </c>
      <c r="D149" s="38">
        <v>-0.41</v>
      </c>
      <c r="E149" s="36">
        <v>2065</v>
      </c>
      <c r="F149" s="37">
        <v>5.0000000000000001E-3</v>
      </c>
      <c r="G149" s="39">
        <v>1.4E-3</v>
      </c>
      <c r="H149" s="39">
        <v>-8.9800000000000005E-2</v>
      </c>
    </row>
    <row r="150" spans="1:8">
      <c r="A150" s="41" t="s">
        <v>121</v>
      </c>
      <c r="B150" s="36">
        <v>26</v>
      </c>
      <c r="C150" s="37">
        <v>1.7000000000000001E-2</v>
      </c>
      <c r="D150" s="38">
        <v>-0.41</v>
      </c>
      <c r="E150" s="36">
        <v>87</v>
      </c>
      <c r="F150" s="37">
        <v>0</v>
      </c>
      <c r="G150" s="39">
        <v>1.4E-3</v>
      </c>
      <c r="H150" s="39">
        <v>-8.9800000000000005E-2</v>
      </c>
    </row>
    <row r="151" spans="1:8">
      <c r="A151" s="41" t="s">
        <v>102</v>
      </c>
      <c r="B151" s="36">
        <v>82</v>
      </c>
      <c r="C151" s="37">
        <v>4.4999999999999998E-2</v>
      </c>
      <c r="D151" s="38">
        <v>-0.41</v>
      </c>
      <c r="E151" s="36">
        <v>775</v>
      </c>
      <c r="F151" s="37">
        <v>1.2E-2</v>
      </c>
      <c r="G151" s="39">
        <v>1.4E-3</v>
      </c>
      <c r="H151" s="39">
        <v>-8.9800000000000005E-2</v>
      </c>
    </row>
    <row r="152" spans="1:8">
      <c r="A152" s="41" t="s">
        <v>104</v>
      </c>
      <c r="B152" s="36">
        <v>1476</v>
      </c>
      <c r="C152" s="37">
        <v>1.9E-2</v>
      </c>
      <c r="D152" s="38">
        <v>-0.41</v>
      </c>
      <c r="E152" s="36">
        <v>9462</v>
      </c>
      <c r="F152" s="37">
        <v>8.9999999999999993E-3</v>
      </c>
      <c r="G152" s="39">
        <v>1.4E-3</v>
      </c>
      <c r="H152" s="39">
        <v>-8.9800000000000005E-2</v>
      </c>
    </row>
    <row r="153" spans="1:8" ht="26.4">
      <c r="A153" s="41" t="s">
        <v>280</v>
      </c>
      <c r="B153" s="36">
        <v>76</v>
      </c>
      <c r="C153" s="37">
        <v>6.0000000000000001E-3</v>
      </c>
      <c r="D153" s="38">
        <v>-0.41</v>
      </c>
      <c r="E153" s="36">
        <v>1017</v>
      </c>
      <c r="F153" s="37">
        <v>5.0000000000000001E-3</v>
      </c>
      <c r="G153" s="39">
        <v>1.4E-3</v>
      </c>
      <c r="H153" s="39">
        <v>-8.9800000000000005E-2</v>
      </c>
    </row>
    <row r="154" spans="1:8">
      <c r="A154" s="41" t="s">
        <v>136</v>
      </c>
      <c r="B154" s="36">
        <v>72</v>
      </c>
      <c r="C154" s="37">
        <v>3.0000000000000001E-3</v>
      </c>
      <c r="D154" s="38">
        <v>-0.41</v>
      </c>
      <c r="E154" s="36">
        <v>543</v>
      </c>
      <c r="F154" s="37">
        <v>0</v>
      </c>
      <c r="G154" s="39">
        <v>1.4E-3</v>
      </c>
      <c r="H154" s="39">
        <v>-8.9800000000000005E-2</v>
      </c>
    </row>
    <row r="155" spans="1:8">
      <c r="A155" s="41" t="s">
        <v>144</v>
      </c>
      <c r="B155" s="36">
        <v>74</v>
      </c>
      <c r="C155" s="37">
        <v>3.2000000000000001E-2</v>
      </c>
      <c r="D155" s="38">
        <v>-0.41</v>
      </c>
      <c r="E155" s="36">
        <v>365</v>
      </c>
      <c r="F155" s="37">
        <v>0</v>
      </c>
      <c r="G155" s="39">
        <v>1.4E-3</v>
      </c>
      <c r="H155" s="39">
        <v>-8.9800000000000005E-2</v>
      </c>
    </row>
    <row r="156" spans="1:8">
      <c r="A156" s="41" t="s">
        <v>153</v>
      </c>
      <c r="B156" s="36">
        <v>1057</v>
      </c>
      <c r="C156" s="37">
        <v>2.5000000000000001E-2</v>
      </c>
      <c r="D156" s="38">
        <v>-0.41</v>
      </c>
      <c r="E156" s="36">
        <v>10372</v>
      </c>
      <c r="F156" s="37">
        <v>8.0000000000000002E-3</v>
      </c>
      <c r="G156" s="39">
        <v>1.4E-3</v>
      </c>
      <c r="H156" s="39">
        <v>-8.9800000000000005E-2</v>
      </c>
    </row>
    <row r="157" spans="1:8">
      <c r="A157" s="41" t="s">
        <v>163</v>
      </c>
      <c r="B157" s="36">
        <v>2187</v>
      </c>
      <c r="C157" s="37">
        <v>3.3000000000000002E-2</v>
      </c>
      <c r="D157" s="38">
        <v>-0.41</v>
      </c>
      <c r="E157" s="36">
        <v>9446</v>
      </c>
      <c r="F157" s="37">
        <v>3.0000000000000001E-3</v>
      </c>
      <c r="G157" s="39">
        <v>1.4E-3</v>
      </c>
      <c r="H157" s="39">
        <v>-8.9800000000000005E-2</v>
      </c>
    </row>
    <row r="158" spans="1:8">
      <c r="A158" s="41" t="s">
        <v>164</v>
      </c>
      <c r="B158" s="36">
        <v>186</v>
      </c>
      <c r="C158" s="37">
        <v>6.4000000000000001E-2</v>
      </c>
      <c r="D158" s="38">
        <v>-0.41</v>
      </c>
      <c r="E158" s="36">
        <v>3472</v>
      </c>
      <c r="F158" s="37">
        <v>1E-3</v>
      </c>
      <c r="G158" s="39">
        <v>1.4E-3</v>
      </c>
      <c r="H158" s="39">
        <v>-8.9800000000000005E-2</v>
      </c>
    </row>
    <row r="159" spans="1:8">
      <c r="A159" s="41" t="s">
        <v>168</v>
      </c>
      <c r="B159" s="36">
        <v>1421</v>
      </c>
      <c r="C159" s="37">
        <v>1.2E-2</v>
      </c>
      <c r="D159" s="38">
        <v>-0.41</v>
      </c>
      <c r="E159" s="36">
        <v>6719</v>
      </c>
      <c r="F159" s="37">
        <v>6.0000000000000001E-3</v>
      </c>
      <c r="G159" s="39">
        <v>1.4E-3</v>
      </c>
      <c r="H159" s="39">
        <v>-8.9800000000000005E-2</v>
      </c>
    </row>
    <row r="160" spans="1:8">
      <c r="A160" s="41" t="s">
        <v>185</v>
      </c>
      <c r="B160" s="36">
        <v>532</v>
      </c>
      <c r="C160" s="37">
        <v>2.9000000000000001E-2</v>
      </c>
      <c r="D160" s="38">
        <v>-0.41</v>
      </c>
      <c r="E160" s="36">
        <v>1933</v>
      </c>
      <c r="F160" s="37">
        <v>0</v>
      </c>
      <c r="G160" s="39">
        <v>1.4E-3</v>
      </c>
      <c r="H160" s="39">
        <v>-8.9800000000000005E-2</v>
      </c>
    </row>
    <row r="161" spans="1:8">
      <c r="A161" s="41" t="s">
        <v>186</v>
      </c>
      <c r="B161" s="36">
        <v>452</v>
      </c>
      <c r="C161" s="37">
        <v>2.7E-2</v>
      </c>
      <c r="D161" s="38">
        <v>-0.41</v>
      </c>
      <c r="E161" s="36">
        <v>1261</v>
      </c>
      <c r="F161" s="37">
        <v>2E-3</v>
      </c>
      <c r="G161" s="39">
        <v>1.4E-3</v>
      </c>
      <c r="H161" s="39">
        <v>-8.9800000000000005E-2</v>
      </c>
    </row>
    <row r="162" spans="1:8">
      <c r="A162" s="41" t="s">
        <v>191</v>
      </c>
      <c r="B162" s="36">
        <v>950</v>
      </c>
      <c r="C162" s="37">
        <v>2.7E-2</v>
      </c>
      <c r="D162" s="38">
        <v>-0.41</v>
      </c>
      <c r="E162" s="36">
        <v>18880</v>
      </c>
      <c r="F162" s="37">
        <v>0.01</v>
      </c>
      <c r="G162" s="39">
        <v>1.4E-3</v>
      </c>
      <c r="H162" s="39">
        <v>-8.9800000000000005E-2</v>
      </c>
    </row>
    <row r="163" spans="1:8">
      <c r="A163" s="41" t="s">
        <v>196</v>
      </c>
      <c r="B163" s="36">
        <v>3435</v>
      </c>
      <c r="C163" s="37">
        <v>2.5999999999999999E-2</v>
      </c>
      <c r="D163" s="38">
        <v>-0.41</v>
      </c>
      <c r="E163" s="36">
        <v>28203</v>
      </c>
      <c r="F163" s="37">
        <v>0</v>
      </c>
      <c r="G163" s="39">
        <v>1.4E-3</v>
      </c>
      <c r="H163" s="39">
        <v>-8.9800000000000005E-2</v>
      </c>
    </row>
    <row r="164" spans="1:8">
      <c r="A164" s="41" t="s">
        <v>197</v>
      </c>
      <c r="B164" s="36">
        <v>438</v>
      </c>
      <c r="C164" s="37">
        <v>1.7000000000000001E-2</v>
      </c>
      <c r="D164" s="38">
        <v>-0.41</v>
      </c>
      <c r="E164" s="36">
        <v>1259</v>
      </c>
      <c r="F164" s="37">
        <v>4.0000000000000001E-3</v>
      </c>
      <c r="G164" s="39">
        <v>1.4E-3</v>
      </c>
      <c r="H164" s="39">
        <v>-8.9800000000000005E-2</v>
      </c>
    </row>
    <row r="165" spans="1:8">
      <c r="A165" s="41" t="s">
        <v>215</v>
      </c>
      <c r="B165" s="36">
        <v>397</v>
      </c>
      <c r="C165" s="37">
        <v>3.1E-2</v>
      </c>
      <c r="D165" s="38">
        <v>-0.41</v>
      </c>
      <c r="E165" s="36">
        <v>2909</v>
      </c>
      <c r="F165" s="37">
        <v>3.0000000000000001E-3</v>
      </c>
      <c r="G165" s="39">
        <v>1.4E-3</v>
      </c>
      <c r="H165" s="39">
        <v>-8.9800000000000005E-2</v>
      </c>
    </row>
    <row r="166" spans="1:8">
      <c r="A166" s="41" t="s">
        <v>181</v>
      </c>
      <c r="B166" s="36">
        <v>547</v>
      </c>
      <c r="C166" s="37">
        <v>3.6999999999999998E-2</v>
      </c>
      <c r="D166" s="38">
        <v>-0.41</v>
      </c>
      <c r="E166" s="36">
        <v>2904</v>
      </c>
      <c r="F166" s="37">
        <v>1.9E-2</v>
      </c>
      <c r="G166" s="39">
        <v>1.4E-3</v>
      </c>
      <c r="H166" s="39">
        <v>-8.9800000000000005E-2</v>
      </c>
    </row>
    <row r="167" spans="1:8">
      <c r="A167" s="41" t="s">
        <v>14</v>
      </c>
      <c r="B167" s="36">
        <v>31</v>
      </c>
      <c r="C167" s="37">
        <v>1.4E-2</v>
      </c>
      <c r="D167" s="38">
        <v>-0.41</v>
      </c>
      <c r="E167" s="36">
        <v>246</v>
      </c>
      <c r="F167" s="37">
        <v>-1.4999999999999999E-2</v>
      </c>
      <c r="G167" s="39">
        <v>1.4E-3</v>
      </c>
      <c r="H167" s="39">
        <v>-8.9800000000000005E-2</v>
      </c>
    </row>
    <row r="168" spans="1:8">
      <c r="A168" s="47" t="s">
        <v>18</v>
      </c>
      <c r="B168" s="36">
        <v>127</v>
      </c>
      <c r="C168" s="37">
        <v>0</v>
      </c>
      <c r="D168" s="38">
        <v>-0.41</v>
      </c>
      <c r="E168" s="36">
        <v>936</v>
      </c>
      <c r="F168" s="37">
        <v>0</v>
      </c>
      <c r="G168" s="39">
        <v>1.4E-3</v>
      </c>
      <c r="H168" s="39">
        <v>-8.9800000000000005E-2</v>
      </c>
    </row>
    <row r="169" spans="1:8">
      <c r="A169" s="41" t="s">
        <v>23</v>
      </c>
      <c r="B169" s="36">
        <v>1728</v>
      </c>
      <c r="C169" s="37">
        <v>2.7E-2</v>
      </c>
      <c r="D169" s="38">
        <v>-0.41</v>
      </c>
      <c r="E169" s="36">
        <v>8786</v>
      </c>
      <c r="F169" s="37">
        <v>5.0000000000000001E-3</v>
      </c>
      <c r="G169" s="39">
        <v>1.4E-3</v>
      </c>
      <c r="H169" s="39">
        <v>-8.9800000000000005E-2</v>
      </c>
    </row>
    <row r="170" spans="1:8">
      <c r="A170" s="41" t="s">
        <v>71</v>
      </c>
      <c r="B170" s="36">
        <v>445</v>
      </c>
      <c r="C170" s="37">
        <v>1.6E-2</v>
      </c>
      <c r="D170" s="38">
        <v>-0.41</v>
      </c>
      <c r="E170" s="36">
        <v>2189</v>
      </c>
      <c r="F170" s="37">
        <v>-3.0000000000000001E-3</v>
      </c>
      <c r="G170" s="39">
        <v>1.4E-3</v>
      </c>
      <c r="H170" s="39">
        <v>-8.9800000000000005E-2</v>
      </c>
    </row>
    <row r="171" spans="1:8">
      <c r="A171" s="41" t="s">
        <v>82</v>
      </c>
      <c r="B171" s="36">
        <v>476</v>
      </c>
      <c r="C171" s="37">
        <v>7.0000000000000001E-3</v>
      </c>
      <c r="D171" s="38">
        <v>-0.41</v>
      </c>
      <c r="E171" s="36">
        <v>2731</v>
      </c>
      <c r="F171" s="37">
        <v>-1E-3</v>
      </c>
      <c r="G171" s="39">
        <v>1.4E-3</v>
      </c>
      <c r="H171" s="39">
        <v>-8.9800000000000005E-2</v>
      </c>
    </row>
    <row r="172" spans="1:8">
      <c r="A172" s="41" t="s">
        <v>108</v>
      </c>
      <c r="B172" s="36">
        <v>364</v>
      </c>
      <c r="C172" s="37">
        <v>3.0000000000000001E-3</v>
      </c>
      <c r="D172" s="38">
        <v>-0.41</v>
      </c>
      <c r="E172" s="36">
        <v>3286</v>
      </c>
      <c r="F172" s="37">
        <v>-2E-3</v>
      </c>
      <c r="G172" s="39">
        <v>1.4E-3</v>
      </c>
      <c r="H172" s="39">
        <v>-8.9800000000000005E-2</v>
      </c>
    </row>
    <row r="173" spans="1:8">
      <c r="A173" s="41" t="s">
        <v>112</v>
      </c>
      <c r="B173" s="36">
        <v>58</v>
      </c>
      <c r="C173" s="37">
        <v>3.5000000000000003E-2</v>
      </c>
      <c r="D173" s="38">
        <v>-0.41</v>
      </c>
      <c r="E173" s="36">
        <v>1022</v>
      </c>
      <c r="F173" s="37">
        <v>1.9E-2</v>
      </c>
      <c r="G173" s="39">
        <v>1.4E-3</v>
      </c>
      <c r="H173" s="39">
        <v>-8.9800000000000005E-2</v>
      </c>
    </row>
    <row r="174" spans="1:8">
      <c r="A174" s="41" t="s">
        <v>114</v>
      </c>
      <c r="B174" s="36">
        <v>686</v>
      </c>
      <c r="C174" s="37">
        <v>3.5999999999999997E-2</v>
      </c>
      <c r="D174" s="38">
        <v>-0.41</v>
      </c>
      <c r="E174" s="36">
        <v>3399</v>
      </c>
      <c r="F174" s="37">
        <v>3.0000000000000001E-3</v>
      </c>
      <c r="G174" s="39">
        <v>1.4E-3</v>
      </c>
      <c r="H174" s="39">
        <v>-8.9800000000000005E-2</v>
      </c>
    </row>
    <row r="175" spans="1:8">
      <c r="A175" s="41" t="s">
        <v>120</v>
      </c>
      <c r="B175" s="36">
        <v>475</v>
      </c>
      <c r="C175" s="37">
        <v>1.6E-2</v>
      </c>
      <c r="D175" s="38">
        <v>-0.41</v>
      </c>
      <c r="E175" s="36">
        <v>2192</v>
      </c>
      <c r="F175" s="37">
        <v>4.0000000000000001E-3</v>
      </c>
      <c r="G175" s="39">
        <v>1.4E-3</v>
      </c>
      <c r="H175" s="39">
        <v>-8.9800000000000005E-2</v>
      </c>
    </row>
    <row r="176" spans="1:8">
      <c r="A176" s="41" t="s">
        <v>284</v>
      </c>
      <c r="B176" s="36">
        <v>49</v>
      </c>
      <c r="C176" s="37">
        <v>0.01</v>
      </c>
      <c r="D176" s="38">
        <v>-0.41</v>
      </c>
      <c r="E176" s="36">
        <v>406</v>
      </c>
      <c r="F176" s="37">
        <v>1.2E-2</v>
      </c>
      <c r="G176" s="39">
        <v>1.4E-3</v>
      </c>
      <c r="H176" s="39">
        <v>-8.9800000000000005E-2</v>
      </c>
    </row>
    <row r="177" spans="1:8">
      <c r="A177" s="41" t="s">
        <v>169</v>
      </c>
      <c r="B177" s="36">
        <v>82105</v>
      </c>
      <c r="C177" s="37">
        <v>3.0000000000000001E-3</v>
      </c>
      <c r="D177" s="38">
        <v>-0.41</v>
      </c>
      <c r="E177" s="36">
        <v>809330</v>
      </c>
      <c r="F177" s="37">
        <v>0</v>
      </c>
      <c r="G177" s="39">
        <v>1.4E-3</v>
      </c>
      <c r="H177" s="39">
        <v>-8.9800000000000005E-2</v>
      </c>
    </row>
    <row r="178" spans="1:8">
      <c r="A178" s="41" t="s">
        <v>199</v>
      </c>
      <c r="B178" s="36">
        <v>5</v>
      </c>
      <c r="C178" s="37">
        <v>8.0000000000000002E-3</v>
      </c>
      <c r="D178" s="38">
        <v>-0.41</v>
      </c>
      <c r="E178" s="36">
        <v>410</v>
      </c>
      <c r="F178" s="37">
        <v>0</v>
      </c>
      <c r="G178" s="39">
        <v>1.4E-3</v>
      </c>
      <c r="H178" s="39">
        <v>-8.9800000000000005E-2</v>
      </c>
    </row>
    <row r="179" spans="1:8">
      <c r="A179" s="41" t="s">
        <v>209</v>
      </c>
      <c r="B179" s="36">
        <v>15</v>
      </c>
      <c r="C179" s="37">
        <v>5.0000000000000001E-3</v>
      </c>
      <c r="D179" s="38">
        <v>-0.41</v>
      </c>
      <c r="E179" s="36">
        <v>4127</v>
      </c>
      <c r="F179" s="37">
        <v>0</v>
      </c>
      <c r="G179" s="39">
        <v>1.4E-3</v>
      </c>
      <c r="H179" s="39">
        <v>-8.9800000000000005E-2</v>
      </c>
    </row>
    <row r="180" spans="1:8">
      <c r="A180" s="41" t="s">
        <v>213</v>
      </c>
      <c r="B180" s="36">
        <v>2229</v>
      </c>
      <c r="C180" s="37">
        <v>2.4E-2</v>
      </c>
      <c r="D180" s="38">
        <v>-0.41</v>
      </c>
      <c r="E180" s="36">
        <v>9809</v>
      </c>
      <c r="F180" s="37">
        <v>3.0000000000000001E-3</v>
      </c>
      <c r="G180" s="39">
        <v>1.4E-3</v>
      </c>
      <c r="H180" s="39">
        <v>-8.9800000000000005E-2</v>
      </c>
    </row>
    <row r="181" spans="1:8">
      <c r="A181" s="41" t="s">
        <v>218</v>
      </c>
      <c r="B181" s="36">
        <v>27</v>
      </c>
      <c r="C181" s="37">
        <v>3.7999999999999999E-2</v>
      </c>
      <c r="D181" s="38">
        <v>-0.41</v>
      </c>
      <c r="E181" s="36">
        <v>3260</v>
      </c>
      <c r="F181" s="37">
        <v>-1E-3</v>
      </c>
      <c r="G181" s="39">
        <v>1.4E-3</v>
      </c>
      <c r="H181" s="39">
        <v>-8.9800000000000005E-2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Countries</vt:lpstr>
      <vt:lpstr>Keep</vt:lpstr>
      <vt:lpstr>Industrial.roundwood.C</vt:lpstr>
      <vt:lpstr>Industrial.roundwood.NC</vt:lpstr>
      <vt:lpstr>Other.industrial.roundwood</vt:lpstr>
      <vt:lpstr>Roundwood</vt:lpstr>
      <vt:lpstr>Wood.chips.and.particles</vt:lpstr>
      <vt:lpstr>Wood.fuel</vt:lpstr>
      <vt:lpstr>Sawnwood.C</vt:lpstr>
      <vt:lpstr>Sawnwood.NC</vt:lpstr>
      <vt:lpstr>Veneer.sheets</vt:lpstr>
      <vt:lpstr>Plywood</vt:lpstr>
      <vt:lpstr>Particle.board.and.OSB</vt:lpstr>
      <vt:lpstr>Fibreboard</vt:lpstr>
      <vt:lpstr>Mechanical.wood.pulp</vt:lpstr>
      <vt:lpstr>Chemical.wood.pulp</vt:lpstr>
      <vt:lpstr>Other.Pulp</vt:lpstr>
      <vt:lpstr>Recovered.paper</vt:lpstr>
      <vt:lpstr>Newsprint</vt:lpstr>
      <vt:lpstr>Printing.and.writing.papers</vt:lpstr>
      <vt:lpstr>Other.paper.and.paperboard</vt:lpstr>
      <vt:lpstr>Wood.pellets</vt:lpstr>
      <vt:lpstr>Other.industrial.roundwood.C</vt:lpstr>
      <vt:lpstr>Other.industrial.roundwood.NC</vt:lpstr>
      <vt:lpstr>Fuelwood.C</vt:lpstr>
      <vt:lpstr>Fuelwood.NC</vt:lpstr>
      <vt:lpstr>POP1</vt:lpstr>
      <vt:lpstr>POP2</vt:lpstr>
      <vt:lpstr>POP3</vt:lpstr>
      <vt:lpstr>POP4</vt:lpstr>
      <vt:lpstr>POP5</vt:lpstr>
      <vt:lpstr>GDP1</vt:lpstr>
      <vt:lpstr>GDP2</vt:lpstr>
      <vt:lpstr>GDP3</vt:lpstr>
      <vt:lpstr>GDP4</vt:lpstr>
      <vt:lpstr>GDP5</vt:lpstr>
      <vt:lpstr>Forest</vt:lpstr>
      <vt:lpstr>Stock</vt:lpstr>
      <vt:lpstr>Area</vt:lpstr>
      <vt:lpstr>Forest.Planted</vt:lpstr>
      <vt:lpstr>Forest.Natural</vt:lpstr>
      <vt:lpstr>Forest.Primary</vt:lpstr>
      <vt:lpstr>Forest_FAOSTAT</vt:lpstr>
      <vt:lpstr>Stock_FRA_FAO</vt:lpstr>
      <vt:lpstr>GDP_DEFAULT</vt:lpstr>
      <vt:lpstr>Forest_GFPM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Jinggang Guo</cp:lastModifiedBy>
  <dcterms:created xsi:type="dcterms:W3CDTF">2014-03-07T16:08:25Z</dcterms:created>
  <dcterms:modified xsi:type="dcterms:W3CDTF">2021-01-19T05:53:10Z</dcterms:modified>
</cp:coreProperties>
</file>