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oi/Library/Containers/com.microsoft.Excel/Data/Downloads/"/>
    </mc:Choice>
  </mc:AlternateContent>
  <xr:revisionPtr revIDLastSave="0" documentId="13_ncr:1_{39C5DB55-D34F-2C4A-B396-E00A8E1BE719}" xr6:coauthVersionLast="34" xr6:coauthVersionMax="34" xr10:uidLastSave="{00000000-0000-0000-0000-000000000000}"/>
  <bookViews>
    <workbookView xWindow="12060" yWindow="460" windowWidth="27500" windowHeight="25660" xr2:uid="{832646CE-9B6E-0D41-948C-3016F9F4E55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C64" i="1"/>
  <c r="D64" i="1"/>
  <c r="E64" i="1"/>
  <c r="G64" i="1"/>
  <c r="H64" i="1"/>
  <c r="F64" i="1"/>
  <c r="B56" i="1"/>
  <c r="C56" i="1"/>
  <c r="D56" i="1"/>
  <c r="F56" i="1"/>
  <c r="G56" i="1"/>
  <c r="H56" i="1"/>
  <c r="E56" i="1"/>
  <c r="B48" i="1"/>
  <c r="C48" i="1"/>
  <c r="D48" i="1"/>
  <c r="F48" i="1"/>
  <c r="G48" i="1"/>
  <c r="H48" i="1"/>
  <c r="E48" i="1"/>
  <c r="B27" i="1"/>
  <c r="C27" i="1"/>
  <c r="D27" i="1"/>
  <c r="E27" i="1"/>
  <c r="G27" i="1"/>
  <c r="H27" i="1"/>
  <c r="F27" i="1"/>
  <c r="I26" i="1"/>
  <c r="B26" i="1"/>
  <c r="C26" i="1"/>
  <c r="D26" i="1"/>
  <c r="E26" i="1"/>
  <c r="G26" i="1"/>
  <c r="H26" i="1"/>
  <c r="F26" i="1"/>
  <c r="I23" i="1"/>
  <c r="I22" i="1"/>
  <c r="B25" i="1"/>
  <c r="C25" i="1"/>
  <c r="D25" i="1"/>
  <c r="E25" i="1"/>
  <c r="G25" i="1"/>
  <c r="H25" i="1"/>
  <c r="B24" i="1"/>
  <c r="C24" i="1"/>
  <c r="D24" i="1"/>
  <c r="E24" i="1"/>
  <c r="G24" i="1"/>
  <c r="H24" i="1"/>
  <c r="F25" i="1"/>
  <c r="F24" i="1"/>
  <c r="I25" i="1" l="1"/>
  <c r="I24" i="1"/>
  <c r="I27" i="1"/>
  <c r="F17" i="1"/>
  <c r="F16" i="1"/>
  <c r="I50" i="1"/>
  <c r="H44" i="1"/>
  <c r="G44" i="1"/>
  <c r="F44" i="1"/>
  <c r="E44" i="1"/>
  <c r="D44" i="1"/>
  <c r="C44" i="1"/>
  <c r="B44" i="1"/>
  <c r="H29" i="1"/>
  <c r="H30" i="1" s="1"/>
  <c r="G29" i="1"/>
  <c r="G30" i="1" s="1"/>
  <c r="F29" i="1"/>
  <c r="F30" i="1" s="1"/>
  <c r="E29" i="1"/>
  <c r="E30" i="1" s="1"/>
  <c r="D29" i="1"/>
  <c r="D30" i="1" s="1"/>
  <c r="C29" i="1"/>
  <c r="C30" i="1" s="1"/>
  <c r="B29" i="1"/>
  <c r="B30" i="1" s="1"/>
  <c r="B66" i="1" l="1"/>
  <c r="C58" i="1"/>
  <c r="C50" i="1"/>
  <c r="C66" i="1"/>
  <c r="D58" i="1"/>
  <c r="D50" i="1"/>
  <c r="D66" i="1"/>
  <c r="E58" i="1"/>
  <c r="E50" i="1"/>
  <c r="G66" i="1"/>
  <c r="F58" i="1"/>
  <c r="F66" i="1"/>
  <c r="B58" i="1"/>
  <c r="E66" i="1"/>
  <c r="G58" i="1"/>
  <c r="G50" i="1"/>
  <c r="H58" i="1"/>
  <c r="H50" i="1"/>
  <c r="F50" i="1"/>
  <c r="B50" i="1"/>
  <c r="H66" i="1"/>
  <c r="F18" i="1"/>
  <c r="E57" i="1" s="1"/>
  <c r="I48" i="1"/>
  <c r="I44" i="1"/>
  <c r="I58" i="1" s="1"/>
  <c r="I30" i="1"/>
  <c r="E45" i="1"/>
  <c r="F45" i="1"/>
  <c r="I29" i="1"/>
  <c r="G45" i="1"/>
  <c r="H45" i="1"/>
  <c r="B45" i="1"/>
  <c r="C45" i="1"/>
  <c r="D45" i="1"/>
  <c r="F57" i="1" l="1"/>
  <c r="F49" i="1"/>
  <c r="G57" i="1"/>
  <c r="G49" i="1"/>
  <c r="G51" i="1" s="1"/>
  <c r="G53" i="1" s="1"/>
  <c r="C57" i="1"/>
  <c r="C59" i="1" s="1"/>
  <c r="C61" i="1" s="1"/>
  <c r="F51" i="1"/>
  <c r="F53" i="1" s="1"/>
  <c r="B49" i="1"/>
  <c r="B51" i="1" s="1"/>
  <c r="B53" i="1" s="1"/>
  <c r="H57" i="1"/>
  <c r="H49" i="1"/>
  <c r="H51" i="1" s="1"/>
  <c r="H53" i="1" s="1"/>
  <c r="D57" i="1"/>
  <c r="D59" i="1" s="1"/>
  <c r="D61" i="1" s="1"/>
  <c r="B57" i="1"/>
  <c r="B59" i="1" s="1"/>
  <c r="B61" i="1" s="1"/>
  <c r="D49" i="1"/>
  <c r="D51" i="1" s="1"/>
  <c r="D53" i="1" s="1"/>
  <c r="C49" i="1"/>
  <c r="C51" i="1" s="1"/>
  <c r="C53" i="1" s="1"/>
  <c r="E49" i="1"/>
  <c r="E51" i="1" s="1"/>
  <c r="E53" i="1" s="1"/>
  <c r="H65" i="1"/>
  <c r="G65" i="1"/>
  <c r="G67" i="1" s="1"/>
  <c r="G69" i="1" s="1"/>
  <c r="E65" i="1"/>
  <c r="C65" i="1"/>
  <c r="F65" i="1"/>
  <c r="B65" i="1"/>
  <c r="D65" i="1"/>
  <c r="G59" i="1"/>
  <c r="G61" i="1" s="1"/>
  <c r="E59" i="1"/>
  <c r="E61" i="1" s="1"/>
  <c r="F59" i="1"/>
  <c r="F61" i="1" s="1"/>
  <c r="I56" i="1"/>
  <c r="I45" i="1"/>
  <c r="I66" i="1" s="1"/>
  <c r="I57" i="1" l="1"/>
  <c r="I59" i="1" s="1"/>
  <c r="I61" i="1" s="1"/>
  <c r="H59" i="1"/>
  <c r="H61" i="1" s="1"/>
  <c r="I49" i="1"/>
  <c r="I51" i="1" s="1"/>
  <c r="I53" i="1" s="1"/>
  <c r="C67" i="1"/>
  <c r="C69" i="1" s="1"/>
  <c r="H67" i="1"/>
  <c r="H69" i="1" s="1"/>
  <c r="F67" i="1"/>
  <c r="F69" i="1" s="1"/>
  <c r="I65" i="1"/>
  <c r="E67" i="1"/>
  <c r="E69" i="1" s="1"/>
  <c r="B67" i="1"/>
  <c r="B69" i="1" s="1"/>
  <c r="I64" i="1"/>
  <c r="D67" i="1"/>
  <c r="D69" i="1" s="1"/>
  <c r="I67" i="1" l="1"/>
  <c r="I69" i="1" s="1"/>
</calcChain>
</file>

<file path=xl/sharedStrings.xml><?xml version="1.0" encoding="utf-8"?>
<sst xmlns="http://schemas.openxmlformats.org/spreadsheetml/2006/main" count="79" uniqueCount="62">
  <si>
    <t>구분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</si>
  <si>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</si>
  <si>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</si>
  <si>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</si>
  <si>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</si>
  <si>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</si>
  <si>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</si>
  <si>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</si>
  <si>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</si>
  <si>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</si>
  <si>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계</t>
  </si>
  <si>
    <t>사용스페이스</t>
  </si>
  <si>
    <t>공실</t>
  </si>
  <si>
    <t>가용 면적</t>
  </si>
  <si>
    <t>뇌과학</t>
  </si>
  <si>
    <t>의공학</t>
  </si>
  <si>
    <t>녹색</t>
  </si>
  <si>
    <t>차세대</t>
  </si>
  <si>
    <t>로봇</t>
  </si>
  <si>
    <t>미융</t>
  </si>
  <si>
    <t>국기반</t>
  </si>
  <si>
    <t>2018/7연구비합계</t>
    <phoneticPr fontId="1" type="noConversion"/>
  </si>
  <si>
    <t>2018/12연구비</t>
    <phoneticPr fontId="1" type="noConversion"/>
  </si>
  <si>
    <t>2020/12연구비</t>
    <phoneticPr fontId="1" type="noConversion"/>
  </si>
  <si>
    <t>현사용면적</t>
  </si>
  <si>
    <t>정직원</t>
  </si>
  <si>
    <t>1인당 면적</t>
  </si>
  <si>
    <t>1억당 면적</t>
  </si>
  <si>
    <t>기고 1억당 면적</t>
  </si>
  <si>
    <t>수탁 1억당 면적</t>
  </si>
  <si>
    <t>책임</t>
  </si>
  <si>
    <t>선임</t>
  </si>
  <si>
    <t>2018/7 선책임수</t>
    <phoneticPr fontId="1" type="noConversion"/>
  </si>
  <si>
    <t>2018/12 선책임수</t>
    <phoneticPr fontId="1" type="noConversion"/>
  </si>
  <si>
    <t>2020/12 선책임수</t>
    <phoneticPr fontId="1" type="noConversion"/>
  </si>
  <si>
    <t>2018년7월</t>
    <phoneticPr fontId="1" type="noConversion"/>
  </si>
  <si>
    <t>사무실 면적</t>
  </si>
  <si>
    <t>기본 실험실 면적</t>
  </si>
  <si>
    <t>부서 면적</t>
  </si>
  <si>
    <t>차이</t>
  </si>
  <si>
    <t>2018년12월</t>
    <phoneticPr fontId="1" type="noConversion"/>
  </si>
  <si>
    <t>2020년12월</t>
    <phoneticPr fontId="1" type="noConversion"/>
  </si>
  <si>
    <t>기본 실험실 기준</t>
    <phoneticPr fontId="1" type="noConversion"/>
  </si>
  <si>
    <t>-&gt;</t>
    <phoneticPr fontId="1" type="noConversion"/>
  </si>
  <si>
    <t>외부수탁(2018-7)</t>
    <phoneticPr fontId="1" type="noConversion"/>
  </si>
  <si>
    <t>기관고유(2018-7)</t>
    <phoneticPr fontId="1" type="noConversion"/>
  </si>
  <si>
    <t>외부수탁(2018-12)</t>
    <phoneticPr fontId="1" type="noConversion"/>
  </si>
  <si>
    <t>기관고유(2018-12)</t>
    <phoneticPr fontId="1" type="noConversion"/>
  </si>
  <si>
    <t>외부수탁(2020-12)</t>
    <phoneticPr fontId="1" type="noConversion"/>
  </si>
  <si>
    <t>기관고유(2020-12)</t>
    <phoneticPr fontId="1" type="noConversion"/>
  </si>
  <si>
    <t>연간 연구비 증가율</t>
    <phoneticPr fontId="1" type="noConversion"/>
  </si>
  <si>
    <t>기관고유
(X억)</t>
    <phoneticPr fontId="1" type="noConversion"/>
  </si>
  <si>
    <t>수탁
(Y억)</t>
    <phoneticPr fontId="1" type="noConversion"/>
  </si>
  <si>
    <t>1인당 기본 실험실 면적 합계</t>
    <phoneticPr fontId="1" type="noConversion"/>
  </si>
  <si>
    <r>
      <rPr>
        <b/>
        <sz val="11"/>
        <color rgb="FF0066FF"/>
        <rFont val="맑은 고딕"/>
        <family val="2"/>
        <charset val="129"/>
        <scheme val="minor"/>
      </rPr>
      <t>부서면적</t>
    </r>
    <r>
      <rPr>
        <sz val="11"/>
        <color rgb="FF0066FF"/>
        <rFont val="맑은 고딕"/>
        <family val="3"/>
        <charset val="129"/>
        <scheme val="minor"/>
      </rPr>
      <t xml:space="preserve"> = 기고 면적 잔여분 + 수탁 면적 잔여분</t>
    </r>
    <r>
      <rPr>
        <sz val="11"/>
        <color rgb="FF0066FF"/>
        <rFont val="맑은 고딕"/>
        <family val="2"/>
        <charset val="129"/>
        <scheme val="minor"/>
      </rPr>
      <t xml:space="preserve">
     기관고유면적 잔여분 = 총 기고 사업비 x 기고1억당 면적(</t>
    </r>
    <r>
      <rPr>
        <b/>
        <sz val="11"/>
        <color rgb="FF0066FF"/>
        <rFont val="맑은 고딕"/>
        <family val="2"/>
        <charset val="129"/>
        <scheme val="minor"/>
      </rPr>
      <t>E</t>
    </r>
    <r>
      <rPr>
        <sz val="11"/>
        <color rgb="FF0066FF"/>
        <rFont val="맑은 고딕"/>
        <family val="2"/>
        <charset val="129"/>
        <scheme val="minor"/>
      </rPr>
      <t xml:space="preserve">)  -  선책임수 x </t>
    </r>
    <r>
      <rPr>
        <b/>
        <sz val="11"/>
        <color rgb="FF0066FF"/>
        <rFont val="맑은 고딕"/>
        <family val="2"/>
        <charset val="129"/>
        <scheme val="minor"/>
      </rPr>
      <t>S2</t>
    </r>
    <r>
      <rPr>
        <sz val="11"/>
        <color rgb="FF0066FF"/>
        <rFont val="맑은 고딕"/>
        <family val="2"/>
        <charset val="129"/>
        <scheme val="minor"/>
      </rPr>
      <t xml:space="preserve">
     수탁 면적 잔여분 = 총 수탁 사업비 x 수탁1억당 면적(</t>
    </r>
    <r>
      <rPr>
        <b/>
        <sz val="11"/>
        <color rgb="FF0066FF"/>
        <rFont val="맑은 고딕"/>
        <family val="2"/>
        <charset val="129"/>
        <scheme val="minor"/>
      </rPr>
      <t>M</t>
    </r>
    <r>
      <rPr>
        <sz val="11"/>
        <color rgb="FF0066FF"/>
        <rFont val="맑은 고딕"/>
        <family val="2"/>
        <charset val="129"/>
        <scheme val="minor"/>
      </rPr>
      <t xml:space="preserve">)  -  선책임수 x </t>
    </r>
    <r>
      <rPr>
        <b/>
        <sz val="11"/>
        <color rgb="FF0066FF"/>
        <rFont val="맑은 고딕"/>
        <family val="2"/>
        <charset val="129"/>
        <scheme val="minor"/>
      </rPr>
      <t>S3</t>
    </r>
    <phoneticPr fontId="1" type="noConversion"/>
  </si>
  <si>
    <t>기고 1억당 면적 기준 (E)</t>
    <phoneticPr fontId="1" type="noConversion"/>
  </si>
  <si>
    <t>수탁 1억당 면적 기준 (M)</t>
    <phoneticPr fontId="1" type="noConversion"/>
  </si>
  <si>
    <r>
      <t>기고 면적 기준(</t>
    </r>
    <r>
      <rPr>
        <b/>
        <sz val="12"/>
        <color theme="1"/>
        <rFont val="맑은 고딕"/>
        <family val="2"/>
        <charset val="129"/>
        <scheme val="minor"/>
      </rPr>
      <t>S2</t>
    </r>
    <r>
      <rPr>
        <sz val="12"/>
        <color theme="1"/>
        <rFont val="맑은 고딕"/>
        <family val="2"/>
        <charset val="129"/>
        <scheme val="minor"/>
      </rPr>
      <t>)</t>
    </r>
    <phoneticPr fontId="1" type="noConversion"/>
  </si>
  <si>
    <r>
      <t>수탁 면적 기준 (</t>
    </r>
    <r>
      <rPr>
        <b/>
        <sz val="12"/>
        <color theme="1"/>
        <rFont val="맑은 고딕"/>
        <family val="2"/>
        <charset val="129"/>
        <scheme val="minor"/>
      </rPr>
      <t>S3</t>
    </r>
    <r>
      <rPr>
        <sz val="12"/>
        <color theme="1"/>
        <rFont val="맑은 고딕"/>
        <family val="2"/>
        <charset val="129"/>
        <scheme val="minor"/>
      </rPr>
      <t>)</t>
    </r>
    <phoneticPr fontId="1" type="noConversion"/>
  </si>
  <si>
    <r>
      <rPr>
        <b/>
        <sz val="11"/>
        <color rgb="FF0066FF"/>
        <rFont val="맑은 고딕"/>
        <family val="2"/>
        <charset val="129"/>
        <scheme val="minor"/>
      </rPr>
      <t>기본실험실면적</t>
    </r>
    <r>
      <rPr>
        <sz val="11"/>
        <color rgb="FF0066FF"/>
        <rFont val="맑은 고딕"/>
        <family val="3"/>
        <charset val="129"/>
        <scheme val="minor"/>
      </rPr>
      <t xml:space="preserve"> = 선책임수 x (기고 X억당 면적 </t>
    </r>
    <r>
      <rPr>
        <b/>
        <sz val="11"/>
        <color rgb="FF0066FF"/>
        <rFont val="맑은 고딕"/>
        <family val="2"/>
        <charset val="129"/>
        <scheme val="minor"/>
      </rPr>
      <t>S2</t>
    </r>
    <r>
      <rPr>
        <sz val="11"/>
        <color rgb="FF0066FF"/>
        <rFont val="맑은 고딕"/>
        <family val="3"/>
        <charset val="129"/>
        <scheme val="minor"/>
      </rPr>
      <t xml:space="preserve"> + 수탁 Y억당 면적 </t>
    </r>
    <r>
      <rPr>
        <b/>
        <sz val="11"/>
        <color rgb="FF0066FF"/>
        <rFont val="맑은 고딕"/>
        <family val="2"/>
        <charset val="129"/>
        <scheme val="minor"/>
      </rPr>
      <t>S3</t>
    </r>
    <r>
      <rPr>
        <sz val="11"/>
        <color rgb="FF0066FF"/>
        <rFont val="맑은 고딕"/>
        <family val="3"/>
        <charset val="129"/>
        <scheme val="minor"/>
      </rPr>
      <t>)</t>
    </r>
    <phoneticPr fontId="1" type="noConversion"/>
  </si>
  <si>
    <t>사무실면적 = 선책임수 x S1</t>
    <phoneticPr fontId="1" type="noConversion"/>
  </si>
  <si>
    <r>
      <rPr>
        <b/>
        <sz val="12"/>
        <color theme="1"/>
        <rFont val="맑은 고딕"/>
        <family val="2"/>
        <charset val="129"/>
        <scheme val="minor"/>
      </rPr>
      <t>S1</t>
    </r>
    <r>
      <rPr>
        <sz val="12"/>
        <color theme="1"/>
        <rFont val="맑은 고딕"/>
        <family val="2"/>
        <charset val="129"/>
        <scheme val="minor"/>
      </rPr>
      <t xml:space="preserve"> =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</si>
</sst>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#,##0\ &quot;m2&quot;"/>
    <numFmt numFmtId="179" formatCode="#,##0.0\ &quot;억&quot;"/>
  </numFmts>
  <fonts count="9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6FF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4"/>
      <name val="맑은 고딕"/>
      <family val="2"/>
      <charset val="129"/>
      <scheme val="minor"/>
    </font>
    <font>
      <b/>
      <sz val="11"/>
      <color rgb="FF0066FF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0" applyNumberFormat="1" applyBorder="1">
      <alignment vertical="center"/>
    </xf>
    <xf numFmtId="38" fontId="0" fillId="0" borderId="0" xfId="0" applyNumberFormat="1">
      <alignment vertical="center"/>
    </xf>
    <xf numFmtId="0" fontId="2" fillId="0" borderId="1" xfId="0" quotePrefix="1" applyFont="1" applyBorder="1">
      <alignment vertical="center"/>
    </xf>
    <xf numFmtId="38" fontId="3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8" fontId="5" fillId="2" borderId="1" xfId="0" applyNumberFormat="1" applyFon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vertical="center" wrapText="1"/>
    </xf>
    <xf numFmtId="177" fontId="0" fillId="0" borderId="0" xfId="0" applyNumberFormat="1" applyBorder="1">
      <alignment vertical="center"/>
    </xf>
    <xf numFmtId="0" fontId="0" fillId="0" borderId="2" xfId="0" applyBorder="1">
      <alignment vertical="center"/>
    </xf>
    <xf numFmtId="38" fontId="0" fillId="0" borderId="2" xfId="0" applyNumberFormat="1" applyBorder="1">
      <alignment vertical="center"/>
    </xf>
    <xf numFmtId="0" fontId="2" fillId="0" borderId="2" xfId="0" quotePrefix="1" applyFont="1" applyBorder="1">
      <alignment vertical="center"/>
    </xf>
    <xf numFmtId="38" fontId="3" fillId="0" borderId="2" xfId="0" applyNumberFormat="1" applyFont="1" applyBorder="1">
      <alignment vertical="center"/>
    </xf>
    <xf numFmtId="0" fontId="0" fillId="0" borderId="9" xfId="0" applyBorder="1">
      <alignment vertical="center"/>
    </xf>
    <xf numFmtId="38" fontId="0" fillId="0" borderId="10" xfId="0" applyNumberFormat="1" applyBorder="1">
      <alignment vertical="center"/>
    </xf>
    <xf numFmtId="0" fontId="6" fillId="0" borderId="3" xfId="0" applyFont="1" applyBorder="1" applyAlignment="1">
      <alignment horizontal="center" vertical="center"/>
    </xf>
    <xf numFmtId="38" fontId="6" fillId="0" borderId="4" xfId="0" applyNumberFormat="1" applyFont="1" applyBorder="1" applyAlignment="1">
      <alignment horizontal="center" vertical="center"/>
    </xf>
    <xf numFmtId="38" fontId="6" fillId="0" borderId="5" xfId="0" applyNumberFormat="1" applyFont="1" applyBorder="1" applyAlignment="1">
      <alignment horizontal="center" vertical="center"/>
    </xf>
    <xf numFmtId="9" fontId="6" fillId="3" borderId="1" xfId="0" applyNumberFormat="1" applyFont="1" applyFill="1" applyBorder="1">
      <alignment vertical="center"/>
    </xf>
    <xf numFmtId="177" fontId="5" fillId="3" borderId="1" xfId="0" applyNumberFormat="1" applyFont="1" applyFill="1" applyBorder="1">
      <alignment vertical="center"/>
    </xf>
    <xf numFmtId="179" fontId="6" fillId="3" borderId="1" xfId="0" applyNumberFormat="1" applyFont="1" applyFill="1" applyBorder="1">
      <alignment vertical="center"/>
    </xf>
    <xf numFmtId="177" fontId="6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0" fillId="0" borderId="19" xfId="0" applyBorder="1">
      <alignment vertical="center"/>
    </xf>
    <xf numFmtId="38" fontId="0" fillId="0" borderId="19" xfId="0" applyNumberFormat="1" applyBorder="1">
      <alignment vertical="center"/>
    </xf>
    <xf numFmtId="0" fontId="2" fillId="0" borderId="6" xfId="0" applyFont="1" applyBorder="1">
      <alignment vertical="center"/>
    </xf>
    <xf numFmtId="38" fontId="3" fillId="0" borderId="7" xfId="0" applyNumberFormat="1" applyFont="1" applyBorder="1">
      <alignment vertical="center"/>
    </xf>
    <xf numFmtId="38" fontId="3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38" fontId="3" fillId="0" borderId="10" xfId="0" applyNumberFormat="1" applyFont="1" applyBorder="1">
      <alignment vertical="center"/>
    </xf>
    <xf numFmtId="0" fontId="4" fillId="0" borderId="19" xfId="0" applyFont="1" applyBorder="1">
      <alignment vertical="center"/>
    </xf>
    <xf numFmtId="0" fontId="0" fillId="4" borderId="6" xfId="0" applyFill="1" applyBorder="1">
      <alignment vertical="center"/>
    </xf>
    <xf numFmtId="38" fontId="0" fillId="4" borderId="7" xfId="0" applyNumberFormat="1" applyFill="1" applyBorder="1">
      <alignment vertical="center"/>
    </xf>
    <xf numFmtId="38" fontId="0" fillId="4" borderId="8" xfId="0" applyNumberFormat="1" applyFill="1" applyBorder="1">
      <alignment vertical="center"/>
    </xf>
    <xf numFmtId="0" fontId="0" fillId="4" borderId="11" xfId="0" applyFill="1" applyBorder="1">
      <alignment vertical="center"/>
    </xf>
    <xf numFmtId="38" fontId="0" fillId="4" borderId="12" xfId="0" applyNumberFormat="1" applyFill="1" applyBorder="1">
      <alignment vertical="center"/>
    </xf>
    <xf numFmtId="38" fontId="0" fillId="4" borderId="13" xfId="0" applyNumberFormat="1" applyFill="1" applyBorder="1">
      <alignment vertical="center"/>
    </xf>
    <xf numFmtId="0" fontId="7" fillId="4" borderId="6" xfId="0" applyFont="1" applyFill="1" applyBorder="1">
      <alignment vertical="center"/>
    </xf>
    <xf numFmtId="38" fontId="7" fillId="4" borderId="7" xfId="0" applyNumberFormat="1" applyFont="1" applyFill="1" applyBorder="1">
      <alignment vertical="center"/>
    </xf>
    <xf numFmtId="38" fontId="7" fillId="4" borderId="8" xfId="0" applyNumberFormat="1" applyFont="1" applyFill="1" applyBorder="1">
      <alignment vertical="center"/>
    </xf>
    <xf numFmtId="0" fontId="7" fillId="4" borderId="11" xfId="0" applyFont="1" applyFill="1" applyBorder="1">
      <alignment vertical="center"/>
    </xf>
    <xf numFmtId="38" fontId="7" fillId="4" borderId="12" xfId="0" applyNumberFormat="1" applyFont="1" applyFill="1" applyBorder="1">
      <alignment vertical="center"/>
    </xf>
    <xf numFmtId="38" fontId="7" fillId="4" borderId="13" xfId="0" applyNumberFormat="1" applyFont="1" applyFill="1" applyBorder="1">
      <alignment vertical="center"/>
    </xf>
    <xf numFmtId="0" fontId="7" fillId="4" borderId="14" xfId="0" applyFont="1" applyFill="1" applyBorder="1">
      <alignment vertical="center"/>
    </xf>
    <xf numFmtId="38" fontId="7" fillId="4" borderId="2" xfId="0" applyNumberFormat="1" applyFont="1" applyFill="1" applyBorder="1">
      <alignment vertical="center"/>
    </xf>
    <xf numFmtId="38" fontId="7" fillId="4" borderId="15" xfId="0" applyNumberFormat="1" applyFont="1" applyFill="1" applyBorder="1">
      <alignment vertical="center"/>
    </xf>
    <xf numFmtId="0" fontId="2" fillId="4" borderId="6" xfId="0" applyFont="1" applyFill="1" applyBorder="1">
      <alignment vertical="center"/>
    </xf>
    <xf numFmtId="38" fontId="3" fillId="4" borderId="7" xfId="0" applyNumberFormat="1" applyFont="1" applyFill="1" applyBorder="1">
      <alignment vertical="center"/>
    </xf>
    <xf numFmtId="38" fontId="3" fillId="4" borderId="8" xfId="0" applyNumberFormat="1" applyFont="1" applyFill="1" applyBorder="1">
      <alignment vertical="center"/>
    </xf>
    <xf numFmtId="0" fontId="2" fillId="4" borderId="9" xfId="0" applyFont="1" applyFill="1" applyBorder="1">
      <alignment vertical="center"/>
    </xf>
    <xf numFmtId="38" fontId="3" fillId="4" borderId="1" xfId="0" applyNumberFormat="1" applyFont="1" applyFill="1" applyBorder="1">
      <alignment vertical="center"/>
    </xf>
    <xf numFmtId="38" fontId="3" fillId="4" borderId="10" xfId="0" applyNumberFormat="1" applyFont="1" applyFill="1" applyBorder="1">
      <alignment vertical="center"/>
    </xf>
    <xf numFmtId="0" fontId="2" fillId="4" borderId="11" xfId="0" applyFont="1" applyFill="1" applyBorder="1">
      <alignment vertical="center"/>
    </xf>
    <xf numFmtId="38" fontId="3" fillId="4" borderId="12" xfId="0" applyNumberFormat="1" applyFont="1" applyFill="1" applyBorder="1">
      <alignment vertical="center"/>
    </xf>
    <xf numFmtId="38" fontId="3" fillId="4" borderId="13" xfId="0" applyNumberFormat="1" applyFont="1" applyFill="1" applyBorder="1">
      <alignment vertical="center"/>
    </xf>
    <xf numFmtId="176" fontId="3" fillId="4" borderId="12" xfId="0" applyNumberFormat="1" applyFont="1" applyFill="1" applyBorder="1">
      <alignment vertical="center"/>
    </xf>
    <xf numFmtId="176" fontId="3" fillId="4" borderId="13" xfId="0" applyNumberFormat="1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17AD-5789-CF4A-9D06-0BB0B7DEF570}">
  <dimension ref="A1:K74"/>
  <sheetViews>
    <sheetView tabSelected="1" topLeftCell="A7" zoomScale="81" workbookViewId="0">
      <selection activeCell="F50" sqref="F50"/>
    </sheetView>
  </sheetViews>
  <sheetFormatPr baseColWidth="10" defaultRowHeight="18"/>
  <cols>
    <col min="1" max="1" width="24.42578125" customWidth="1"/>
    <col min="2" max="2" width="12.28515625" customWidth="1"/>
    <col min="3" max="3" width="12.42578125" customWidth="1"/>
    <col min="4" max="4" width="12.28515625" customWidth="1"/>
    <col min="5" max="5" width="12.85546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2">
        <v>3111</v>
      </c>
      <c r="C2" s="2">
        <v>5424</v>
      </c>
      <c r="D2" s="2">
        <v>2678</v>
      </c>
      <c r="E2" s="2"/>
      <c r="F2" s="2">
        <v>5861</v>
      </c>
      <c r="G2" s="2">
        <v>3091</v>
      </c>
      <c r="H2" s="2">
        <v>1620</v>
      </c>
      <c r="I2" s="2">
        <v>4972</v>
      </c>
      <c r="J2" s="2">
        <v>2173</v>
      </c>
      <c r="K2" s="2">
        <v>28930</v>
      </c>
    </row>
    <row r="3" spans="1:11">
      <c r="A3" s="1" t="s">
        <v>12</v>
      </c>
      <c r="B3" s="2">
        <v>595</v>
      </c>
      <c r="C3" s="2">
        <v>85</v>
      </c>
      <c r="D3" s="2">
        <v>219</v>
      </c>
      <c r="E3" s="2">
        <v>4320</v>
      </c>
      <c r="F3" s="2">
        <v>490</v>
      </c>
      <c r="G3" s="2">
        <v>61</v>
      </c>
      <c r="H3" s="2"/>
      <c r="I3" s="2">
        <v>388</v>
      </c>
      <c r="J3" s="2">
        <v>20</v>
      </c>
      <c r="K3" s="2">
        <v>6178</v>
      </c>
    </row>
    <row r="4" spans="1:11">
      <c r="A4" s="1" t="s">
        <v>13</v>
      </c>
      <c r="B4" s="2">
        <v>3706</v>
      </c>
      <c r="C4" s="2">
        <v>5509</v>
      </c>
      <c r="D4" s="2">
        <v>2897</v>
      </c>
      <c r="E4" s="2">
        <v>4320</v>
      </c>
      <c r="F4" s="2">
        <v>6351</v>
      </c>
      <c r="G4" s="2">
        <v>3152</v>
      </c>
      <c r="H4" s="2">
        <v>1620</v>
      </c>
      <c r="I4" s="2">
        <v>5360</v>
      </c>
      <c r="J4" s="2">
        <v>2193</v>
      </c>
      <c r="K4" s="2">
        <v>35108</v>
      </c>
    </row>
    <row r="5" spans="1:11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27" t="s">
        <v>50</v>
      </c>
      <c r="B8" s="23">
        <v>0.05</v>
      </c>
      <c r="C8" s="3"/>
      <c r="D8" s="3"/>
      <c r="E8" s="3"/>
      <c r="F8" s="3"/>
      <c r="G8" s="3"/>
      <c r="H8" s="3"/>
      <c r="I8" s="3"/>
      <c r="J8" s="3"/>
      <c r="K8" s="3"/>
    </row>
    <row r="9" spans="1:11">
      <c r="A9" s="8" t="s">
        <v>55</v>
      </c>
      <c r="B9" s="24">
        <v>6</v>
      </c>
      <c r="G9" s="3"/>
      <c r="H9" s="3"/>
      <c r="I9" s="3"/>
      <c r="J9" s="3"/>
      <c r="K9" s="3"/>
    </row>
    <row r="10" spans="1:11">
      <c r="A10" s="8" t="s">
        <v>56</v>
      </c>
      <c r="B10" s="24">
        <v>13</v>
      </c>
      <c r="G10" s="3"/>
      <c r="H10" s="3"/>
      <c r="I10" s="3"/>
      <c r="J10" s="3"/>
      <c r="K10" s="3"/>
    </row>
    <row r="11" spans="1:11">
      <c r="G11" s="3"/>
      <c r="H11" s="3"/>
      <c r="I11" s="3"/>
      <c r="J11" s="3"/>
      <c r="K11" s="3"/>
    </row>
    <row r="12" spans="1:11">
      <c r="A12" s="62" t="s">
        <v>60</v>
      </c>
      <c r="B12" s="72" t="s">
        <v>61</v>
      </c>
      <c r="C12" s="24">
        <v>17</v>
      </c>
      <c r="G12" s="3"/>
      <c r="H12" s="3"/>
      <c r="I12" s="3"/>
      <c r="J12" s="3"/>
      <c r="K12" s="3"/>
    </row>
    <row r="13" spans="1:11">
      <c r="A13" s="64" t="s">
        <v>59</v>
      </c>
      <c r="B13" s="63"/>
      <c r="C13" s="63"/>
      <c r="D13" s="63"/>
      <c r="G13" s="3"/>
      <c r="H13" s="3"/>
      <c r="I13" s="3"/>
      <c r="J13" s="3"/>
      <c r="K13" s="3"/>
    </row>
    <row r="14" spans="1:11" ht="52" customHeight="1">
      <c r="A14" s="67" t="s">
        <v>54</v>
      </c>
      <c r="B14" s="65"/>
      <c r="C14" s="65"/>
      <c r="D14" s="66"/>
      <c r="G14" s="3"/>
      <c r="H14" s="3"/>
      <c r="I14" s="3"/>
      <c r="J14" s="3"/>
      <c r="K14" s="3"/>
    </row>
    <row r="15" spans="1:11">
      <c r="A15" s="6"/>
      <c r="G15" s="3"/>
      <c r="H15" s="3"/>
      <c r="I15" s="3"/>
      <c r="J15" s="3"/>
      <c r="K15" s="3"/>
    </row>
    <row r="16" spans="1:11" ht="36">
      <c r="A16" s="68" t="s">
        <v>42</v>
      </c>
      <c r="B16" s="10" t="s">
        <v>51</v>
      </c>
      <c r="C16" s="25">
        <v>1</v>
      </c>
      <c r="D16" s="9" t="s">
        <v>43</v>
      </c>
      <c r="E16" s="10" t="s">
        <v>57</v>
      </c>
      <c r="F16" s="11">
        <f>C16*B9</f>
        <v>6</v>
      </c>
      <c r="G16" s="3"/>
      <c r="H16" s="3"/>
      <c r="I16" s="3"/>
      <c r="J16" s="3"/>
      <c r="K16" s="3"/>
    </row>
    <row r="17" spans="1:11" ht="36">
      <c r="A17" s="68"/>
      <c r="B17" s="10" t="s">
        <v>52</v>
      </c>
      <c r="C17" s="25">
        <v>1</v>
      </c>
      <c r="D17" s="9" t="s">
        <v>43</v>
      </c>
      <c r="E17" s="10" t="s">
        <v>58</v>
      </c>
      <c r="F17" s="11">
        <f>C17*B10</f>
        <v>13</v>
      </c>
      <c r="G17" s="3"/>
      <c r="H17" s="3"/>
      <c r="I17" s="3"/>
      <c r="J17" s="3"/>
      <c r="K17" s="3"/>
    </row>
    <row r="18" spans="1:11">
      <c r="A18" s="68"/>
      <c r="B18" s="69" t="s">
        <v>53</v>
      </c>
      <c r="C18" s="70"/>
      <c r="D18" s="70"/>
      <c r="E18" s="71"/>
      <c r="F18" s="26">
        <f>SUM(F16:F17)</f>
        <v>19</v>
      </c>
      <c r="G18" s="3"/>
      <c r="H18" s="3"/>
      <c r="I18" s="3"/>
      <c r="J18" s="3"/>
      <c r="K18" s="3"/>
    </row>
    <row r="19" spans="1:11">
      <c r="E19" s="12"/>
      <c r="F19" s="13"/>
      <c r="G19" s="3"/>
      <c r="H19" s="3"/>
      <c r="I19" s="3"/>
      <c r="J19" s="3"/>
      <c r="K19" s="3"/>
    </row>
    <row r="20" spans="1:11" ht="19" thickBot="1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9" thickBot="1">
      <c r="A21" s="20" t="s">
        <v>0</v>
      </c>
      <c r="B21" s="21" t="s">
        <v>14</v>
      </c>
      <c r="C21" s="21" t="s">
        <v>15</v>
      </c>
      <c r="D21" s="21" t="s">
        <v>16</v>
      </c>
      <c r="E21" s="21" t="s">
        <v>17</v>
      </c>
      <c r="F21" s="21" t="s">
        <v>18</v>
      </c>
      <c r="G21" s="21" t="s">
        <v>19</v>
      </c>
      <c r="H21" s="21" t="s">
        <v>20</v>
      </c>
      <c r="I21" s="22" t="s">
        <v>10</v>
      </c>
      <c r="J21" s="3"/>
      <c r="K21" s="3"/>
    </row>
    <row r="22" spans="1:11">
      <c r="A22" s="36" t="s">
        <v>44</v>
      </c>
      <c r="B22" s="37">
        <v>11449</v>
      </c>
      <c r="C22" s="37">
        <v>18662</v>
      </c>
      <c r="D22" s="37">
        <v>12244</v>
      </c>
      <c r="E22" s="37">
        <v>8783</v>
      </c>
      <c r="F22" s="37">
        <v>17096</v>
      </c>
      <c r="G22" s="37">
        <v>20419</v>
      </c>
      <c r="H22" s="37">
        <v>18137</v>
      </c>
      <c r="I22" s="38">
        <f>SUM(B22:H22)</f>
        <v>106790</v>
      </c>
      <c r="J22" s="3"/>
      <c r="K22" s="3"/>
    </row>
    <row r="23" spans="1:11" ht="19" thickBot="1">
      <c r="A23" s="39" t="s">
        <v>45</v>
      </c>
      <c r="B23" s="40">
        <v>8014</v>
      </c>
      <c r="C23" s="40">
        <v>6015</v>
      </c>
      <c r="D23" s="40">
        <v>6390</v>
      </c>
      <c r="E23" s="40">
        <v>7270</v>
      </c>
      <c r="F23" s="40">
        <v>3900</v>
      </c>
      <c r="G23" s="40">
        <v>7510</v>
      </c>
      <c r="H23" s="40">
        <v>6260</v>
      </c>
      <c r="I23" s="41">
        <f>SUM(B23:H23)</f>
        <v>45359</v>
      </c>
      <c r="J23" s="3"/>
      <c r="K23" s="3"/>
    </row>
    <row r="24" spans="1:11">
      <c r="A24" s="42" t="s">
        <v>46</v>
      </c>
      <c r="B24" s="43">
        <f t="shared" ref="B24:E24" si="0">B22</f>
        <v>11449</v>
      </c>
      <c r="C24" s="43">
        <f t="shared" si="0"/>
        <v>18662</v>
      </c>
      <c r="D24" s="43">
        <f t="shared" si="0"/>
        <v>12244</v>
      </c>
      <c r="E24" s="43">
        <f t="shared" si="0"/>
        <v>8783</v>
      </c>
      <c r="F24" s="43">
        <f>F22</f>
        <v>17096</v>
      </c>
      <c r="G24" s="43">
        <f t="shared" ref="G24:H24" si="1">G22</f>
        <v>20419</v>
      </c>
      <c r="H24" s="43">
        <f t="shared" si="1"/>
        <v>18137</v>
      </c>
      <c r="I24" s="44">
        <f>SUM(B24:H24)</f>
        <v>106790</v>
      </c>
      <c r="J24" s="3"/>
      <c r="K24" s="3"/>
    </row>
    <row r="25" spans="1:11" ht="19" thickBot="1">
      <c r="A25" s="45" t="s">
        <v>47</v>
      </c>
      <c r="B25" s="46">
        <f t="shared" ref="B25:E25" si="2">B23</f>
        <v>8014</v>
      </c>
      <c r="C25" s="46">
        <f t="shared" si="2"/>
        <v>6015</v>
      </c>
      <c r="D25" s="46">
        <f t="shared" si="2"/>
        <v>6390</v>
      </c>
      <c r="E25" s="46">
        <f t="shared" si="2"/>
        <v>7270</v>
      </c>
      <c r="F25" s="46">
        <f>F23</f>
        <v>3900</v>
      </c>
      <c r="G25" s="46">
        <f t="shared" ref="G25:H25" si="3">G23</f>
        <v>7510</v>
      </c>
      <c r="H25" s="46">
        <f t="shared" si="3"/>
        <v>6260</v>
      </c>
      <c r="I25" s="47">
        <f>SUM(B25:H25)</f>
        <v>45359</v>
      </c>
      <c r="J25" s="3"/>
      <c r="K25" s="3"/>
    </row>
    <row r="26" spans="1:11">
      <c r="A26" s="48" t="s">
        <v>48</v>
      </c>
      <c r="B26" s="49">
        <f t="shared" ref="B26:E26" si="4">B22*(1+$B$8)^2</f>
        <v>12622.522500000001</v>
      </c>
      <c r="C26" s="49">
        <f t="shared" si="4"/>
        <v>20574.855</v>
      </c>
      <c r="D26" s="49">
        <f t="shared" si="4"/>
        <v>13499.01</v>
      </c>
      <c r="E26" s="49">
        <f t="shared" si="4"/>
        <v>9683.2574999999997</v>
      </c>
      <c r="F26" s="49">
        <f>F22*(1+$B$8)^2</f>
        <v>18848.34</v>
      </c>
      <c r="G26" s="49">
        <f t="shared" ref="G26:H26" si="5">G22*(1+$B$8)^2</f>
        <v>22511.947500000002</v>
      </c>
      <c r="H26" s="49">
        <f t="shared" si="5"/>
        <v>19996.0425</v>
      </c>
      <c r="I26" s="50">
        <f>SUM(B26:H26)</f>
        <v>117735.97499999999</v>
      </c>
      <c r="J26" s="3"/>
      <c r="K26" s="3"/>
    </row>
    <row r="27" spans="1:11" ht="19" thickBot="1">
      <c r="A27" s="45" t="s">
        <v>49</v>
      </c>
      <c r="B27" s="46">
        <f t="shared" ref="B27:E27" si="6">B23*(1+$B$8)^2</f>
        <v>8835.4349999999995</v>
      </c>
      <c r="C27" s="46">
        <f t="shared" si="6"/>
        <v>6631.5375000000004</v>
      </c>
      <c r="D27" s="46">
        <f t="shared" si="6"/>
        <v>7044.9750000000004</v>
      </c>
      <c r="E27" s="46">
        <f t="shared" si="6"/>
        <v>8015.1750000000002</v>
      </c>
      <c r="F27" s="46">
        <f>F23*(1+$B$8)^2</f>
        <v>4299.75</v>
      </c>
      <c r="G27" s="46">
        <f t="shared" ref="G27:H27" si="7">G23*(1+$B$8)^2</f>
        <v>8279.7749999999996</v>
      </c>
      <c r="H27" s="46">
        <f t="shared" si="7"/>
        <v>6901.6500000000005</v>
      </c>
      <c r="I27" s="47">
        <f>SUM(B27:H27)</f>
        <v>50008.297500000001</v>
      </c>
      <c r="J27" s="3"/>
      <c r="K27" s="3"/>
    </row>
    <row r="28" spans="1:11">
      <c r="A28" s="16" t="s">
        <v>21</v>
      </c>
      <c r="B28" s="17">
        <v>19463</v>
      </c>
      <c r="C28" s="17">
        <v>24677</v>
      </c>
      <c r="D28" s="17">
        <v>18634</v>
      </c>
      <c r="E28" s="17">
        <v>16053</v>
      </c>
      <c r="F28" s="17">
        <v>20996</v>
      </c>
      <c r="G28" s="17">
        <v>27929</v>
      </c>
      <c r="H28" s="17">
        <v>24397</v>
      </c>
      <c r="I28" s="17">
        <v>152149</v>
      </c>
      <c r="J28" s="3"/>
      <c r="K28" s="3"/>
    </row>
    <row r="29" spans="1:11">
      <c r="A29" s="4" t="s">
        <v>22</v>
      </c>
      <c r="B29" s="5">
        <f>B28+B28*0.05</f>
        <v>20436.150000000001</v>
      </c>
      <c r="C29" s="5">
        <f t="shared" ref="C29:H30" si="8">C28+C28*0.05</f>
        <v>25910.85</v>
      </c>
      <c r="D29" s="5">
        <f t="shared" si="8"/>
        <v>19565.7</v>
      </c>
      <c r="E29" s="5">
        <f t="shared" si="8"/>
        <v>16855.650000000001</v>
      </c>
      <c r="F29" s="5">
        <f t="shared" si="8"/>
        <v>22045.8</v>
      </c>
      <c r="G29" s="5">
        <f t="shared" si="8"/>
        <v>29325.45</v>
      </c>
      <c r="H29" s="5">
        <f t="shared" si="8"/>
        <v>25616.85</v>
      </c>
      <c r="I29" s="5">
        <f>SUM(B29:H29)</f>
        <v>159756.45000000001</v>
      </c>
      <c r="J29" s="3"/>
      <c r="K29" s="3"/>
    </row>
    <row r="30" spans="1:11">
      <c r="A30" s="4" t="s">
        <v>23</v>
      </c>
      <c r="B30" s="5">
        <f>B29+B29*0.05</f>
        <v>21457.9575</v>
      </c>
      <c r="C30" s="5">
        <f t="shared" si="8"/>
        <v>27206.392499999998</v>
      </c>
      <c r="D30" s="5">
        <f t="shared" si="8"/>
        <v>20543.985000000001</v>
      </c>
      <c r="E30" s="5">
        <f t="shared" si="8"/>
        <v>17698.432500000003</v>
      </c>
      <c r="F30" s="5">
        <f t="shared" si="8"/>
        <v>23148.09</v>
      </c>
      <c r="G30" s="5">
        <f t="shared" si="8"/>
        <v>30791.7225</v>
      </c>
      <c r="H30" s="5">
        <f t="shared" si="8"/>
        <v>26897.692499999997</v>
      </c>
      <c r="I30" s="5">
        <f>SUM(B30:H30)</f>
        <v>167744.27249999999</v>
      </c>
      <c r="J30" s="3"/>
      <c r="K30" s="3"/>
    </row>
    <row r="31" spans="1:11">
      <c r="A31" s="1"/>
      <c r="B31" s="2"/>
      <c r="C31" s="2"/>
      <c r="D31" s="2"/>
      <c r="E31" s="2"/>
      <c r="F31" s="2"/>
      <c r="G31" s="2"/>
      <c r="H31" s="2"/>
      <c r="I31" s="2"/>
      <c r="J31" s="3"/>
      <c r="K31" s="3"/>
    </row>
    <row r="32" spans="1:11">
      <c r="A32" s="1" t="s">
        <v>24</v>
      </c>
      <c r="B32" s="2">
        <v>3885.6</v>
      </c>
      <c r="C32" s="2">
        <v>4390.1000000000004</v>
      </c>
      <c r="D32" s="2">
        <v>3685.1</v>
      </c>
      <c r="E32" s="2">
        <v>3248.8</v>
      </c>
      <c r="F32" s="2">
        <v>2748.9</v>
      </c>
      <c r="G32" s="2">
        <v>6260.1</v>
      </c>
      <c r="H32" s="2">
        <v>4976.6000000000004</v>
      </c>
      <c r="I32" s="2">
        <v>29195.200000000004</v>
      </c>
      <c r="J32" s="3"/>
      <c r="K32" s="3"/>
    </row>
    <row r="33" spans="1:11">
      <c r="A33" s="1" t="s">
        <v>25</v>
      </c>
      <c r="B33" s="2">
        <v>51</v>
      </c>
      <c r="C33" s="2">
        <v>61</v>
      </c>
      <c r="D33" s="2">
        <v>55</v>
      </c>
      <c r="E33" s="2">
        <v>50</v>
      </c>
      <c r="F33" s="2">
        <v>43</v>
      </c>
      <c r="G33" s="2">
        <v>89</v>
      </c>
      <c r="H33" s="2">
        <v>69</v>
      </c>
      <c r="I33" s="2">
        <v>418</v>
      </c>
      <c r="J33" s="3"/>
      <c r="K33" s="3"/>
    </row>
    <row r="34" spans="1:11">
      <c r="A34" s="1"/>
      <c r="B34" s="2"/>
      <c r="C34" s="2"/>
      <c r="D34" s="2"/>
      <c r="E34" s="2"/>
      <c r="F34" s="2"/>
      <c r="G34" s="2"/>
      <c r="H34" s="2"/>
      <c r="I34" s="2"/>
      <c r="J34" s="3"/>
      <c r="K34" s="3"/>
    </row>
    <row r="35" spans="1:11">
      <c r="A35" s="1" t="s">
        <v>26</v>
      </c>
      <c r="B35" s="2">
        <v>76.188235294117646</v>
      </c>
      <c r="C35" s="2">
        <v>71.968852459016404</v>
      </c>
      <c r="D35" s="2">
        <v>67.00181818181818</v>
      </c>
      <c r="E35" s="2">
        <v>64.975999999999999</v>
      </c>
      <c r="F35" s="2">
        <v>63.92790697674419</v>
      </c>
      <c r="G35" s="2">
        <v>70.33820224719102</v>
      </c>
      <c r="H35" s="2">
        <v>72.124637681159427</v>
      </c>
      <c r="I35" s="2">
        <v>69.844976076555028</v>
      </c>
      <c r="J35" s="3"/>
      <c r="K35" s="3"/>
    </row>
    <row r="36" spans="1:11">
      <c r="A36" s="1" t="s">
        <v>27</v>
      </c>
      <c r="B36" s="2">
        <v>19.964034321533163</v>
      </c>
      <c r="C36" s="2">
        <v>17.790250030392674</v>
      </c>
      <c r="D36" s="2">
        <v>19.776215520017175</v>
      </c>
      <c r="E36" s="2">
        <v>20.237961751697505</v>
      </c>
      <c r="F36" s="2">
        <v>13.092493808344447</v>
      </c>
      <c r="G36" s="2">
        <v>22.414336352894843</v>
      </c>
      <c r="H36" s="2">
        <v>20.398409640529575</v>
      </c>
      <c r="I36" s="2">
        <v>19.188558584019617</v>
      </c>
      <c r="J36" s="3"/>
      <c r="K36" s="3"/>
    </row>
    <row r="37" spans="1:11">
      <c r="A37" s="1"/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1:11">
      <c r="A38" s="1" t="s">
        <v>28</v>
      </c>
      <c r="B38" s="2">
        <v>8.2351127780917643</v>
      </c>
      <c r="C38" s="2">
        <v>4.8749848036633301</v>
      </c>
      <c r="D38" s="2">
        <v>6.8584308253729738</v>
      </c>
      <c r="E38" s="2">
        <v>9.0574970410515157</v>
      </c>
      <c r="F38" s="2">
        <v>3.71499333206325</v>
      </c>
      <c r="G38" s="2">
        <v>5.3779225894231804</v>
      </c>
      <c r="H38" s="2">
        <v>5.1317784973562324</v>
      </c>
      <c r="I38" s="2">
        <v>5.9624447088051848</v>
      </c>
      <c r="J38" s="3"/>
    </row>
    <row r="39" spans="1:11">
      <c r="A39" s="1" t="s">
        <v>29</v>
      </c>
      <c r="B39" s="2">
        <v>11.728921543441398</v>
      </c>
      <c r="C39" s="2">
        <v>12.915265226729343</v>
      </c>
      <c r="D39" s="2">
        <v>12.917784694644201</v>
      </c>
      <c r="E39" s="2">
        <v>11.180464710645989</v>
      </c>
      <c r="F39" s="2">
        <v>9.3775004762811971</v>
      </c>
      <c r="G39" s="2">
        <v>17.036413763471664</v>
      </c>
      <c r="H39" s="2">
        <v>15.266631143173342</v>
      </c>
      <c r="I39" s="2">
        <v>13.226113875214432</v>
      </c>
      <c r="J39" s="3"/>
    </row>
    <row r="40" spans="1:11">
      <c r="A40" s="1"/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1:11">
      <c r="A41" s="1" t="s">
        <v>30</v>
      </c>
      <c r="B41" s="2">
        <v>28</v>
      </c>
      <c r="C41" s="2">
        <v>34</v>
      </c>
      <c r="D41" s="2">
        <v>33</v>
      </c>
      <c r="E41" s="2">
        <v>32</v>
      </c>
      <c r="F41" s="2">
        <v>20</v>
      </c>
      <c r="G41" s="2">
        <v>57</v>
      </c>
      <c r="H41" s="2">
        <v>48</v>
      </c>
      <c r="I41" s="2">
        <v>252</v>
      </c>
      <c r="J41" s="3"/>
      <c r="K41" s="3"/>
    </row>
    <row r="42" spans="1:11" ht="19" thickBot="1">
      <c r="A42" s="28" t="s">
        <v>31</v>
      </c>
      <c r="B42" s="29">
        <v>19</v>
      </c>
      <c r="C42" s="29">
        <v>22</v>
      </c>
      <c r="D42" s="29">
        <v>16</v>
      </c>
      <c r="E42" s="29">
        <v>17</v>
      </c>
      <c r="F42" s="29">
        <v>22</v>
      </c>
      <c r="G42" s="29">
        <v>26</v>
      </c>
      <c r="H42" s="29">
        <v>14</v>
      </c>
      <c r="I42" s="29">
        <v>136</v>
      </c>
      <c r="J42" s="3"/>
      <c r="K42" s="3"/>
    </row>
    <row r="43" spans="1:11">
      <c r="A43" s="51" t="s">
        <v>32</v>
      </c>
      <c r="B43" s="52">
        <v>47</v>
      </c>
      <c r="C43" s="52">
        <v>56</v>
      </c>
      <c r="D43" s="52">
        <v>49</v>
      </c>
      <c r="E43" s="52">
        <v>49</v>
      </c>
      <c r="F43" s="52">
        <v>42</v>
      </c>
      <c r="G43" s="52">
        <v>83</v>
      </c>
      <c r="H43" s="52">
        <v>62</v>
      </c>
      <c r="I43" s="53">
        <v>388</v>
      </c>
      <c r="J43" s="3"/>
      <c r="K43" s="3"/>
    </row>
    <row r="44" spans="1:11">
      <c r="A44" s="54" t="s">
        <v>33</v>
      </c>
      <c r="B44" s="55">
        <f>B43+10</f>
        <v>57</v>
      </c>
      <c r="C44" s="55">
        <f t="shared" ref="C44:H45" si="9">C43+10</f>
        <v>66</v>
      </c>
      <c r="D44" s="55">
        <f t="shared" si="9"/>
        <v>59</v>
      </c>
      <c r="E44" s="55">
        <f t="shared" si="9"/>
        <v>59</v>
      </c>
      <c r="F44" s="55">
        <f t="shared" si="9"/>
        <v>52</v>
      </c>
      <c r="G44" s="55">
        <f t="shared" si="9"/>
        <v>93</v>
      </c>
      <c r="H44" s="55">
        <f t="shared" si="9"/>
        <v>72</v>
      </c>
      <c r="I44" s="56">
        <f>SUM(B44:H44)</f>
        <v>458</v>
      </c>
      <c r="J44" s="3"/>
      <c r="K44" s="3"/>
    </row>
    <row r="45" spans="1:11" ht="19" thickBot="1">
      <c r="A45" s="57" t="s">
        <v>34</v>
      </c>
      <c r="B45" s="58">
        <f>B44+10</f>
        <v>67</v>
      </c>
      <c r="C45" s="58">
        <f t="shared" si="9"/>
        <v>76</v>
      </c>
      <c r="D45" s="58">
        <f t="shared" si="9"/>
        <v>69</v>
      </c>
      <c r="E45" s="58">
        <f t="shared" si="9"/>
        <v>69</v>
      </c>
      <c r="F45" s="58">
        <f t="shared" si="9"/>
        <v>62</v>
      </c>
      <c r="G45" s="58">
        <f t="shared" si="9"/>
        <v>103</v>
      </c>
      <c r="H45" s="58">
        <f t="shared" si="9"/>
        <v>82</v>
      </c>
      <c r="I45" s="59">
        <f>SUM(B45:H45)</f>
        <v>528</v>
      </c>
      <c r="J45" s="3"/>
      <c r="K45" s="3"/>
    </row>
    <row r="46" spans="1:11">
      <c r="A46" s="14"/>
      <c r="B46" s="15"/>
      <c r="C46" s="15"/>
      <c r="D46" s="15"/>
      <c r="E46" s="15"/>
      <c r="F46" s="15"/>
      <c r="G46" s="15"/>
      <c r="H46" s="15"/>
      <c r="I46" s="15"/>
      <c r="J46" s="3"/>
      <c r="K46" s="3"/>
    </row>
    <row r="47" spans="1:11" ht="19" thickBot="1">
      <c r="A47" s="35" t="s">
        <v>35</v>
      </c>
      <c r="B47" s="29"/>
      <c r="C47" s="29"/>
      <c r="D47" s="29"/>
      <c r="E47" s="29"/>
      <c r="F47" s="29"/>
      <c r="G47" s="29"/>
      <c r="H47" s="29"/>
      <c r="I47" s="29"/>
      <c r="J47" s="3"/>
      <c r="K47" s="3"/>
    </row>
    <row r="48" spans="1:11">
      <c r="A48" s="30" t="s">
        <v>36</v>
      </c>
      <c r="B48" s="31">
        <f>B43*$C$12</f>
        <v>799</v>
      </c>
      <c r="C48" s="31">
        <f>C43*$C$12</f>
        <v>952</v>
      </c>
      <c r="D48" s="31">
        <f>D43*$C$12</f>
        <v>833</v>
      </c>
      <c r="E48" s="31">
        <f>E43*$C$12</f>
        <v>833</v>
      </c>
      <c r="F48" s="31">
        <f>F43*$C$12</f>
        <v>714</v>
      </c>
      <c r="G48" s="31">
        <f>G43*$C$12</f>
        <v>1411</v>
      </c>
      <c r="H48" s="31">
        <f>H43*$C$12</f>
        <v>1054</v>
      </c>
      <c r="I48" s="32">
        <f>SUM(B48:H48)</f>
        <v>6596</v>
      </c>
      <c r="J48" s="3"/>
      <c r="K48" s="3"/>
    </row>
    <row r="49" spans="1:11">
      <c r="A49" s="33" t="s">
        <v>37</v>
      </c>
      <c r="B49" s="5">
        <f>B43*$F$18</f>
        <v>893</v>
      </c>
      <c r="C49" s="5">
        <f>C43*$F$18</f>
        <v>1064</v>
      </c>
      <c r="D49" s="5">
        <f>D43*$F$18</f>
        <v>931</v>
      </c>
      <c r="E49" s="5">
        <f>E43*$F$18</f>
        <v>931</v>
      </c>
      <c r="F49" s="5">
        <f>F43*$F$18</f>
        <v>798</v>
      </c>
      <c r="G49" s="5">
        <f>G43*$F$18</f>
        <v>1577</v>
      </c>
      <c r="H49" s="5">
        <f>H43*$F$18</f>
        <v>1178</v>
      </c>
      <c r="I49" s="34">
        <f t="shared" ref="I49" si="10">SUM(B49:H49)</f>
        <v>7372</v>
      </c>
      <c r="J49" s="3"/>
      <c r="K49" s="3"/>
    </row>
    <row r="50" spans="1:11">
      <c r="A50" s="33" t="s">
        <v>38</v>
      </c>
      <c r="B50" s="5">
        <f t="shared" ref="B50:E50" si="11">(B$23/100*$B$9 - B43*$F$16)  +  (B$22/100*$B$10 - B43*$F$17)</f>
        <v>1076.21</v>
      </c>
      <c r="C50" s="5">
        <f t="shared" si="11"/>
        <v>1722.96</v>
      </c>
      <c r="D50" s="5">
        <f t="shared" si="11"/>
        <v>1044.1199999999999</v>
      </c>
      <c r="E50" s="5">
        <f t="shared" si="11"/>
        <v>646.99</v>
      </c>
      <c r="F50" s="5">
        <f>(F$23/100*$B$9 - F43*$F$16)  +  (F$22/100*$B$10 - F43*$F$17)</f>
        <v>1658.48</v>
      </c>
      <c r="G50" s="5">
        <f t="shared" ref="G50:H50" si="12">(G$23/100*$B$9 - G43*$F$16)  +  (G$22/100*$B$10 - G43*$F$17)</f>
        <v>1528.0699999999997</v>
      </c>
      <c r="H50" s="5">
        <f t="shared" si="12"/>
        <v>1555.4099999999999</v>
      </c>
      <c r="I50" s="34">
        <f>(I$23/100-I43)*$B$9 + (I$22/100-I43)*$B$10</f>
        <v>9232.24</v>
      </c>
      <c r="J50" s="3"/>
      <c r="K50" s="3"/>
    </row>
    <row r="51" spans="1:11">
      <c r="A51" s="33" t="s">
        <v>10</v>
      </c>
      <c r="B51" s="5">
        <f t="shared" ref="B51:I51" si="13">SUM(B48:B50)</f>
        <v>2768.21</v>
      </c>
      <c r="C51" s="5">
        <f t="shared" si="13"/>
        <v>3738.96</v>
      </c>
      <c r="D51" s="5">
        <f t="shared" si="13"/>
        <v>2808.12</v>
      </c>
      <c r="E51" s="5">
        <f t="shared" si="13"/>
        <v>2410.9899999999998</v>
      </c>
      <c r="F51" s="5">
        <f t="shared" si="13"/>
        <v>3170.48</v>
      </c>
      <c r="G51" s="5">
        <f t="shared" si="13"/>
        <v>4516.07</v>
      </c>
      <c r="H51" s="5">
        <f t="shared" si="13"/>
        <v>3787.41</v>
      </c>
      <c r="I51" s="34">
        <f t="shared" si="13"/>
        <v>23200.239999999998</v>
      </c>
      <c r="J51" s="3"/>
      <c r="K51" s="3"/>
    </row>
    <row r="52" spans="1:11">
      <c r="A52" s="18" t="s">
        <v>24</v>
      </c>
      <c r="B52" s="2">
        <v>3885.6</v>
      </c>
      <c r="C52" s="2">
        <v>4390.1000000000004</v>
      </c>
      <c r="D52" s="2">
        <v>3685.1</v>
      </c>
      <c r="E52" s="2">
        <v>3248.8</v>
      </c>
      <c r="F52" s="2">
        <v>2748.9</v>
      </c>
      <c r="G52" s="2">
        <v>6260.1</v>
      </c>
      <c r="H52" s="2">
        <v>4976.6000000000004</v>
      </c>
      <c r="I52" s="19">
        <v>29195.200000000004</v>
      </c>
      <c r="J52" s="3"/>
      <c r="K52" s="3"/>
    </row>
    <row r="53" spans="1:11" ht="19" thickBot="1">
      <c r="A53" s="57" t="s">
        <v>39</v>
      </c>
      <c r="B53" s="60">
        <f>B51-B52</f>
        <v>-1117.3899999999999</v>
      </c>
      <c r="C53" s="60">
        <f t="shared" ref="C53:I53" si="14">C51-C52</f>
        <v>-651.14000000000033</v>
      </c>
      <c r="D53" s="60">
        <f t="shared" si="14"/>
        <v>-876.98</v>
      </c>
      <c r="E53" s="60">
        <f t="shared" si="14"/>
        <v>-837.8100000000004</v>
      </c>
      <c r="F53" s="60">
        <f t="shared" si="14"/>
        <v>421.57999999999993</v>
      </c>
      <c r="G53" s="60">
        <f t="shared" si="14"/>
        <v>-1744.0300000000007</v>
      </c>
      <c r="H53" s="60">
        <f t="shared" si="14"/>
        <v>-1189.1900000000005</v>
      </c>
      <c r="I53" s="61">
        <f t="shared" si="14"/>
        <v>-5994.9600000000064</v>
      </c>
      <c r="J53" s="3"/>
      <c r="K53" s="3"/>
    </row>
    <row r="55" spans="1:11" ht="19" thickBot="1">
      <c r="A55" s="35" t="s">
        <v>40</v>
      </c>
      <c r="B55" s="29"/>
      <c r="C55" s="29"/>
      <c r="D55" s="29"/>
      <c r="E55" s="29"/>
      <c r="F55" s="29"/>
      <c r="G55" s="29"/>
      <c r="H55" s="29"/>
      <c r="I55" s="29"/>
    </row>
    <row r="56" spans="1:11">
      <c r="A56" s="30" t="s">
        <v>36</v>
      </c>
      <c r="B56" s="31">
        <f>B44*$C$12</f>
        <v>969</v>
      </c>
      <c r="C56" s="31">
        <f>C44*$C$12</f>
        <v>1122</v>
      </c>
      <c r="D56" s="31">
        <f>D44*$C$12</f>
        <v>1003</v>
      </c>
      <c r="E56" s="31">
        <f>E44*$C$12</f>
        <v>1003</v>
      </c>
      <c r="F56" s="31">
        <f>F44*$C$12</f>
        <v>884</v>
      </c>
      <c r="G56" s="31">
        <f>G44*$C$12</f>
        <v>1581</v>
      </c>
      <c r="H56" s="31">
        <f>H44*$C$12</f>
        <v>1224</v>
      </c>
      <c r="I56" s="32">
        <f>SUM(B56:H56)</f>
        <v>7786</v>
      </c>
    </row>
    <row r="57" spans="1:11">
      <c r="A57" s="33" t="s">
        <v>37</v>
      </c>
      <c r="B57" s="5">
        <f>B44*$F$18</f>
        <v>1083</v>
      </c>
      <c r="C57" s="5">
        <f>C44*$F$18</f>
        <v>1254</v>
      </c>
      <c r="D57" s="5">
        <f>D44*$F$18</f>
        <v>1121</v>
      </c>
      <c r="E57" s="5">
        <f>E44*$F$18</f>
        <v>1121</v>
      </c>
      <c r="F57" s="5">
        <f>F44*$F$18</f>
        <v>988</v>
      </c>
      <c r="G57" s="5">
        <f>G44*$F$18</f>
        <v>1767</v>
      </c>
      <c r="H57" s="5">
        <f>H44*$F$18</f>
        <v>1368</v>
      </c>
      <c r="I57" s="34">
        <f>SUM(B57:H57)</f>
        <v>8702</v>
      </c>
    </row>
    <row r="58" spans="1:11">
      <c r="A58" s="33" t="s">
        <v>38</v>
      </c>
      <c r="B58" s="5">
        <f t="shared" ref="B58:E58" si="15">(B$25/100*$B$9 - B44*$F$16)  +  (B$24/100*$B$10 - B44*$F$17)</f>
        <v>886.20999999999992</v>
      </c>
      <c r="C58" s="5">
        <f t="shared" si="15"/>
        <v>1532.96</v>
      </c>
      <c r="D58" s="5">
        <f t="shared" si="15"/>
        <v>854.12</v>
      </c>
      <c r="E58" s="5">
        <f t="shared" si="15"/>
        <v>456.99</v>
      </c>
      <c r="F58" s="5">
        <f>(F$25/100*$B$9 - F44*$F$16)  +  (F$24/100*$B$10 - F44*$F$17)</f>
        <v>1468.48</v>
      </c>
      <c r="G58" s="5">
        <f t="shared" ref="G58:H58" si="16">(G$25/100*$B$9 - G44*$F$16)  +  (G$24/100*$B$10 - G44*$F$17)</f>
        <v>1338.0699999999997</v>
      </c>
      <c r="H58" s="5">
        <f t="shared" si="16"/>
        <v>1365.4099999999999</v>
      </c>
      <c r="I58" s="34">
        <f>(I$23/100-I44)*$B$9 + (I$22/100-I44)*$B$10</f>
        <v>7902.2400000000007</v>
      </c>
    </row>
    <row r="59" spans="1:11">
      <c r="A59" s="33" t="s">
        <v>10</v>
      </c>
      <c r="B59" s="5">
        <f>SUM(B56:B58)</f>
        <v>2938.21</v>
      </c>
      <c r="C59" s="5">
        <f t="shared" ref="C59:I59" si="17">SUM(C56:C58)</f>
        <v>3908.96</v>
      </c>
      <c r="D59" s="5">
        <f t="shared" si="17"/>
        <v>2978.12</v>
      </c>
      <c r="E59" s="5">
        <f t="shared" si="17"/>
        <v>2580.9899999999998</v>
      </c>
      <c r="F59" s="5">
        <f t="shared" si="17"/>
        <v>3340.48</v>
      </c>
      <c r="G59" s="5">
        <f t="shared" si="17"/>
        <v>4686.07</v>
      </c>
      <c r="H59" s="5">
        <f t="shared" si="17"/>
        <v>3957.41</v>
      </c>
      <c r="I59" s="34">
        <f t="shared" si="17"/>
        <v>24390.240000000002</v>
      </c>
    </row>
    <row r="60" spans="1:11">
      <c r="A60" s="18" t="s">
        <v>24</v>
      </c>
      <c r="B60" s="2">
        <v>3885.6</v>
      </c>
      <c r="C60" s="2">
        <v>4390.1000000000004</v>
      </c>
      <c r="D60" s="2">
        <v>3685.1</v>
      </c>
      <c r="E60" s="2">
        <v>3248.8</v>
      </c>
      <c r="F60" s="2">
        <v>2748.9</v>
      </c>
      <c r="G60" s="2">
        <v>6260.1</v>
      </c>
      <c r="H60" s="2">
        <v>4976.6000000000004</v>
      </c>
      <c r="I60" s="19">
        <v>29195.200000000004</v>
      </c>
    </row>
    <row r="61" spans="1:11" ht="19" thickBot="1">
      <c r="A61" s="57" t="s">
        <v>39</v>
      </c>
      <c r="B61" s="60">
        <f>B59-B60</f>
        <v>-947.38999999999987</v>
      </c>
      <c r="C61" s="60">
        <f t="shared" ref="C61:I61" si="18">C59-C60</f>
        <v>-481.14000000000033</v>
      </c>
      <c r="D61" s="60">
        <f t="shared" si="18"/>
        <v>-706.98</v>
      </c>
      <c r="E61" s="60">
        <f t="shared" si="18"/>
        <v>-667.8100000000004</v>
      </c>
      <c r="F61" s="60">
        <f t="shared" si="18"/>
        <v>591.57999999999993</v>
      </c>
      <c r="G61" s="60">
        <f t="shared" si="18"/>
        <v>-1574.0300000000007</v>
      </c>
      <c r="H61" s="60">
        <f t="shared" si="18"/>
        <v>-1019.1900000000005</v>
      </c>
      <c r="I61" s="61">
        <f t="shared" si="18"/>
        <v>-4804.9600000000028</v>
      </c>
    </row>
    <row r="63" spans="1:11" ht="19" thickBot="1">
      <c r="A63" s="35" t="s">
        <v>41</v>
      </c>
      <c r="B63" s="29"/>
      <c r="C63" s="29"/>
      <c r="D63" s="29"/>
      <c r="E63" s="29"/>
      <c r="F63" s="29"/>
      <c r="G63" s="29"/>
      <c r="H63" s="29"/>
      <c r="I63" s="29"/>
    </row>
    <row r="64" spans="1:11">
      <c r="A64" s="30" t="s">
        <v>36</v>
      </c>
      <c r="B64" s="31">
        <f>B45*$C$12</f>
        <v>1139</v>
      </c>
      <c r="C64" s="31">
        <f>C45*$C$12</f>
        <v>1292</v>
      </c>
      <c r="D64" s="31">
        <f>D45*$C$12</f>
        <v>1173</v>
      </c>
      <c r="E64" s="31">
        <f>E45*$C$12</f>
        <v>1173</v>
      </c>
      <c r="F64" s="31">
        <f>F45*$C$12</f>
        <v>1054</v>
      </c>
      <c r="G64" s="31">
        <f>G45*$C$12</f>
        <v>1751</v>
      </c>
      <c r="H64" s="31">
        <f>H45*$C$12</f>
        <v>1394</v>
      </c>
      <c r="I64" s="32">
        <f>SUM(B64:H64)</f>
        <v>8976</v>
      </c>
    </row>
    <row r="65" spans="1:9">
      <c r="A65" s="33" t="s">
        <v>37</v>
      </c>
      <c r="B65" s="5">
        <f>B45*$F$18</f>
        <v>1273</v>
      </c>
      <c r="C65" s="5">
        <f>C45*$F$18</f>
        <v>1444</v>
      </c>
      <c r="D65" s="5">
        <f>D45*$F$18</f>
        <v>1311</v>
      </c>
      <c r="E65" s="5">
        <f>E45*$F$18</f>
        <v>1311</v>
      </c>
      <c r="F65" s="5">
        <f>F45*$F$18</f>
        <v>1178</v>
      </c>
      <c r="G65" s="5">
        <f>G45*$F$18</f>
        <v>1957</v>
      </c>
      <c r="H65" s="5">
        <f>H45*$F$18</f>
        <v>1558</v>
      </c>
      <c r="I65" s="34">
        <f>SUM(B65:H65)</f>
        <v>10032</v>
      </c>
    </row>
    <row r="66" spans="1:9">
      <c r="A66" s="33" t="s">
        <v>38</v>
      </c>
      <c r="B66" s="5">
        <f t="shared" ref="B66:E66" si="19">(B$27/100*$B$9 - B45*$F$16)  +  (B$26/100*$B$10 - B45*$F$17)</f>
        <v>898.05402500000014</v>
      </c>
      <c r="C66" s="5">
        <f t="shared" si="19"/>
        <v>1628.6233999999999</v>
      </c>
      <c r="D66" s="5">
        <f t="shared" si="19"/>
        <v>866.56980000000033</v>
      </c>
      <c r="E66" s="5">
        <f t="shared" si="19"/>
        <v>428.73397499999999</v>
      </c>
      <c r="F66" s="5">
        <f>(F$27/100*$B$9 - F45*$F$16)  +  (F$26/100*$B$10 - F45*$F$17)</f>
        <v>1530.2692000000002</v>
      </c>
      <c r="G66" s="5">
        <f t="shared" ref="G66:H66" si="20">(G$27/100*$B$9 - G45*$F$16)  +  (G$26/100*$B$10 - G45*$F$17)</f>
        <v>1466.3396750000004</v>
      </c>
      <c r="H66" s="5">
        <f t="shared" si="20"/>
        <v>1455.5845250000002</v>
      </c>
      <c r="I66" s="34">
        <f>(I$23/100-I45)*$B$9 + (I$22/100-I45)*$B$10</f>
        <v>6572.2400000000007</v>
      </c>
    </row>
    <row r="67" spans="1:9">
      <c r="A67" s="33" t="s">
        <v>10</v>
      </c>
      <c r="B67" s="5">
        <f>SUM(B64:B66)</f>
        <v>3310.0540250000004</v>
      </c>
      <c r="C67" s="5">
        <f t="shared" ref="C67:I67" si="21">SUM(C64:C66)</f>
        <v>4364.6234000000004</v>
      </c>
      <c r="D67" s="5">
        <f t="shared" si="21"/>
        <v>3350.5698000000002</v>
      </c>
      <c r="E67" s="5">
        <f t="shared" si="21"/>
        <v>2912.7339750000001</v>
      </c>
      <c r="F67" s="5">
        <f t="shared" si="21"/>
        <v>3762.2692000000002</v>
      </c>
      <c r="G67" s="5">
        <f t="shared" si="21"/>
        <v>5174.3396750000002</v>
      </c>
      <c r="H67" s="5">
        <f t="shared" si="21"/>
        <v>4407.5845250000002</v>
      </c>
      <c r="I67" s="34">
        <f t="shared" si="21"/>
        <v>25580.240000000002</v>
      </c>
    </row>
    <row r="68" spans="1:9">
      <c r="A68" s="18" t="s">
        <v>24</v>
      </c>
      <c r="B68" s="2">
        <v>3885.6</v>
      </c>
      <c r="C68" s="2">
        <v>4390.1000000000004</v>
      </c>
      <c r="D68" s="2">
        <v>3685.1</v>
      </c>
      <c r="E68" s="2">
        <v>3248.8</v>
      </c>
      <c r="F68" s="2">
        <v>2748.9</v>
      </c>
      <c r="G68" s="2">
        <v>6260.1</v>
      </c>
      <c r="H68" s="2">
        <v>4976.6000000000004</v>
      </c>
      <c r="I68" s="19">
        <v>29195.200000000004</v>
      </c>
    </row>
    <row r="69" spans="1:9" ht="19" thickBot="1">
      <c r="A69" s="57" t="s">
        <v>39</v>
      </c>
      <c r="B69" s="60">
        <f>B67-B68</f>
        <v>-575.54597499999954</v>
      </c>
      <c r="C69" s="60">
        <f t="shared" ref="C69:I69" si="22">C67-C68</f>
        <v>-25.476599999999962</v>
      </c>
      <c r="D69" s="60">
        <f t="shared" si="22"/>
        <v>-334.5301999999997</v>
      </c>
      <c r="E69" s="60">
        <f t="shared" si="22"/>
        <v>-336.06602500000008</v>
      </c>
      <c r="F69" s="60">
        <f t="shared" si="22"/>
        <v>1013.3692000000001</v>
      </c>
      <c r="G69" s="60">
        <f t="shared" si="22"/>
        <v>-1085.7603250000002</v>
      </c>
      <c r="H69" s="60">
        <f t="shared" si="22"/>
        <v>-569.01547500000015</v>
      </c>
      <c r="I69" s="61">
        <f t="shared" si="22"/>
        <v>-3614.9600000000028</v>
      </c>
    </row>
    <row r="72" spans="1:9">
      <c r="A72" s="6"/>
    </row>
    <row r="73" spans="1:9">
      <c r="A73" s="7"/>
    </row>
    <row r="74" spans="1:9">
      <c r="A74" s="7"/>
    </row>
  </sheetData>
  <mergeCells count="4">
    <mergeCell ref="A16:A18"/>
    <mergeCell ref="B18:E18"/>
    <mergeCell ref="A13:D13"/>
    <mergeCell ref="A14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Jongsuk</dc:creator>
  <cp:lastModifiedBy>Choi Jongsuk</cp:lastModifiedBy>
  <dcterms:created xsi:type="dcterms:W3CDTF">2018-08-08T03:38:06Z</dcterms:created>
  <dcterms:modified xsi:type="dcterms:W3CDTF">2018-08-08T05:14:43Z</dcterms:modified>
</cp:coreProperties>
</file>