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80311" sheetId="44" r:id="rId3"/>
    <sheet name="20180318" sheetId="45" r:id="rId4"/>
    <sheet name="20180410" sheetId="46" r:id="rId5"/>
    <sheet name="20180424" sheetId="47" r:id="rId6"/>
    <sheet name="20180509" sheetId="48" r:id="rId7"/>
  </sheets>
  <calcPr calcId="152511"/>
</workbook>
</file>

<file path=xl/calcChain.xml><?xml version="1.0" encoding="utf-8"?>
<calcChain xmlns="http://schemas.openxmlformats.org/spreadsheetml/2006/main">
  <c r="B66" i="48" l="1"/>
  <c r="C58" i="48"/>
  <c r="B58" i="48"/>
  <c r="C57" i="48"/>
  <c r="A57" i="48"/>
  <c r="C55" i="48"/>
  <c r="A55" i="48"/>
  <c r="C53" i="48"/>
  <c r="A53" i="48"/>
  <c r="A58" i="48" s="1"/>
  <c r="B48" i="48"/>
  <c r="C47" i="48"/>
  <c r="A47" i="48" s="1"/>
  <c r="C45" i="48"/>
  <c r="A45" i="48"/>
  <c r="C43" i="48"/>
  <c r="C48" i="48" s="1"/>
  <c r="B39" i="48"/>
  <c r="A39" i="48"/>
  <c r="C38" i="48"/>
  <c r="A38" i="48"/>
  <c r="C36" i="48"/>
  <c r="C39" i="48" s="1"/>
  <c r="A36" i="48"/>
  <c r="C34" i="48"/>
  <c r="A34" i="48"/>
  <c r="B29" i="48"/>
  <c r="K31" i="48" s="1"/>
  <c r="E27" i="48"/>
  <c r="C27" i="48"/>
  <c r="D27" i="48" s="1"/>
  <c r="E25" i="48"/>
  <c r="D25" i="48"/>
  <c r="B25" i="48"/>
  <c r="E23" i="48"/>
  <c r="D23" i="48"/>
  <c r="E21" i="48"/>
  <c r="D21" i="48" s="1"/>
  <c r="E19" i="48"/>
  <c r="D19" i="48"/>
  <c r="E17" i="48"/>
  <c r="D17" i="48" s="1"/>
  <c r="E15" i="48"/>
  <c r="C15" i="48"/>
  <c r="C29" i="48" s="1"/>
  <c r="E13" i="48"/>
  <c r="D13" i="48" s="1"/>
  <c r="C12" i="48"/>
  <c r="B12" i="48"/>
  <c r="E11" i="48"/>
  <c r="D11" i="48"/>
  <c r="E9" i="48"/>
  <c r="D9" i="48" s="1"/>
  <c r="E7" i="48"/>
  <c r="D7" i="48"/>
  <c r="E5" i="48"/>
  <c r="D5" i="48" s="1"/>
  <c r="E3" i="48"/>
  <c r="E12" i="48" s="1"/>
  <c r="D3" i="48"/>
  <c r="D12" i="48" s="1"/>
  <c r="D15" i="48" l="1"/>
  <c r="D29" i="48" s="1"/>
  <c r="K33" i="48" s="1"/>
  <c r="K32" i="48" s="1"/>
  <c r="E29" i="48"/>
  <c r="A43" i="48"/>
  <c r="A48" i="48" s="1"/>
  <c r="N31" i="48" s="1"/>
  <c r="C15" i="13"/>
  <c r="N32" i="48" l="1"/>
  <c r="B66" i="47"/>
  <c r="B58" i="47"/>
  <c r="C57" i="47"/>
  <c r="A57" i="47" s="1"/>
  <c r="C55" i="47"/>
  <c r="A55" i="47" s="1"/>
  <c r="C53" i="47"/>
  <c r="C58" i="47" s="1"/>
  <c r="A53" i="47"/>
  <c r="B48" i="47"/>
  <c r="C47" i="47"/>
  <c r="A47" i="47"/>
  <c r="C45" i="47"/>
  <c r="A45" i="47" s="1"/>
  <c r="C43" i="47"/>
  <c r="A43" i="47"/>
  <c r="B39" i="47"/>
  <c r="C38" i="47"/>
  <c r="A38" i="47" s="1"/>
  <c r="C36" i="47"/>
  <c r="A36" i="47"/>
  <c r="C34" i="47"/>
  <c r="C39" i="47" s="1"/>
  <c r="E27" i="47"/>
  <c r="C27" i="47"/>
  <c r="D27" i="47" s="1"/>
  <c r="E25" i="47"/>
  <c r="B25" i="47"/>
  <c r="B29" i="47" s="1"/>
  <c r="E23" i="47"/>
  <c r="D23" i="47" s="1"/>
  <c r="E21" i="47"/>
  <c r="D21" i="47"/>
  <c r="E19" i="47"/>
  <c r="D19" i="47" s="1"/>
  <c r="E17" i="47"/>
  <c r="D17" i="47"/>
  <c r="E15" i="47"/>
  <c r="C15" i="47"/>
  <c r="E13" i="47"/>
  <c r="D13" i="47" s="1"/>
  <c r="C12" i="47"/>
  <c r="B12" i="47"/>
  <c r="K31" i="47" s="1"/>
  <c r="E11" i="47"/>
  <c r="D11" i="47" s="1"/>
  <c r="E9" i="47"/>
  <c r="D9" i="47" s="1"/>
  <c r="E7" i="47"/>
  <c r="D7" i="47" s="1"/>
  <c r="E5" i="47"/>
  <c r="D5" i="47" s="1"/>
  <c r="E3" i="47"/>
  <c r="D3" i="47"/>
  <c r="A58" i="47" l="1"/>
  <c r="E12" i="47"/>
  <c r="A48" i="47"/>
  <c r="E29" i="47"/>
  <c r="D15" i="47"/>
  <c r="C48" i="47"/>
  <c r="D12" i="47"/>
  <c r="D29" i="47"/>
  <c r="C29" i="47"/>
  <c r="A34" i="47"/>
  <c r="A39" i="47" s="1"/>
  <c r="D25" i="47"/>
  <c r="N31" i="47" l="1"/>
  <c r="K33" i="47"/>
  <c r="K32" i="47" s="1"/>
  <c r="N32" i="47" s="1"/>
  <c r="B66" i="46"/>
  <c r="B58" i="46"/>
  <c r="C57" i="46"/>
  <c r="A57" i="46"/>
  <c r="C55" i="46"/>
  <c r="C53" i="46"/>
  <c r="A53" i="46" s="1"/>
  <c r="B48" i="46"/>
  <c r="C47" i="46"/>
  <c r="A47" i="46" s="1"/>
  <c r="C45" i="46"/>
  <c r="A45" i="46"/>
  <c r="C43" i="46"/>
  <c r="A43" i="46" s="1"/>
  <c r="A48" i="46" s="1"/>
  <c r="B39" i="46"/>
  <c r="C38" i="46"/>
  <c r="A38" i="46" s="1"/>
  <c r="C36" i="46"/>
  <c r="A36" i="46" s="1"/>
  <c r="C34" i="46"/>
  <c r="E27" i="46"/>
  <c r="D27" i="46"/>
  <c r="C27" i="46"/>
  <c r="E25" i="46"/>
  <c r="B25" i="46"/>
  <c r="B29" i="46" s="1"/>
  <c r="E23" i="46"/>
  <c r="D23" i="46" s="1"/>
  <c r="E21" i="46"/>
  <c r="D21" i="46"/>
  <c r="E19" i="46"/>
  <c r="D19" i="46" s="1"/>
  <c r="E17" i="46"/>
  <c r="D17" i="46" s="1"/>
  <c r="E15" i="46"/>
  <c r="D15" i="46"/>
  <c r="E13" i="46"/>
  <c r="D13" i="46" s="1"/>
  <c r="C12" i="46"/>
  <c r="B12" i="46"/>
  <c r="K31" i="46" s="1"/>
  <c r="E11" i="46"/>
  <c r="D11" i="46" s="1"/>
  <c r="E9" i="46"/>
  <c r="D9" i="46" s="1"/>
  <c r="E7" i="46"/>
  <c r="D7" i="46"/>
  <c r="E5" i="46"/>
  <c r="D5" i="46" s="1"/>
  <c r="E3" i="46"/>
  <c r="D3" i="46"/>
  <c r="E12" i="46" l="1"/>
  <c r="C39" i="46"/>
  <c r="C48" i="46"/>
  <c r="D12" i="46"/>
  <c r="C58" i="46"/>
  <c r="E29" i="46"/>
  <c r="C29" i="46"/>
  <c r="A34" i="46"/>
  <c r="A39" i="46" s="1"/>
  <c r="A55" i="46"/>
  <c r="A58" i="46" s="1"/>
  <c r="D25" i="46"/>
  <c r="D29" i="46" s="1"/>
  <c r="B66" i="45"/>
  <c r="B58" i="45"/>
  <c r="C57" i="45"/>
  <c r="A57" i="45"/>
  <c r="C55" i="45"/>
  <c r="A55" i="45" s="1"/>
  <c r="A58" i="45" s="1"/>
  <c r="C53" i="45"/>
  <c r="A53" i="45"/>
  <c r="B48" i="45"/>
  <c r="C47" i="45"/>
  <c r="A47" i="45" s="1"/>
  <c r="C45" i="45"/>
  <c r="A45" i="45" s="1"/>
  <c r="C43" i="45"/>
  <c r="C48" i="45" s="1"/>
  <c r="B39" i="45"/>
  <c r="C38" i="45"/>
  <c r="A38" i="45" s="1"/>
  <c r="C36" i="45"/>
  <c r="A36" i="45" s="1"/>
  <c r="C34" i="45"/>
  <c r="C39" i="45" s="1"/>
  <c r="A34" i="45"/>
  <c r="E27" i="45"/>
  <c r="C27" i="45"/>
  <c r="D27" i="45" s="1"/>
  <c r="E25" i="45"/>
  <c r="B25" i="45"/>
  <c r="E23" i="45"/>
  <c r="D23" i="45" s="1"/>
  <c r="E21" i="45"/>
  <c r="D21" i="45"/>
  <c r="E19" i="45"/>
  <c r="D19" i="45" s="1"/>
  <c r="E17" i="45"/>
  <c r="D17" i="45"/>
  <c r="E15" i="45"/>
  <c r="D15" i="45" s="1"/>
  <c r="C15" i="45"/>
  <c r="E13" i="45"/>
  <c r="D13" i="45"/>
  <c r="C12" i="45"/>
  <c r="B12" i="45"/>
  <c r="E11" i="45"/>
  <c r="D11" i="45" s="1"/>
  <c r="E9" i="45"/>
  <c r="D9" i="45"/>
  <c r="E7" i="45"/>
  <c r="D7" i="45" s="1"/>
  <c r="E5" i="45"/>
  <c r="D5" i="45"/>
  <c r="E3" i="45"/>
  <c r="E12" i="45" s="1"/>
  <c r="C58" i="45" l="1"/>
  <c r="K33" i="46"/>
  <c r="K32" i="46" s="1"/>
  <c r="K31" i="45"/>
  <c r="D25" i="45"/>
  <c r="B29" i="45"/>
  <c r="A43" i="45"/>
  <c r="A48" i="45" s="1"/>
  <c r="N31" i="46"/>
  <c r="N32" i="46" s="1"/>
  <c r="D29" i="45"/>
  <c r="A39" i="45"/>
  <c r="N31" i="45" s="1"/>
  <c r="C29" i="45"/>
  <c r="D3" i="45"/>
  <c r="D12" i="45" s="1"/>
  <c r="K33" i="45" s="1"/>
  <c r="K32" i="45" s="1"/>
  <c r="N32" i="45" s="1"/>
  <c r="E29" i="45"/>
  <c r="B66" i="44" l="1"/>
  <c r="B58" i="44"/>
  <c r="C57" i="44"/>
  <c r="A57" i="44" s="1"/>
  <c r="C55" i="44"/>
  <c r="A55" i="44"/>
  <c r="C53" i="44"/>
  <c r="A53" i="44" s="1"/>
  <c r="B48" i="44"/>
  <c r="C47" i="44"/>
  <c r="A47" i="44" s="1"/>
  <c r="C45" i="44"/>
  <c r="A45" i="44" s="1"/>
  <c r="C43" i="44"/>
  <c r="B39" i="44"/>
  <c r="C38" i="44"/>
  <c r="A38" i="44" s="1"/>
  <c r="C36" i="44"/>
  <c r="A36" i="44"/>
  <c r="C34" i="44"/>
  <c r="A34" i="44" s="1"/>
  <c r="E27" i="44"/>
  <c r="C27" i="44"/>
  <c r="D27" i="44" s="1"/>
  <c r="E25" i="44"/>
  <c r="B25" i="44"/>
  <c r="B29" i="44" s="1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E13" i="44"/>
  <c r="D13" i="44"/>
  <c r="C12" i="44"/>
  <c r="B12" i="44"/>
  <c r="E11" i="44"/>
  <c r="D11" i="44"/>
  <c r="E9" i="44"/>
  <c r="D9" i="44" s="1"/>
  <c r="E7" i="44"/>
  <c r="D7" i="44"/>
  <c r="E5" i="44"/>
  <c r="D5" i="44" s="1"/>
  <c r="E3" i="44"/>
  <c r="D3" i="44"/>
  <c r="A58" i="44" l="1"/>
  <c r="A39" i="44"/>
  <c r="E12" i="44"/>
  <c r="D25" i="44"/>
  <c r="D29" i="44" s="1"/>
  <c r="K33" i="44" s="1"/>
  <c r="K32" i="44" s="1"/>
  <c r="C39" i="44"/>
  <c r="C58" i="44"/>
  <c r="D12" i="44"/>
  <c r="K31" i="44"/>
  <c r="D15" i="44"/>
  <c r="C48" i="44"/>
  <c r="C29" i="44"/>
  <c r="A43" i="44"/>
  <c r="A48" i="44" s="1"/>
  <c r="N31" i="44" s="1"/>
  <c r="B25" i="13"/>
  <c r="N32" i="44" l="1"/>
  <c r="E19" i="13"/>
  <c r="D19" i="13" s="1"/>
  <c r="E17" i="13"/>
  <c r="D17" i="13" s="1"/>
  <c r="E15" i="13"/>
  <c r="D15" i="13" s="1"/>
  <c r="C45" i="13" l="1"/>
  <c r="A45" i="13" s="1"/>
  <c r="C34" i="13"/>
  <c r="A34" i="13" s="1"/>
  <c r="C27" i="13"/>
  <c r="C29" i="13" s="1"/>
  <c r="E23" i="13"/>
  <c r="D23" i="13" s="1"/>
  <c r="B66" i="13"/>
  <c r="C38" i="13"/>
  <c r="A38" i="13" s="1"/>
  <c r="C36" i="13"/>
  <c r="A36" i="13" s="1"/>
  <c r="B29" i="13"/>
  <c r="E7" i="13"/>
  <c r="D7" i="13" s="1"/>
  <c r="C12" i="13"/>
  <c r="B12" i="13"/>
  <c r="E11" i="13"/>
  <c r="D11" i="13" s="1"/>
  <c r="E25" i="13"/>
  <c r="D25" i="13" s="1"/>
  <c r="B58" i="13"/>
  <c r="C57" i="13"/>
  <c r="A57" i="13" s="1"/>
  <c r="C55" i="13"/>
  <c r="A55" i="13" s="1"/>
  <c r="C53" i="13"/>
  <c r="A53" i="13"/>
  <c r="E13" i="13"/>
  <c r="D13" i="13" s="1"/>
  <c r="C43" i="13"/>
  <c r="A43" i="13" s="1"/>
  <c r="B48" i="13"/>
  <c r="C47" i="13"/>
  <c r="A47" i="13" s="1"/>
  <c r="B39" i="13"/>
  <c r="E27" i="13"/>
  <c r="E21" i="13"/>
  <c r="D21" i="13" s="1"/>
  <c r="E9" i="13"/>
  <c r="D9" i="13" s="1"/>
  <c r="E5" i="13"/>
  <c r="D5" i="13" s="1"/>
  <c r="E3" i="13"/>
  <c r="D3" i="13" s="1"/>
  <c r="D12" i="13" l="1"/>
  <c r="D27" i="13"/>
  <c r="K31" i="13"/>
  <c r="A39" i="13"/>
  <c r="C58" i="13"/>
  <c r="A58" i="13"/>
  <c r="A48" i="13"/>
  <c r="C48" i="13"/>
  <c r="E29" i="13"/>
  <c r="D29" i="13"/>
  <c r="C39" i="13"/>
  <c r="E12" i="13"/>
  <c r="N31" i="13" l="1"/>
  <c r="K33" i="13"/>
  <c r="K32" i="13" s="1"/>
  <c r="N32" i="13" l="1"/>
</calcChain>
</file>

<file path=xl/sharedStrings.xml><?xml version="1.0" encoding="utf-8"?>
<sst xmlns="http://schemas.openxmlformats.org/spreadsheetml/2006/main" count="555" uniqueCount="119">
  <si>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</si>
  <si>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</si>
  <si>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</si>
  <si>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</si>
  <si>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</si>
  <si>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</si>
  <si>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</si>
  <si>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</si>
  <si>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</si>
  <si>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</si>
  <si>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</si>
  <si>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</si>
  <si>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</si>
  <si>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</si>
  <si>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</si>
  <si>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</si>
  <si>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</si>
  <si>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</si>
  <si>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</si>
  <si>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</si>
  <si>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</si>
  <si>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</si>
  <si>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</si>
  <si>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</si>
  <si>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</si>
  <si>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</si>
  <si>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</si>
  <si>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</si>
  <si>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</si>
  <si>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</si>
  <si>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</si>
  <si>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</si>
  <si>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</si>
  <si>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</si>
  <si>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加多宝</t>
    <phoneticPr fontId="8" type="noConversion"/>
  </si>
  <si>
    <t>每周3笔199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</si>
  <si>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</si>
  <si>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</si>
  <si>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</si>
  <si>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</si>
  <si>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</si>
  <si>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2卡分开还</t>
    <phoneticPr fontId="1" type="noConversion"/>
  </si>
  <si>
    <t>分开还</t>
    <phoneticPr fontId="8" type="noConversion"/>
  </si>
  <si>
    <t>金</t>
    <phoneticPr fontId="8" type="noConversion"/>
  </si>
  <si>
    <t>10W</t>
    <phoneticPr fontId="8" type="noConversion"/>
  </si>
  <si>
    <t>双倍1W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</si>
  <si>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</si>
  <si>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</si>
  <si>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</si>
  <si>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</si>
  <si>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1号加油</t>
    <phoneticPr fontId="8" type="noConversion"/>
  </si>
  <si>
    <t>体重</t>
    <phoneticPr fontId="8" type="noConversion"/>
  </si>
  <si>
    <t>琼K2</t>
    <phoneticPr fontId="8" type="noConversion"/>
  </si>
  <si>
    <t>车友1105</t>
    <phoneticPr fontId="8" type="noConversion"/>
  </si>
  <si>
    <t>睿白1109</t>
    <phoneticPr fontId="8" type="noConversion"/>
  </si>
  <si>
    <t>6笔99换星8克</t>
    <phoneticPr fontId="8" type="noConversion"/>
  </si>
  <si>
    <t>A31兴行分开</t>
    <phoneticPr fontId="8" type="noConversion"/>
  </si>
  <si>
    <t>24百货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</si>
  <si>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</si>
  <si>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</si>
  <si>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</si>
  <si>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</si>
  <si>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12.11一年</t>
    <phoneticPr fontId="8" type="noConversion"/>
  </si>
  <si>
    <t>交通(22)</t>
    <phoneticPr fontId="1" type="noConversion"/>
  </si>
  <si>
    <t>三次2018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</si>
  <si>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</si>
  <si>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</si>
  <si>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</si>
  <si>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</si>
  <si>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</si>
  <si>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</si>
  <si>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</si>
  <si>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</si>
  <si>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</si>
  <si>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</si>
  <si>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</si>
  <si>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</si>
  <si>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</si>
  <si>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</si>
  <si>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</si>
  <si>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</si>
  <si>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</si>
  <si>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</si>
  <si>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</si>
  <si>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</si>
  <si>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</si>
  <si>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</si>
  <si>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</si>
  <si>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</si>
  <si>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</si>
  <si>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13早餐</t>
    <phoneticPr fontId="8" type="noConversion"/>
  </si>
  <si>
    <t>中行</t>
    <phoneticPr fontId="8" type="noConversion"/>
  </si>
  <si>
    <t>中行白金</t>
    <phoneticPr fontId="8" type="noConversion"/>
  </si>
  <si>
    <t>沃26937</t>
    <phoneticPr fontId="8" type="noConversion"/>
  </si>
  <si>
    <t>普10063</t>
    <phoneticPr fontId="8" type="noConversion"/>
  </si>
  <si>
    <t>K3C</t>
    <phoneticPr fontId="8" type="noConversion"/>
  </si>
  <si>
    <t>25超市</t>
    <phoneticPr fontId="8" type="noConversion"/>
  </si>
  <si>
    <t xml:space="preserve"> 加油</t>
    <phoneticPr fontId="8" type="noConversion"/>
  </si>
  <si>
    <t>查华夏</t>
    <phoneticPr fontId="8" type="noConversion"/>
  </si>
  <si>
    <t>车E族26</t>
    <phoneticPr fontId="8" type="noConversion"/>
  </si>
  <si>
    <t>历史余额</t>
    <phoneticPr fontId="8" type="noConversion"/>
  </si>
  <si>
    <t>29保险</t>
    <phoneticPr fontId="8" type="noConversion"/>
  </si>
  <si>
    <t>梯子</t>
    <phoneticPr fontId="8" type="noConversion"/>
  </si>
  <si>
    <t>2019年到期</t>
    <phoneticPr fontId="8" type="noConversion"/>
  </si>
  <si>
    <t>白金</t>
    <phoneticPr fontId="8" type="noConversion"/>
  </si>
  <si>
    <t>农业(13)</t>
    <phoneticPr fontId="1" type="noConversion"/>
  </si>
  <si>
    <t>超市</t>
    <phoneticPr fontId="8" type="noConversion"/>
  </si>
  <si>
    <t>本月车车13</t>
    <phoneticPr fontId="8" type="noConversion"/>
  </si>
  <si>
    <t>普</t>
    <phoneticPr fontId="8" type="noConversion"/>
  </si>
  <si>
    <t>沃</t>
    <phoneticPr fontId="8" type="noConversion"/>
  </si>
  <si>
    <t>汇丰(10)</t>
    <phoneticPr fontId="1" type="noConversion"/>
  </si>
  <si>
    <t>百货</t>
    <phoneticPr fontId="8" type="noConversion"/>
  </si>
  <si>
    <t>车650已刷</t>
    <phoneticPr fontId="8" type="noConversion"/>
  </si>
  <si>
    <t>沃加油</t>
    <phoneticPr fontId="8" type="noConversion"/>
  </si>
  <si>
    <t>沃</t>
    <phoneticPr fontId="8" type="noConversion"/>
  </si>
  <si>
    <t>加油</t>
    <phoneticPr fontId="8" type="noConversion"/>
  </si>
  <si>
    <t>白金</t>
    <phoneticPr fontId="8" type="noConversion"/>
  </si>
  <si>
    <t>借加多宝</t>
    <phoneticPr fontId="8" type="noConversion"/>
  </si>
  <si>
    <t>金翼支付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</si>
</sst>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8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58" fontId="0" fillId="8" borderId="1" xfId="0" applyNumberForma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13" borderId="1" xfId="0" applyFill="1" applyBorder="1" applyAlignment="1">
      <alignment horizontal="center"/>
    </xf>
    <xf numFmtId="58" fontId="2" fillId="1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5</xdr:col>
      <xdr:colOff>809282</xdr:colOff>
      <xdr:row>85</xdr:row>
      <xdr:rowOff>38010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13887450"/>
          <a:ext cx="2742857" cy="7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80</xdr:row>
      <xdr:rowOff>76200</xdr:rowOff>
    </xdr:from>
    <xdr:to>
      <xdr:col>10</xdr:col>
      <xdr:colOff>371013</xdr:colOff>
      <xdr:row>86</xdr:row>
      <xdr:rowOff>104643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4475" y="13792200"/>
          <a:ext cx="3695238" cy="10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81</xdr:row>
      <xdr:rowOff>76200</xdr:rowOff>
    </xdr:from>
    <xdr:to>
      <xdr:col>13</xdr:col>
      <xdr:colOff>180640</xdr:colOff>
      <xdr:row>85</xdr:row>
      <xdr:rowOff>123733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5850" y="13963650"/>
          <a:ext cx="2676190" cy="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abSelected="1" zoomScaleNormal="100" workbookViewId="0">
      <pane ySplit="1" topLeftCell="A47" activePane="bottomLeft" state="frozen"/>
      <selection pane="bottomLeft" activeCell="P85" sqref="P8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4030</v>
      </c>
      <c r="D3" s="102">
        <f>B3-C3-E3</f>
        <v>109035.4</v>
      </c>
      <c r="E3" s="103">
        <f>SUM(F3:BE3)</f>
        <v>934.6</v>
      </c>
      <c r="F3" s="104">
        <v>302.60000000000002</v>
      </c>
      <c r="G3" s="104">
        <v>320</v>
      </c>
      <c r="H3" s="104">
        <v>312</v>
      </c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1243.67</v>
      </c>
      <c r="D5" s="121">
        <f>B5-C5-E5</f>
        <v>61756.33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>
        <v>1570.39</v>
      </c>
      <c r="D7" s="139">
        <f>B7-C7-E7</f>
        <v>19429.61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2255</v>
      </c>
      <c r="D9" s="102">
        <f>B9-C9-E9</f>
        <v>13954</v>
      </c>
      <c r="E9" s="103">
        <f>SUM(F9:BE9)</f>
        <v>791</v>
      </c>
      <c r="F9" s="104">
        <v>265</v>
      </c>
      <c r="G9" s="109">
        <v>526</v>
      </c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33</v>
      </c>
      <c r="B11" s="68">
        <v>390</v>
      </c>
      <c r="C11" s="68">
        <v>390</v>
      </c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9489.0600000000013</v>
      </c>
      <c r="D12" s="6">
        <f>SUM(D3,D5,D7,D9,D11)</f>
        <v>204175.33999999997</v>
      </c>
      <c r="E12" s="6">
        <f>SUM(E3,E5,E7,E9,E11)</f>
        <v>1725.6</v>
      </c>
      <c r="F12" s="6" t="s">
        <v>58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72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114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/>
      <c r="D17" s="116">
        <f>B17-C17-E17</f>
        <v>26824.5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5195.91</v>
      </c>
      <c r="D19" s="103">
        <f>B19-C19-E19</f>
        <v>9804.09</v>
      </c>
      <c r="E19" s="103">
        <f>SUM(F19:BE19)</f>
        <v>0</v>
      </c>
      <c r="F19" s="104"/>
      <c r="G19" s="104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1919.3999999999996</v>
      </c>
      <c r="E21" s="128">
        <f>SUM(F21:BE21)</f>
        <v>5790</v>
      </c>
      <c r="F21" s="129">
        <v>3000</v>
      </c>
      <c r="G21" s="129">
        <v>2500</v>
      </c>
      <c r="H21" s="129">
        <v>30</v>
      </c>
      <c r="I21" s="129">
        <v>260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115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>
        <v>805</v>
      </c>
      <c r="D25" s="121">
        <f>B25-C25-E25</f>
        <v>17652.400000000001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340</v>
      </c>
      <c r="D27" s="102">
        <f>B27-C27-E27</f>
        <v>11490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61</v>
      </c>
      <c r="F28" s="32" t="s">
        <v>116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13993.51</v>
      </c>
      <c r="D29" s="9">
        <f>SUM(D15,D17,D19,D21,D23,D25,D27)</f>
        <v>110637.69</v>
      </c>
      <c r="E29" s="9">
        <f>SUM(E15,E17,E19,E21,E23,E25,E27)</f>
        <v>35978.799999999996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170</v>
      </c>
      <c r="G30" s="88">
        <v>170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244399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61186.97000000003</v>
      </c>
      <c r="L32" s="2"/>
      <c r="M32" s="78" t="s">
        <v>40</v>
      </c>
      <c r="N32" s="79">
        <f>SUM(N31,-K32)</f>
        <v>183212.02999999997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314813.02999999997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117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147000</v>
      </c>
      <c r="B43" s="23">
        <v>147000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148399</v>
      </c>
      <c r="B48" s="23">
        <f>SUM(B43,B45,B47)</f>
        <v>147000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56000</v>
      </c>
      <c r="B55" s="23">
        <v>0</v>
      </c>
      <c r="C55" s="25">
        <f>SUM(D55:U55)</f>
        <v>56000</v>
      </c>
      <c r="D55" s="28">
        <v>26000</v>
      </c>
      <c r="E55" s="28"/>
      <c r="F55" s="28"/>
      <c r="G55" s="29"/>
      <c r="H55" s="29"/>
      <c r="I55" s="29">
        <v>30000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156" t="s">
        <v>118</v>
      </c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56000</v>
      </c>
      <c r="B58" s="23">
        <f>SUM(B53,B55,B57)</f>
        <v>0</v>
      </c>
      <c r="C58" s="23">
        <f>SUM(C53,C55,C57)</f>
        <v>56000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758198.5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>
        <v>1700</v>
      </c>
      <c r="Y72" s="12">
        <v>999</v>
      </c>
      <c r="Z72" s="12">
        <v>800</v>
      </c>
    </row>
    <row r="73" spans="1:26">
      <c r="C73" s="12">
        <v>786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2" workbookViewId="0">
      <selection activeCell="I48" sqref="I48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63475.299999999996</v>
      </c>
      <c r="E3" s="103">
        <f>SUM(F3:BE3)</f>
        <v>50524.700000000004</v>
      </c>
      <c r="F3" s="104">
        <v>8865.7000000000007</v>
      </c>
      <c r="G3" s="104">
        <v>350</v>
      </c>
      <c r="H3" s="104">
        <v>7736</v>
      </c>
      <c r="I3" s="104">
        <v>1837.3</v>
      </c>
      <c r="J3" s="104">
        <v>2933</v>
      </c>
      <c r="K3" s="104">
        <v>583</v>
      </c>
      <c r="L3" s="104">
        <v>2312</v>
      </c>
      <c r="M3" s="104">
        <v>382.5</v>
      </c>
      <c r="N3" s="104">
        <v>893</v>
      </c>
      <c r="O3" s="104">
        <v>3536</v>
      </c>
      <c r="P3" s="104">
        <v>7536.6</v>
      </c>
      <c r="Q3" s="104">
        <v>126.8</v>
      </c>
      <c r="R3" s="104">
        <v>6838.5</v>
      </c>
      <c r="S3" s="104">
        <v>3560</v>
      </c>
      <c r="T3" s="104">
        <v>200</v>
      </c>
      <c r="U3" s="104">
        <v>2566.3000000000002</v>
      </c>
      <c r="V3" s="104">
        <v>98</v>
      </c>
      <c r="W3" s="104">
        <v>120</v>
      </c>
      <c r="X3" s="104">
        <v>50</v>
      </c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>
        <v>3.1</v>
      </c>
      <c r="C4" s="4"/>
      <c r="D4" s="4"/>
      <c r="E4" s="4"/>
      <c r="F4" s="32">
        <v>2.11</v>
      </c>
      <c r="G4" s="32">
        <v>2.11</v>
      </c>
      <c r="H4" s="32"/>
      <c r="I4" s="32"/>
      <c r="J4" s="32">
        <v>2.12</v>
      </c>
      <c r="K4" s="32"/>
      <c r="L4" s="32">
        <v>2.13</v>
      </c>
      <c r="M4" s="32"/>
      <c r="N4" s="32"/>
      <c r="O4" s="32"/>
      <c r="P4" s="32"/>
      <c r="Q4" s="32">
        <v>2.14</v>
      </c>
      <c r="R4" s="32"/>
      <c r="S4" s="32">
        <v>2.2400000000000002</v>
      </c>
      <c r="T4" s="32"/>
      <c r="U4" s="32">
        <v>25</v>
      </c>
      <c r="V4" s="113" t="s">
        <v>81</v>
      </c>
      <c r="W4" s="113" t="s">
        <v>83</v>
      </c>
      <c r="X4" s="32" t="s">
        <v>88</v>
      </c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35466.1</v>
      </c>
      <c r="E5" s="122">
        <f>SUM(F5:BE5)</f>
        <v>27533.9</v>
      </c>
      <c r="F5" s="144">
        <v>7736.6</v>
      </c>
      <c r="G5" s="145">
        <v>6588</v>
      </c>
      <c r="H5" s="144">
        <v>972.1</v>
      </c>
      <c r="I5" s="145">
        <v>2967.2</v>
      </c>
      <c r="J5" s="145">
        <v>1835</v>
      </c>
      <c r="K5" s="145">
        <v>980</v>
      </c>
      <c r="L5" s="145">
        <v>530</v>
      </c>
      <c r="M5" s="145">
        <v>2537</v>
      </c>
      <c r="N5" s="145">
        <v>190</v>
      </c>
      <c r="O5" s="145">
        <v>3000</v>
      </c>
      <c r="P5" s="144">
        <v>88</v>
      </c>
      <c r="Q5" s="144">
        <v>110</v>
      </c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>
        <v>2.11</v>
      </c>
      <c r="G6" s="32"/>
      <c r="H6" s="32"/>
      <c r="I6" s="32">
        <v>2.12</v>
      </c>
      <c r="J6" s="4"/>
      <c r="K6" s="32">
        <v>2.13</v>
      </c>
      <c r="L6" s="32"/>
      <c r="M6" s="32">
        <v>2.14</v>
      </c>
      <c r="N6" s="32"/>
      <c r="O6" s="32"/>
      <c r="P6" s="113" t="s">
        <v>81</v>
      </c>
      <c r="Q6" s="113" t="s">
        <v>83</v>
      </c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8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 t="s">
        <v>77</v>
      </c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/>
      <c r="D9" s="102">
        <f>B9-C9-E9</f>
        <v>17450.900000000001</v>
      </c>
      <c r="E9" s="103">
        <f>SUM(F9:BE9)</f>
        <v>8549.1</v>
      </c>
      <c r="F9" s="104">
        <v>3212</v>
      </c>
      <c r="G9" s="109">
        <v>1863</v>
      </c>
      <c r="H9" s="109">
        <v>782.8</v>
      </c>
      <c r="I9" s="109">
        <v>290</v>
      </c>
      <c r="J9" s="109">
        <v>212.5</v>
      </c>
      <c r="K9" s="109">
        <v>122</v>
      </c>
      <c r="L9" s="109">
        <v>88</v>
      </c>
      <c r="M9" s="109">
        <v>126.3</v>
      </c>
      <c r="N9" s="109">
        <v>203.5</v>
      </c>
      <c r="O9" s="109">
        <v>48</v>
      </c>
      <c r="P9" s="109">
        <v>62.5</v>
      </c>
      <c r="Q9" s="109">
        <v>155</v>
      </c>
      <c r="R9" s="109">
        <v>65</v>
      </c>
      <c r="S9" s="109">
        <v>90</v>
      </c>
      <c r="T9" s="109">
        <v>122.5</v>
      </c>
      <c r="U9" s="109">
        <v>96.5</v>
      </c>
      <c r="V9" s="109">
        <v>122</v>
      </c>
      <c r="W9" s="109">
        <v>112</v>
      </c>
      <c r="X9" s="109">
        <v>221.5</v>
      </c>
      <c r="Y9" s="109">
        <v>230</v>
      </c>
      <c r="Z9" s="109">
        <v>80</v>
      </c>
      <c r="AA9" s="109">
        <v>96</v>
      </c>
      <c r="AB9" s="109">
        <v>70</v>
      </c>
      <c r="AC9" s="109">
        <v>78</v>
      </c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>
        <v>2.11</v>
      </c>
      <c r="G10" s="32"/>
      <c r="H10" s="63"/>
      <c r="I10" s="32">
        <v>2.12</v>
      </c>
      <c r="J10" s="32"/>
      <c r="K10" s="63"/>
      <c r="L10" s="63">
        <v>2.13</v>
      </c>
      <c r="M10" s="63"/>
      <c r="N10" s="63"/>
      <c r="O10" s="63"/>
      <c r="P10" s="63"/>
      <c r="Q10" s="63">
        <v>2.1800000000000002</v>
      </c>
      <c r="R10" s="63"/>
      <c r="S10" s="63">
        <v>24</v>
      </c>
      <c r="T10" s="63"/>
      <c r="U10" s="63"/>
      <c r="V10" s="63"/>
      <c r="W10" s="63"/>
      <c r="X10" s="63"/>
      <c r="Y10" s="113" t="s">
        <v>81</v>
      </c>
      <c r="Z10" s="113" t="s">
        <v>83</v>
      </c>
      <c r="AA10" s="113" t="s">
        <v>85</v>
      </c>
      <c r="AB10" s="113" t="s">
        <v>87</v>
      </c>
      <c r="AC10" s="64" t="s">
        <v>88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1123.5999999999999</v>
      </c>
      <c r="C11" s="68">
        <v>210</v>
      </c>
      <c r="D11" s="68">
        <f>B11-C11-E11</f>
        <v>913.59999999999991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205123.6</v>
      </c>
      <c r="C12" s="66">
        <f>SUM(C3,C5,C7,C9,C11)</f>
        <v>1210</v>
      </c>
      <c r="D12" s="6">
        <f>SUM(D3,D5,D7,D9,D11)</f>
        <v>117305.9</v>
      </c>
      <c r="E12" s="6">
        <f>SUM(E3,E5,E7,E9,E11)</f>
        <v>86607.700000000012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108000</v>
      </c>
      <c r="C15" s="103">
        <f>SUM(D16,E16)</f>
        <v>71000</v>
      </c>
      <c r="D15" s="112">
        <f>B15-C15-E15</f>
        <v>3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19">
        <v>71000</v>
      </c>
      <c r="E16" s="19"/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>
        <v>12872.5</v>
      </c>
      <c r="D17" s="115">
        <f>B17-C17-E17</f>
        <v>706.29999999999927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7413.09</v>
      </c>
      <c r="D19" s="103">
        <f>B19-C19-E19</f>
        <v>201.34999999999945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 t="s">
        <v>67</v>
      </c>
      <c r="B20" s="19">
        <v>3.16</v>
      </c>
      <c r="C20" s="88" t="s">
        <v>84</v>
      </c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6624</v>
      </c>
      <c r="D21" s="127">
        <f>B21-C21-E21</f>
        <v>567.5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>
        <v>17930</v>
      </c>
      <c r="D23" s="132">
        <f>B23-C23-E23</f>
        <v>1895.1499999999996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18876.400000000001</v>
      </c>
      <c r="C25" s="122">
        <v>8128.73</v>
      </c>
      <c r="D25" s="121">
        <f>B25-C25-E25</f>
        <v>585.67000000000189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5501.1</v>
      </c>
      <c r="D27" s="102">
        <f>B27-C27-E27</f>
        <v>929.39999999999964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227876.4</v>
      </c>
      <c r="C29" s="17">
        <f>SUM(C15,C17,C19,C21,C23,C25,C27)</f>
        <v>129469.42</v>
      </c>
      <c r="D29" s="9">
        <f>SUM(D15,D17,D19,D21,D23,D25,D27)</f>
        <v>4888.37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1000</v>
      </c>
      <c r="G30" s="88">
        <v>4501.1000000000004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46"/>
      <c r="G31" s="52"/>
      <c r="H31" s="2"/>
      <c r="I31" s="2"/>
      <c r="J31" s="74" t="s">
        <v>36</v>
      </c>
      <c r="K31" s="77">
        <f>SUM(B12,B29)</f>
        <v>433000</v>
      </c>
      <c r="L31" s="2"/>
      <c r="M31" s="61" t="s">
        <v>39</v>
      </c>
      <c r="N31" s="77">
        <f>SUM(A39,A48,A58)</f>
        <v>483000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310805.73</v>
      </c>
      <c r="L32" s="2"/>
      <c r="M32" s="78" t="s">
        <v>40</v>
      </c>
      <c r="N32" s="79">
        <f>SUM(N31,-K32)</f>
        <v>172194.27000000002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 t="s">
        <v>51</v>
      </c>
      <c r="I33" s="24"/>
      <c r="J33" s="74" t="s">
        <v>37</v>
      </c>
      <c r="K33" s="77">
        <f>SUM(D12,D29)</f>
        <v>122194.26999999999</v>
      </c>
      <c r="L33" s="2"/>
    </row>
    <row r="34" spans="1:14">
      <c r="A34" s="21">
        <f>SUM(B34:C34)</f>
        <v>3600</v>
      </c>
      <c r="B34" s="23">
        <v>0</v>
      </c>
      <c r="C34" s="25">
        <f>SUM(D34:R34)</f>
        <v>3600</v>
      </c>
      <c r="D34" s="28"/>
      <c r="E34" s="29">
        <v>3000</v>
      </c>
      <c r="F34" s="29"/>
      <c r="G34" s="29"/>
      <c r="H34" s="29">
        <v>600</v>
      </c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>
        <v>43175</v>
      </c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33600</v>
      </c>
      <c r="B39" s="23">
        <f>SUM(B34,B36,B38)</f>
        <v>0</v>
      </c>
      <c r="C39" s="22">
        <f>SUM(C34,C36,C38)</f>
        <v>33600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268000</v>
      </c>
      <c r="B43" s="23">
        <v>268000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268000</v>
      </c>
      <c r="B48" s="23">
        <f>SUM(B43,B45,B47)</f>
        <v>268000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607832.80000000005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2200</v>
      </c>
      <c r="I71" s="12">
        <v>10100</v>
      </c>
      <c r="J71" s="12">
        <v>22000</v>
      </c>
      <c r="K71" s="12">
        <v>8258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51671.48</v>
      </c>
      <c r="D3" s="102">
        <f>B3-C3-E3</f>
        <v>58321.119999999995</v>
      </c>
      <c r="E3" s="103">
        <f>SUM(F3:BE3)</f>
        <v>4007.4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26300</v>
      </c>
      <c r="D5" s="121">
        <f>B5-C5-E5</f>
        <v>36700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>
        <v>8709</v>
      </c>
      <c r="D9" s="102">
        <f>B9-C9-E9</f>
        <v>17291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204000</v>
      </c>
      <c r="C12" s="66">
        <f>SUM(C3,C5,C7,C9,C11)</f>
        <v>87680.48000000001</v>
      </c>
      <c r="D12" s="6">
        <f>SUM(D3,D5,D7,D9,D11)</f>
        <v>112312.12</v>
      </c>
      <c r="E12" s="6">
        <f>SUM(E3,E5,E7,E9,E11)</f>
        <v>4007.4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-9997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88">
        <v>0</v>
      </c>
      <c r="E16" s="88">
        <v>0</v>
      </c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/>
      <c r="D17" s="115">
        <f>B17-C17-E17</f>
        <v>13578.8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7614.44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3.16</v>
      </c>
      <c r="C20" s="88"/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7191.5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/>
      <c r="D23" s="132">
        <f>B23-C23-E23</f>
        <v>19825.150000000001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122"/>
      <c r="D25" s="121">
        <f>B25-C25-E25</f>
        <v>9838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6430.5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148000</v>
      </c>
      <c r="C29" s="17">
        <f>SUM(C15,C17,C19,C21,C23,C25,C27)</f>
        <v>0</v>
      </c>
      <c r="D29" s="9">
        <f>SUM(D15,D17,D19,D21,D23,D25,D27)</f>
        <v>54481.39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0</v>
      </c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352000</v>
      </c>
      <c r="L31" s="2"/>
      <c r="M31" s="61" t="s">
        <v>39</v>
      </c>
      <c r="N31" s="77">
        <f>SUM(A39,A48,A58)</f>
        <v>356200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185206.49</v>
      </c>
      <c r="L32" s="2"/>
      <c r="M32" s="78" t="s">
        <v>40</v>
      </c>
      <c r="N32" s="79">
        <f>SUM(N31,-K32)</f>
        <v>170993.51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166793.51</v>
      </c>
      <c r="L33" s="2"/>
    </row>
    <row r="34" spans="1:14">
      <c r="A34" s="21">
        <f>SUM(B34:C34)</f>
        <v>3000</v>
      </c>
      <c r="B34" s="23">
        <v>0</v>
      </c>
      <c r="C34" s="25">
        <f>SUM(D34:R34)</f>
        <v>3000</v>
      </c>
      <c r="D34" s="28"/>
      <c r="E34" s="29">
        <v>3000</v>
      </c>
      <c r="F34" s="29"/>
      <c r="G34" s="29"/>
      <c r="H34" s="29"/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/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33000</v>
      </c>
      <c r="B39" s="23">
        <f>SUM(B34,B36,B38)</f>
        <v>0</v>
      </c>
      <c r="C39" s="22">
        <f>SUM(C34,C36,C38)</f>
        <v>33000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141800</v>
      </c>
      <c r="B43" s="23">
        <v>141800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141800</v>
      </c>
      <c r="B48" s="23">
        <f>SUM(B43,B45,B47)</f>
        <v>141800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621693.80000000005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80" spans="1:26">
      <c r="A80" s="1">
        <v>20180316</v>
      </c>
    </row>
    <row r="81" spans="1:1" s="74" customFormat="1">
      <c r="A81" s="74">
        <v>17099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J29" sqref="J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108192.6</v>
      </c>
      <c r="E3" s="103">
        <f>SUM(F3:BE3)</f>
        <v>5807.4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>
        <v>1200</v>
      </c>
      <c r="N3" s="104">
        <v>600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61500</v>
      </c>
      <c r="E5" s="122">
        <f>SUM(F5:BE5)</f>
        <v>1500</v>
      </c>
      <c r="F5" s="144">
        <v>1500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 t="s">
        <v>24</v>
      </c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105</v>
      </c>
      <c r="B7" s="138">
        <v>0</v>
      </c>
      <c r="C7" s="138"/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/>
      <c r="D9" s="102">
        <f>B9-C9-E9</f>
        <v>17000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194000</v>
      </c>
      <c r="C12" s="66">
        <f>SUM(C3,C5,C7,C9,C11)</f>
        <v>0</v>
      </c>
      <c r="D12" s="6">
        <f>SUM(D3,D5,D7,D9,D11)</f>
        <v>186692.6</v>
      </c>
      <c r="E12" s="6">
        <f>SUM(E3,E5,E7,E9,E11)</f>
        <v>7307.4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37000</v>
      </c>
      <c r="C15" s="103"/>
      <c r="D15" s="112">
        <f>B15-C15-E15</f>
        <v>37000</v>
      </c>
      <c r="E15" s="102">
        <f>SUM(F15:BE15)</f>
        <v>0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10063</v>
      </c>
      <c r="E16" s="88">
        <v>26937</v>
      </c>
      <c r="F16" s="32" t="s">
        <v>94</v>
      </c>
      <c r="G16" s="32" t="s">
        <v>93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4">
        <v>11421.2</v>
      </c>
      <c r="D17" s="116">
        <f>B17-C17-E17</f>
        <v>17018.8</v>
      </c>
      <c r="E17" s="115">
        <f>SUM(F17:BE17)</f>
        <v>2560</v>
      </c>
      <c r="F17" s="117">
        <v>850</v>
      </c>
      <c r="G17" s="117">
        <v>1000</v>
      </c>
      <c r="H17" s="117">
        <v>233</v>
      </c>
      <c r="I17" s="117">
        <v>477</v>
      </c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88">
        <v>7536.56</v>
      </c>
      <c r="D19" s="103">
        <f>B19-C19-E19</f>
        <v>2901.95</v>
      </c>
      <c r="E19" s="103">
        <f>SUM(F19:BE19)</f>
        <v>4561.49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25.9</v>
      </c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13">
        <v>6150.64</v>
      </c>
      <c r="D21" s="127">
        <f>B21-C21-E21</f>
        <v>1558.7599999999993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88">
        <v>16283.98</v>
      </c>
      <c r="D23" s="132">
        <f>B23-C23-E23</f>
        <v>24334.02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88">
        <v>10193</v>
      </c>
      <c r="D25" s="121">
        <f>B25-C25-E25</f>
        <v>9002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>
        <v>11421.2</v>
      </c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88">
        <f>SUM(F30,G30)</f>
        <v>5597.5</v>
      </c>
      <c r="D27" s="102">
        <f>B27-C27-E27</f>
        <v>6062.5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171000</v>
      </c>
      <c r="C29" s="17">
        <f>SUM(C15,D26,C19,C21,C23,C25,C27)</f>
        <v>57182.880000000005</v>
      </c>
      <c r="D29" s="9">
        <f>SUM(D15,D17,D19,D21,D23,D25,D27)</f>
        <v>97878.03</v>
      </c>
      <c r="E29" s="9">
        <f>SUM(E15,E17,E19,E21,E23,E25,E27)</f>
        <v>15939.09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1000</v>
      </c>
      <c r="G30" s="88">
        <v>4597.5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365000</v>
      </c>
      <c r="L31" s="2"/>
      <c r="M31" s="61" t="s">
        <v>39</v>
      </c>
      <c r="N31" s="77">
        <f>SUM(A39,A48,A58)</f>
        <v>258599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80429.37</v>
      </c>
      <c r="L32" s="2"/>
      <c r="M32" s="78" t="s">
        <v>40</v>
      </c>
      <c r="N32" s="79">
        <f>SUM(N31,-K32)</f>
        <v>178169.63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284570.63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201200</v>
      </c>
      <c r="B43" s="23">
        <v>201200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202599</v>
      </c>
      <c r="B48" s="23">
        <f>SUM(B43,B45,B47)</f>
        <v>201200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/>
      <c r="H56" s="87" t="s">
        <v>98</v>
      </c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708473.5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M17" sqref="M1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5773.66</v>
      </c>
      <c r="D3" s="102">
        <f>B3-C3-E3</f>
        <v>104218.23999999999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1124.6099999999999</v>
      </c>
      <c r="D5" s="121">
        <f>B5-C5-E5</f>
        <v>61875.39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19426.5</v>
      </c>
      <c r="E7" s="139">
        <f>SUM(F7:BE7)</f>
        <v>1573.5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>
        <v>170</v>
      </c>
      <c r="D11" s="68">
        <f>B11-C11-E11</f>
        <v>0</v>
      </c>
      <c r="E11" s="69">
        <f>SUM(F11:BE11)</f>
        <v>220</v>
      </c>
      <c r="F11" s="70">
        <v>100</v>
      </c>
      <c r="G11" s="70">
        <v>120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7068.2699999999995</v>
      </c>
      <c r="D12" s="6">
        <f>SUM(D3,D5,D7,D9,D11)</f>
        <v>200435.23</v>
      </c>
      <c r="E12" s="6">
        <f>SUM(E3,E5,E7,E9,E11)</f>
        <v>7886.5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26717.05</v>
      </c>
      <c r="E15" s="102">
        <f>SUM(F15:BE15)</f>
        <v>282.95</v>
      </c>
      <c r="F15" s="109">
        <v>62.95</v>
      </c>
      <c r="G15" s="109">
        <v>0</v>
      </c>
      <c r="H15" s="109">
        <v>220</v>
      </c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0</v>
      </c>
      <c r="E16" s="88">
        <v>0</v>
      </c>
      <c r="F16" s="32" t="s">
        <v>108</v>
      </c>
      <c r="G16" s="32" t="s">
        <v>109</v>
      </c>
      <c r="H16" s="32" t="s">
        <v>108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1"/>
      <c r="D17" s="116">
        <f>B17-C17-E17</f>
        <v>26858.5</v>
      </c>
      <c r="E17" s="115">
        <f>SUM(F17:BE17)</f>
        <v>4141.5</v>
      </c>
      <c r="F17" s="117">
        <v>850</v>
      </c>
      <c r="G17" s="117">
        <v>1928</v>
      </c>
      <c r="H17" s="117">
        <v>233</v>
      </c>
      <c r="I17" s="117">
        <v>477</v>
      </c>
      <c r="J17" s="117">
        <v>210</v>
      </c>
      <c r="K17" s="117">
        <v>232</v>
      </c>
      <c r="L17" s="117">
        <v>211.5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49" t="s">
        <v>107</v>
      </c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9478.99</v>
      </c>
      <c r="E19" s="103">
        <f>SUM(F19:BE19)</f>
        <v>5521.01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161.30000000000001</v>
      </c>
      <c r="K19" s="107">
        <v>15</v>
      </c>
      <c r="L19" s="107">
        <v>28.88</v>
      </c>
      <c r="M19" s="107">
        <v>351</v>
      </c>
      <c r="N19" s="107">
        <v>23</v>
      </c>
      <c r="O19" s="107">
        <v>16.899999999999999</v>
      </c>
      <c r="P19" s="107">
        <v>40.700000000000003</v>
      </c>
      <c r="Q19" s="107">
        <v>24.88</v>
      </c>
      <c r="R19" s="103">
        <v>323.76</v>
      </c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7709.4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/>
      <c r="D23" s="132">
        <f>B23-C23-E23</f>
        <v>40618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/>
      <c r="D25" s="121">
        <f>B25-C25-E25</f>
        <v>18805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/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11660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0</v>
      </c>
      <c r="D29" s="9">
        <f>SUM(D15,D17,D19,D21,D23,D25,D27)</f>
        <v>141846.94</v>
      </c>
      <c r="E29" s="9">
        <f>SUM(E15,E17,E19,E21,E23,E25,E27)</f>
        <v>18763.059999999998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/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69399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33717.829999999958</v>
      </c>
      <c r="L32" s="2"/>
      <c r="M32" s="78" t="s">
        <v>40</v>
      </c>
      <c r="N32" s="79">
        <f>SUM(N31,-K32)</f>
        <v>35681.170000000042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342282.17000000004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12000</v>
      </c>
      <c r="B43" s="23">
        <v>12000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13399</v>
      </c>
      <c r="B48" s="23">
        <f>SUM(B43,B45,B47)</f>
        <v>12000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711873.5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>
        <v>3400</v>
      </c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I11" sqref="I11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109991.9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62000</v>
      </c>
      <c r="E5" s="122">
        <f>SUM(F5:BE5)</f>
        <v>1000</v>
      </c>
      <c r="F5" s="144">
        <v>1000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19409.5</v>
      </c>
      <c r="E7" s="139">
        <f>SUM(F7:BE7)</f>
        <v>1590.5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>
        <v>17</v>
      </c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/>
      <c r="D11" s="68">
        <f>B11-C11-E11</f>
        <v>0</v>
      </c>
      <c r="E11" s="69">
        <f>SUM(F11:BE11)</f>
        <v>390</v>
      </c>
      <c r="F11" s="70">
        <v>100</v>
      </c>
      <c r="G11" s="70">
        <v>120</v>
      </c>
      <c r="H11" s="70">
        <v>170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0</v>
      </c>
      <c r="D12" s="6">
        <f>SUM(D3,D5,D7,D9,D11)</f>
        <v>206316.5</v>
      </c>
      <c r="E12" s="6">
        <f>SUM(E3,E5,E7,E9,E11)</f>
        <v>9073.5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109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>
        <v>4141.5</v>
      </c>
      <c r="D17" s="116">
        <f>B17-C17-E17</f>
        <v>22683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5195.91</v>
      </c>
      <c r="D19" s="103">
        <f>B19-C19-E19</f>
        <v>9804.09</v>
      </c>
      <c r="E19" s="103">
        <f>SUM(F19:BE19)</f>
        <v>0</v>
      </c>
      <c r="F19" s="104"/>
      <c r="G19" s="104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1919.3999999999996</v>
      </c>
      <c r="E21" s="128">
        <f>SUM(F21:BE21)</f>
        <v>5790</v>
      </c>
      <c r="F21" s="129">
        <v>3000</v>
      </c>
      <c r="G21" s="129">
        <v>2500</v>
      </c>
      <c r="H21" s="129">
        <v>30</v>
      </c>
      <c r="I21" s="129">
        <v>260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29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>
        <v>805</v>
      </c>
      <c r="D25" s="121">
        <f>B25-C25-E25</f>
        <v>17652.400000000001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340</v>
      </c>
      <c r="D27" s="102">
        <f>B27-C27-E27</f>
        <v>11490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104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18135.010000000002</v>
      </c>
      <c r="D29" s="9">
        <f>SUM(D15,D17,D19,D21,D23,D25,D27)</f>
        <v>106496.19</v>
      </c>
      <c r="E29" s="9">
        <f>SUM(E15,E17,E19,E21,E23,E25,E27)</f>
        <v>35978.799999999996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170</v>
      </c>
      <c r="G30" s="88">
        <v>170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205299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63187.31</v>
      </c>
      <c r="L32" s="2"/>
      <c r="M32" s="78" t="s">
        <v>40</v>
      </c>
      <c r="N32" s="79">
        <f>SUM(N31,-K32)</f>
        <v>142111.69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312812.69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117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137900</v>
      </c>
      <c r="B43" s="23">
        <v>137900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139299</v>
      </c>
      <c r="B48" s="23">
        <f>SUM(B43,B45,B47)</f>
        <v>137900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753913.5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当前</vt:lpstr>
      <vt:lpstr>空</vt:lpstr>
      <vt:lpstr>20180311</vt:lpstr>
      <vt:lpstr>20180318</vt:lpstr>
      <vt:lpstr>20180410</vt:lpstr>
      <vt:lpstr>20180424</vt:lpstr>
      <vt:lpstr>20180509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2018-05-11T05:22:05Z</dcterms:modified>
</cp:coreProperties>
</file>