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925" sheetId="36" r:id="rId3"/>
    <sheet name="20171028" sheetId="37" r:id="rId4"/>
    <sheet name="20171223" sheetId="38" r:id="rId5"/>
    <sheet name="20180110" sheetId="39" r:id="rId6"/>
    <sheet name="20180120" sheetId="40" r:id="rId7"/>
    <sheet name="20180210" sheetId="41" r:id="rId8"/>
  </sheets>
  <calcPr calcId="144525"/>
</workbook>
</file>

<file path=xl/calcChain.xml><?xml version="1.0" encoding="utf-8"?>
<calcChain xmlns="http://schemas.openxmlformats.org/spreadsheetml/2006/main">
  <c r="B68" i="41" l="1"/>
  <c r="B63" i="41"/>
  <c r="C58" i="41"/>
  <c r="B58" i="41"/>
  <c r="A58" i="41"/>
  <c r="C57" i="41"/>
  <c r="A57" i="41"/>
  <c r="C55" i="41"/>
  <c r="A55" i="41"/>
  <c r="C53" i="41"/>
  <c r="A53" i="41"/>
  <c r="B48" i="41"/>
  <c r="A48" i="41"/>
  <c r="C47" i="41"/>
  <c r="A47" i="41"/>
  <c r="C45" i="41"/>
  <c r="A45" i="41"/>
  <c r="C43" i="41"/>
  <c r="C48" i="41" s="1"/>
  <c r="A43" i="41"/>
  <c r="B39" i="41"/>
  <c r="C38" i="41"/>
  <c r="A38" i="41"/>
  <c r="C36" i="41"/>
  <c r="A36" i="41" s="1"/>
  <c r="C34" i="41"/>
  <c r="A34" i="41"/>
  <c r="A39" i="41" s="1"/>
  <c r="N31" i="41" s="1"/>
  <c r="B29" i="41"/>
  <c r="K31" i="41" s="1"/>
  <c r="E27" i="41"/>
  <c r="C27" i="41"/>
  <c r="C29" i="41" s="1"/>
  <c r="E25" i="41"/>
  <c r="B25" i="41"/>
  <c r="D25" i="41" s="1"/>
  <c r="E23" i="41"/>
  <c r="D23" i="41"/>
  <c r="E21" i="41"/>
  <c r="D21" i="41"/>
  <c r="E19" i="41"/>
  <c r="D19" i="41"/>
  <c r="E17" i="41"/>
  <c r="D17" i="41"/>
  <c r="E15" i="41"/>
  <c r="E29" i="41" s="1"/>
  <c r="D15" i="41"/>
  <c r="E13" i="41"/>
  <c r="D13" i="41"/>
  <c r="C12" i="41"/>
  <c r="B12" i="41"/>
  <c r="E11" i="41"/>
  <c r="D11" i="41"/>
  <c r="E9" i="41"/>
  <c r="D9" i="41"/>
  <c r="E7" i="41"/>
  <c r="D7" i="41"/>
  <c r="E5" i="41"/>
  <c r="D5" i="41"/>
  <c r="E3" i="41"/>
  <c r="E12" i="41" s="1"/>
  <c r="D3" i="41"/>
  <c r="D12" i="41" s="1"/>
  <c r="D29" i="41" l="1"/>
  <c r="K33" i="41"/>
  <c r="K32" i="41" s="1"/>
  <c r="N32" i="41" s="1"/>
  <c r="C39" i="41"/>
  <c r="D27" i="41"/>
  <c r="E17" i="13"/>
  <c r="D17" i="13" s="1"/>
  <c r="C45" i="13"/>
  <c r="A45" i="13"/>
  <c r="C34" i="13"/>
  <c r="A34" i="13" s="1"/>
  <c r="A39" i="13" s="1"/>
  <c r="C27" i="13"/>
  <c r="D27" i="13" s="1"/>
  <c r="B68" i="40"/>
  <c r="B63" i="40"/>
  <c r="C53" i="40"/>
  <c r="C55" i="40"/>
  <c r="C57" i="40"/>
  <c r="C58" i="40"/>
  <c r="B58" i="40"/>
  <c r="A53" i="40"/>
  <c r="A55" i="40"/>
  <c r="A57" i="40"/>
  <c r="A58" i="40"/>
  <c r="C43" i="40"/>
  <c r="C45" i="40"/>
  <c r="C47" i="40"/>
  <c r="C48" i="40"/>
  <c r="B48" i="40"/>
  <c r="A43" i="40"/>
  <c r="A45" i="40"/>
  <c r="A47" i="40"/>
  <c r="A48" i="40"/>
  <c r="C34" i="40"/>
  <c r="C36" i="40"/>
  <c r="C38" i="40"/>
  <c r="C39" i="40"/>
  <c r="B39" i="40"/>
  <c r="A34" i="40"/>
  <c r="A36" i="40"/>
  <c r="A38" i="40"/>
  <c r="A39" i="40"/>
  <c r="E3" i="40"/>
  <c r="D3" i="40"/>
  <c r="E5" i="40"/>
  <c r="D5" i="40"/>
  <c r="E7" i="40"/>
  <c r="D7" i="40"/>
  <c r="E9" i="40"/>
  <c r="D9" i="40"/>
  <c r="E11" i="40"/>
  <c r="D11" i="40"/>
  <c r="D12" i="40"/>
  <c r="E15" i="40"/>
  <c r="D15" i="40"/>
  <c r="E17" i="40"/>
  <c r="D17" i="40"/>
  <c r="E19" i="40"/>
  <c r="D19" i="40"/>
  <c r="E21" i="40"/>
  <c r="D21" i="40"/>
  <c r="E23" i="40"/>
  <c r="D23" i="40"/>
  <c r="B25" i="40"/>
  <c r="E25" i="40"/>
  <c r="D25" i="40"/>
  <c r="E27" i="40"/>
  <c r="D27" i="40"/>
  <c r="D29" i="40"/>
  <c r="K33" i="40"/>
  <c r="B12" i="40"/>
  <c r="B29" i="40"/>
  <c r="K31" i="40"/>
  <c r="K32" i="40"/>
  <c r="N31" i="40"/>
  <c r="N32" i="40"/>
  <c r="E29" i="40"/>
  <c r="C29" i="40"/>
  <c r="E13" i="40"/>
  <c r="D13" i="40"/>
  <c r="E12" i="40"/>
  <c r="C12" i="40"/>
  <c r="B68" i="39"/>
  <c r="B63" i="39"/>
  <c r="C53" i="39"/>
  <c r="C55" i="39"/>
  <c r="C57" i="39"/>
  <c r="C58" i="39"/>
  <c r="B58" i="39"/>
  <c r="A53" i="39"/>
  <c r="A55" i="39"/>
  <c r="A57" i="39"/>
  <c r="A58" i="39"/>
  <c r="C43" i="39"/>
  <c r="C45" i="39"/>
  <c r="C47" i="39"/>
  <c r="C48" i="39"/>
  <c r="B48" i="39"/>
  <c r="A43" i="39"/>
  <c r="A45" i="39"/>
  <c r="A47" i="39"/>
  <c r="A48" i="39"/>
  <c r="C34" i="39"/>
  <c r="C36" i="39"/>
  <c r="C38" i="39"/>
  <c r="C39" i="39"/>
  <c r="B39" i="39"/>
  <c r="A34" i="39"/>
  <c r="A36" i="39"/>
  <c r="A38" i="39"/>
  <c r="A39" i="39"/>
  <c r="E3" i="39"/>
  <c r="D3" i="39"/>
  <c r="E5" i="39"/>
  <c r="D5" i="39"/>
  <c r="E7" i="39"/>
  <c r="D7" i="39"/>
  <c r="E9" i="39"/>
  <c r="D9" i="39"/>
  <c r="E11" i="39"/>
  <c r="D11" i="39"/>
  <c r="D12" i="39"/>
  <c r="E15" i="39"/>
  <c r="D15" i="39"/>
  <c r="E17" i="39"/>
  <c r="D17" i="39"/>
  <c r="E19" i="39"/>
  <c r="D19" i="39"/>
  <c r="E21" i="39"/>
  <c r="D21" i="39"/>
  <c r="E23" i="39"/>
  <c r="D23" i="39"/>
  <c r="B25" i="39"/>
  <c r="E25" i="39"/>
  <c r="D25" i="39"/>
  <c r="E27" i="39"/>
  <c r="D27" i="39"/>
  <c r="D29" i="39"/>
  <c r="K33" i="39"/>
  <c r="B12" i="39"/>
  <c r="B29" i="39"/>
  <c r="K31" i="39"/>
  <c r="K32" i="39"/>
  <c r="N31" i="39"/>
  <c r="N32" i="39"/>
  <c r="E29" i="39"/>
  <c r="C29" i="39"/>
  <c r="E13" i="39"/>
  <c r="D13" i="39"/>
  <c r="E12" i="39"/>
  <c r="C12" i="39"/>
  <c r="E15" i="13"/>
  <c r="D15" i="13" s="1"/>
  <c r="E23" i="13"/>
  <c r="B68" i="38"/>
  <c r="B63" i="38"/>
  <c r="C53" i="38"/>
  <c r="C55" i="38"/>
  <c r="C57" i="38"/>
  <c r="C58" i="38"/>
  <c r="B58" i="38"/>
  <c r="A53" i="38"/>
  <c r="A55" i="38"/>
  <c r="A57" i="38"/>
  <c r="A58" i="38"/>
  <c r="C43" i="38"/>
  <c r="C45" i="38"/>
  <c r="C47" i="38"/>
  <c r="C48" i="38"/>
  <c r="B48" i="38"/>
  <c r="A43" i="38"/>
  <c r="A45" i="38"/>
  <c r="A47" i="38"/>
  <c r="A48" i="38"/>
  <c r="C34" i="38"/>
  <c r="C36" i="38"/>
  <c r="C38" i="38"/>
  <c r="C39" i="38"/>
  <c r="B39" i="38"/>
  <c r="A34" i="38"/>
  <c r="A36" i="38"/>
  <c r="A38" i="38"/>
  <c r="A39" i="38"/>
  <c r="E3" i="38"/>
  <c r="D3" i="38"/>
  <c r="E5" i="38"/>
  <c r="D5" i="38"/>
  <c r="E7" i="38"/>
  <c r="D7" i="38"/>
  <c r="E9" i="38"/>
  <c r="D9" i="38"/>
  <c r="E11" i="38"/>
  <c r="D11" i="38"/>
  <c r="D12" i="38"/>
  <c r="D15" i="38"/>
  <c r="E17" i="38"/>
  <c r="D17" i="38"/>
  <c r="E19" i="38"/>
  <c r="D19" i="38"/>
  <c r="E21" i="38"/>
  <c r="D21" i="38"/>
  <c r="E23" i="38"/>
  <c r="D23" i="38"/>
  <c r="B25" i="38"/>
  <c r="E25" i="38"/>
  <c r="D25" i="38"/>
  <c r="E27" i="38"/>
  <c r="D27" i="38"/>
  <c r="D29" i="38"/>
  <c r="K33" i="38"/>
  <c r="B12" i="38"/>
  <c r="B29" i="38"/>
  <c r="K31" i="38"/>
  <c r="K32" i="38"/>
  <c r="N31" i="38"/>
  <c r="N32" i="38"/>
  <c r="E29" i="38"/>
  <c r="C29" i="38"/>
  <c r="E13" i="38"/>
  <c r="D13" i="38"/>
  <c r="E12" i="38"/>
  <c r="C12" i="38"/>
  <c r="B68" i="13"/>
  <c r="B63" i="13"/>
  <c r="B58" i="37"/>
  <c r="C57" i="37"/>
  <c r="A57" i="37"/>
  <c r="C55" i="37"/>
  <c r="C58" i="37"/>
  <c r="C53" i="37"/>
  <c r="A53" i="37"/>
  <c r="C48" i="37"/>
  <c r="B48" i="37"/>
  <c r="C47" i="37"/>
  <c r="A47" i="37"/>
  <c r="C45" i="37"/>
  <c r="A45" i="37"/>
  <c r="C43" i="37"/>
  <c r="A43" i="37"/>
  <c r="A48" i="37"/>
  <c r="B39" i="37"/>
  <c r="C38" i="37"/>
  <c r="A38" i="37"/>
  <c r="C36" i="37"/>
  <c r="A36" i="37"/>
  <c r="C34" i="37"/>
  <c r="C39" i="37"/>
  <c r="C29" i="37"/>
  <c r="E27" i="37"/>
  <c r="D27" i="37"/>
  <c r="E25" i="37"/>
  <c r="B25" i="37"/>
  <c r="B29" i="37"/>
  <c r="E23" i="37"/>
  <c r="D23" i="37"/>
  <c r="E21" i="37"/>
  <c r="D21" i="37"/>
  <c r="E19" i="37"/>
  <c r="E29" i="37"/>
  <c r="E17" i="37"/>
  <c r="D17" i="37"/>
  <c r="D15" i="37"/>
  <c r="E13" i="37"/>
  <c r="D13" i="37"/>
  <c r="C12" i="37"/>
  <c r="B12" i="37"/>
  <c r="E11" i="37"/>
  <c r="D11" i="37"/>
  <c r="E9" i="37"/>
  <c r="D9" i="37"/>
  <c r="E7" i="37"/>
  <c r="D7" i="37"/>
  <c r="E5" i="37"/>
  <c r="D5" i="37"/>
  <c r="E3" i="37"/>
  <c r="E12" i="37"/>
  <c r="D3" i="37"/>
  <c r="D12" i="37"/>
  <c r="A58" i="37"/>
  <c r="K31" i="37"/>
  <c r="D25" i="37"/>
  <c r="D19" i="37"/>
  <c r="D29" i="37"/>
  <c r="K33" i="37"/>
  <c r="K32" i="37"/>
  <c r="A34" i="37"/>
  <c r="A39" i="37"/>
  <c r="A55" i="37"/>
  <c r="E19" i="13"/>
  <c r="N31" i="37"/>
  <c r="N32" i="37"/>
  <c r="C58" i="36"/>
  <c r="B58" i="36"/>
  <c r="C57" i="36"/>
  <c r="A57" i="36"/>
  <c r="C55" i="36"/>
  <c r="A55" i="36"/>
  <c r="C53" i="36"/>
  <c r="A53" i="36"/>
  <c r="A58" i="36"/>
  <c r="B48" i="36"/>
  <c r="C47" i="36"/>
  <c r="A47" i="36"/>
  <c r="C45" i="36"/>
  <c r="A45" i="36"/>
  <c r="C43" i="36"/>
  <c r="C48" i="36"/>
  <c r="A43" i="36"/>
  <c r="A48" i="36"/>
  <c r="B39" i="36"/>
  <c r="C38" i="36"/>
  <c r="A38" i="36"/>
  <c r="C36" i="36"/>
  <c r="A36" i="36"/>
  <c r="C34" i="36"/>
  <c r="C39" i="36"/>
  <c r="C29" i="36"/>
  <c r="E27" i="36"/>
  <c r="D27" i="36"/>
  <c r="E25" i="36"/>
  <c r="B25" i="36"/>
  <c r="B29" i="36"/>
  <c r="E23" i="36"/>
  <c r="D23" i="36"/>
  <c r="E21" i="36"/>
  <c r="D21" i="36"/>
  <c r="E19" i="36"/>
  <c r="D19" i="36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/>
  <c r="D3" i="36"/>
  <c r="D12" i="36"/>
  <c r="K31" i="36"/>
  <c r="E29" i="36"/>
  <c r="D25" i="36"/>
  <c r="D29" i="36"/>
  <c r="K33" i="36"/>
  <c r="K32" i="36"/>
  <c r="N32" i="36"/>
  <c r="A34" i="36"/>
  <c r="A39" i="36"/>
  <c r="N31" i="36"/>
  <c r="C38" i="13"/>
  <c r="A38" i="13"/>
  <c r="C36" i="13"/>
  <c r="A36" i="13"/>
  <c r="B25" i="13"/>
  <c r="D25" i="13" s="1"/>
  <c r="B29" i="13"/>
  <c r="E7" i="13"/>
  <c r="D7" i="13" s="1"/>
  <c r="C12" i="13"/>
  <c r="B12" i="13"/>
  <c r="K31" i="13" s="1"/>
  <c r="E11" i="13"/>
  <c r="D11" i="13" s="1"/>
  <c r="C29" i="13"/>
  <c r="E25" i="13"/>
  <c r="B58" i="13"/>
  <c r="C57" i="13"/>
  <c r="A57" i="13" s="1"/>
  <c r="A58" i="13" s="1"/>
  <c r="C55" i="13"/>
  <c r="A55" i="13"/>
  <c r="C53" i="13"/>
  <c r="A53" i="13"/>
  <c r="D19" i="13"/>
  <c r="E13" i="13"/>
  <c r="D13" i="13"/>
  <c r="C43" i="13"/>
  <c r="A43" i="13" s="1"/>
  <c r="A48" i="13" s="1"/>
  <c r="B48" i="13"/>
  <c r="C47" i="13"/>
  <c r="B39" i="13"/>
  <c r="E27" i="13"/>
  <c r="D23" i="13"/>
  <c r="E21" i="13"/>
  <c r="D21" i="13" s="1"/>
  <c r="E9" i="13"/>
  <c r="D9" i="13" s="1"/>
  <c r="E5" i="13"/>
  <c r="D5" i="13" s="1"/>
  <c r="E3" i="13"/>
  <c r="D3" i="13" s="1"/>
  <c r="C58" i="13"/>
  <c r="A47" i="13"/>
  <c r="C48" i="13" l="1"/>
  <c r="N31" i="13"/>
  <c r="E29" i="13"/>
  <c r="D29" i="13"/>
  <c r="C39" i="13"/>
  <c r="E12" i="13"/>
  <c r="D12" i="13"/>
  <c r="K33" i="13" l="1"/>
  <c r="K32" i="13" s="1"/>
  <c r="N32" i="13" s="1"/>
</calcChain>
</file>

<file path=xl/sharedStrings.xml><?xml version="1.0" encoding="utf-8"?>
<sst xmlns="http://schemas.openxmlformats.org/spreadsheetml/2006/main" count="620" uniqueCount="169">
  <si>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</si>
  <si>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</si>
  <si>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</si>
  <si>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</si>
  <si>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</si>
  <si>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</si>
  <si>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</si>
  <si>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</si>
  <si>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</si>
  <si>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</si>
  <si>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</si>
  <si>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</si>
  <si>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</si>
  <si>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</si>
  <si>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</si>
  <si>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</si>
  <si>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</si>
  <si>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</si>
  <si>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</si>
  <si>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</si>
  <si>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</si>
  <si>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</si>
  <si>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</si>
  <si>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</si>
  <si>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</si>
  <si>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</si>
  <si>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</si>
  <si>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</si>
  <si>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</si>
  <si>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</si>
  <si>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</si>
  <si>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</si>
  <si>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</si>
  <si>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</si>
  <si>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</si>
  <si>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</si>
  <si>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</si>
  <si>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</si>
  <si>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车友</t>
    <phoneticPr fontId="8" type="noConversion"/>
  </si>
  <si>
    <t>注销(23)</t>
    <phoneticPr fontId="1" type="noConversion"/>
  </si>
  <si>
    <t>加多宝</t>
    <phoneticPr fontId="8" type="noConversion"/>
  </si>
  <si>
    <t>兴业分开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</si>
  <si>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</si>
  <si>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</si>
  <si>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</si>
  <si>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</si>
  <si>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</si>
  <si>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</si>
  <si>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</si>
  <si>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只秒到2W</t>
    <phoneticPr fontId="8" type="noConversion"/>
  </si>
  <si>
    <t>每天每商户</t>
    <phoneticPr fontId="8" type="noConversion"/>
  </si>
  <si>
    <t>jd</t>
    <phoneticPr fontId="8" type="noConversion"/>
  </si>
  <si>
    <t>临额10.18</t>
    <phoneticPr fontId="8" type="noConversion"/>
  </si>
  <si>
    <t>in</t>
    <phoneticPr fontId="8" type="noConversion"/>
  </si>
  <si>
    <t>加油的</t>
    <phoneticPr fontId="8" type="noConversion"/>
  </si>
  <si>
    <t>825春花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</si>
  <si>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</si>
  <si>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</si>
  <si>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</si>
  <si>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</si>
  <si>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</si>
  <si>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</si>
  <si>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</si>
  <si>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</si>
  <si>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</si>
  <si>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</si>
  <si>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</si>
  <si>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</si>
  <si>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</si>
  <si>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</si>
  <si>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</si>
  <si>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</si>
  <si>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</si>
  <si>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</si>
  <si>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</si>
  <si>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</si>
  <si>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</si>
  <si>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</si>
  <si>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</si>
  <si>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奶粉白金卡</t>
    <phoneticPr fontId="8" type="noConversion"/>
  </si>
  <si>
    <t>还款</t>
    <phoneticPr fontId="8" type="noConversion"/>
  </si>
  <si>
    <t>过户税</t>
    <phoneticPr fontId="8" type="noConversion"/>
  </si>
  <si>
    <t>双倍1W</t>
    <phoneticPr fontId="8" type="noConversion"/>
  </si>
  <si>
    <t>随性付</t>
    <phoneticPr fontId="8" type="noConversion"/>
  </si>
  <si>
    <t>拉12.6</t>
    <phoneticPr fontId="8" type="noConversion"/>
  </si>
  <si>
    <t>随性12.6</t>
    <phoneticPr fontId="8" type="noConversion"/>
  </si>
  <si>
    <t>瑞加油12.7</t>
    <phoneticPr fontId="8" type="noConversion"/>
  </si>
  <si>
    <t>12.7加油</t>
    <phoneticPr fontId="8" type="noConversion"/>
  </si>
  <si>
    <t>12.7随</t>
    <phoneticPr fontId="8" type="noConversion"/>
  </si>
  <si>
    <t>12.11随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</si>
  <si>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</si>
  <si>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</si>
  <si>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</si>
  <si>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</si>
  <si>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</si>
  <si>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京东</t>
    <phoneticPr fontId="8" type="noConversion"/>
  </si>
  <si>
    <t>12.12随</t>
    <phoneticPr fontId="8" type="noConversion"/>
  </si>
  <si>
    <t>12.14sui</t>
    <phoneticPr fontId="8" type="noConversion"/>
  </si>
  <si>
    <t>临额3.20</t>
    <phoneticPr fontId="8" type="noConversion"/>
  </si>
  <si>
    <t>琼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</si>
  <si>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</si>
  <si>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</si>
  <si>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</si>
  <si>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</si>
  <si>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</si>
  <si>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</si>
  <si>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</si>
  <si>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</si>
  <si>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</si>
  <si>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</si>
  <si>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</si>
  <si>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</si>
  <si>
    <t>辉</t>
    <phoneticPr fontId="8" type="noConversion"/>
  </si>
  <si>
    <t>蔡卫/丽芬</t>
    <phoneticPr fontId="8" type="noConversion"/>
  </si>
  <si>
    <t>体重</t>
    <phoneticPr fontId="8" type="noConversion"/>
  </si>
  <si>
    <t>1.5星球</t>
    <phoneticPr fontId="8" type="noConversion"/>
  </si>
  <si>
    <t>芬</t>
    <phoneticPr fontId="8" type="noConversion"/>
  </si>
  <si>
    <t>琼K2</t>
    <phoneticPr fontId="8" type="noConversion"/>
  </si>
  <si>
    <t>消费到2W有188</t>
    <phoneticPr fontId="8" type="noConversion"/>
  </si>
  <si>
    <t>车友1105</t>
    <phoneticPr fontId="8" type="noConversion"/>
  </si>
  <si>
    <t>睿白1109</t>
    <phoneticPr fontId="8" type="noConversion"/>
  </si>
  <si>
    <t>临时2.28</t>
    <phoneticPr fontId="8" type="noConversion"/>
  </si>
  <si>
    <t>6笔99换星8克</t>
    <phoneticPr fontId="8" type="noConversion"/>
  </si>
  <si>
    <t>A31兴行分开</t>
    <phoneticPr fontId="8" type="noConversion"/>
  </si>
  <si>
    <t>1.13新华书店</t>
    <phoneticPr fontId="8" type="noConversion"/>
  </si>
  <si>
    <t>1.22住宿</t>
    <phoneticPr fontId="8" type="noConversion"/>
  </si>
  <si>
    <t>23加油</t>
    <phoneticPr fontId="8" type="noConversion"/>
  </si>
  <si>
    <t>24百货</t>
    <phoneticPr fontId="8" type="noConversion"/>
  </si>
  <si>
    <t>1.25</t>
    <phoneticPr fontId="8" type="noConversion"/>
  </si>
  <si>
    <t>taobao</t>
    <phoneticPr fontId="8" type="noConversion"/>
  </si>
  <si>
    <t>26加油</t>
    <phoneticPr fontId="8" type="noConversion"/>
  </si>
  <si>
    <t>加油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</si>
  <si>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</si>
  <si>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</si>
  <si>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</si>
  <si>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</si>
  <si>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白金1.29</t>
    <phoneticPr fontId="8" type="noConversion"/>
  </si>
  <si>
    <t>白</t>
    <phoneticPr fontId="8" type="noConversion"/>
  </si>
  <si>
    <t>30号超市积分?</t>
    <phoneticPr fontId="8" type="noConversion"/>
  </si>
  <si>
    <t>30超市看积分</t>
    <phoneticPr fontId="8" type="noConversion"/>
  </si>
  <si>
    <t>30超市积分</t>
    <phoneticPr fontId="8" type="noConversion"/>
  </si>
  <si>
    <t>白</t>
    <phoneticPr fontId="8" type="noConversion"/>
  </si>
  <si>
    <t>l号加油金卡</t>
    <phoneticPr fontId="8" type="noConversion"/>
  </si>
  <si>
    <t>2.1白条</t>
    <phoneticPr fontId="8" type="noConversion"/>
  </si>
  <si>
    <t>白条2</t>
    <phoneticPr fontId="8" type="noConversion"/>
  </si>
  <si>
    <t>白条3</t>
    <phoneticPr fontId="8" type="noConversion"/>
  </si>
  <si>
    <t>堂加油宝</t>
    <phoneticPr fontId="8" type="noConversion"/>
  </si>
  <si>
    <t>2.4利息</t>
    <phoneticPr fontId="8" type="noConversion"/>
  </si>
  <si>
    <t>丽芬/华夏称</t>
    <phoneticPr fontId="8" type="noConversion"/>
  </si>
  <si>
    <t>12.11一年</t>
    <phoneticPr fontId="8" type="noConversion"/>
  </si>
  <si>
    <t xml:space="preserve">                                                                      </t>
    <phoneticPr fontId="8" type="noConversion"/>
  </si>
  <si>
    <t>交通(22)</t>
    <phoneticPr fontId="1" type="noConversion"/>
  </si>
  <si>
    <t>沃1</t>
    <phoneticPr fontId="8" type="noConversion"/>
  </si>
  <si>
    <t>合</t>
    <phoneticPr fontId="8" type="noConversion"/>
  </si>
  <si>
    <t>沃2.13</t>
    <phoneticPr fontId="8" type="noConversion"/>
  </si>
  <si>
    <t>沃3</t>
    <phoneticPr fontId="8" type="noConversion"/>
  </si>
  <si>
    <t>合</t>
    <phoneticPr fontId="8" type="noConversion"/>
  </si>
  <si>
    <t>三次2018</t>
    <phoneticPr fontId="8" type="noConversion"/>
  </si>
  <si>
    <t>有50元卡</t>
    <phoneticPr fontId="8" type="noConversion"/>
  </si>
  <si>
    <t>沃4</t>
    <phoneticPr fontId="8" type="noConversion"/>
  </si>
  <si>
    <t>杨宏借1500</t>
    <phoneticPr fontId="8" type="noConversion"/>
  </si>
  <si>
    <t>2.14普卡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</si>
  <si>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</si>
  <si>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</si>
  <si>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</si>
  <si>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2.15普卡</t>
    <phoneticPr fontId="8" type="noConversion"/>
  </si>
  <si>
    <t>2.16普卡</t>
    <phoneticPr fontId="8" type="noConversion"/>
  </si>
  <si>
    <t>2.17普卡</t>
    <phoneticPr fontId="8" type="noConversion"/>
  </si>
  <si>
    <t>2.18普卡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</si>
</sst>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58" fontId="0" fillId="6" borderId="0" xfId="0" applyNumberFormat="1" applyFill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58" fontId="3" fillId="6" borderId="0" xfId="0" applyNumberFormat="1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zoomScaleNormal="100" workbookViewId="0">
      <pane ySplit="1" topLeftCell="A29" activePane="bottomLeft" state="frozen"/>
      <selection pane="bottomLeft" activeCell="E59" sqref="E5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18" width="9.625" style="1" bestFit="1" customWidth="1"/>
    <col min="19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16690.099999999999</v>
      </c>
      <c r="E3" s="8">
        <f>SUM(F3:BE3)</f>
        <v>43930.400000000001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31</v>
      </c>
      <c r="B9" s="4">
        <v>17000</v>
      </c>
      <c r="C9" s="4">
        <v>8185.1</v>
      </c>
      <c r="D9" s="9">
        <f>B9-C9-E9</f>
        <v>1584.2999999999993</v>
      </c>
      <c r="E9" s="8">
        <f>SUM(F9:BE9)</f>
        <v>7230.6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>
        <v>2.11</v>
      </c>
      <c r="G10" s="34"/>
      <c r="H10" s="72"/>
      <c r="I10" s="34">
        <v>2.12</v>
      </c>
      <c r="J10" s="34"/>
      <c r="K10" s="72"/>
      <c r="L10" s="72">
        <v>2.13</v>
      </c>
      <c r="M10" s="72"/>
      <c r="N10" s="72"/>
      <c r="O10" s="72"/>
      <c r="P10" s="72"/>
      <c r="Q10" s="72">
        <v>2.1800000000000002</v>
      </c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37</v>
      </c>
      <c r="B11" s="78">
        <v>1123.5999999999999</v>
      </c>
      <c r="C11" s="78">
        <v>913.6</v>
      </c>
      <c r="D11" s="78">
        <f>B11-C11-E11</f>
        <v>0</v>
      </c>
      <c r="E11" s="79">
        <f>SUM(F11:BE11)</f>
        <v>210</v>
      </c>
      <c r="F11" s="80">
        <v>100</v>
      </c>
      <c r="G11" s="80">
        <v>110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120</v>
      </c>
      <c r="B12" s="12">
        <f>SUM(B3,B5,B7,B9,B11)</f>
        <v>196123.6</v>
      </c>
      <c r="C12" s="76">
        <f>SUM(C3,C5,C7,C9,C11)</f>
        <v>86413.680000000008</v>
      </c>
      <c r="D12" s="7">
        <f>SUM(D3,D5,D7,D9,D11)</f>
        <v>31003.02</v>
      </c>
      <c r="E12" s="7">
        <f>SUM(E3,E5,E7,E9,E11)</f>
        <v>78706.900000000009</v>
      </c>
      <c r="F12" s="7" t="s">
        <v>132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92</v>
      </c>
      <c r="J13" s="106" t="s">
        <v>93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163</v>
      </c>
      <c r="B15" s="4">
        <v>15000</v>
      </c>
      <c r="C15" s="3"/>
      <c r="D15" s="8">
        <f>B15-C15-E15</f>
        <v>2620.0999999999985</v>
      </c>
      <c r="E15" s="8">
        <f>SUM(F15:BE15)</f>
        <v>12379.900000000001</v>
      </c>
      <c r="F15" s="33">
        <v>6077.9</v>
      </c>
      <c r="G15" s="33">
        <v>2050</v>
      </c>
      <c r="H15" s="36">
        <v>968.5</v>
      </c>
      <c r="I15" s="36">
        <v>2369.8000000000002</v>
      </c>
      <c r="J15" s="36">
        <v>50</v>
      </c>
      <c r="K15" s="36">
        <v>863.7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102" t="s">
        <v>164</v>
      </c>
      <c r="B16" s="21"/>
      <c r="C16" s="102"/>
      <c r="D16" s="3"/>
      <c r="E16" s="3"/>
      <c r="F16" s="34" t="s">
        <v>156</v>
      </c>
      <c r="G16" s="56" t="s">
        <v>157</v>
      </c>
      <c r="H16" s="56" t="s">
        <v>158</v>
      </c>
      <c r="I16" s="33"/>
      <c r="J16" s="33"/>
      <c r="K16" s="51"/>
      <c r="L16" s="51"/>
      <c r="M16" s="102" t="s">
        <v>164</v>
      </c>
      <c r="N16" s="33"/>
      <c r="O16" s="33"/>
      <c r="P16" s="3" t="s">
        <v>30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151</v>
      </c>
      <c r="B17" s="4">
        <v>108000</v>
      </c>
      <c r="C17" s="3"/>
      <c r="D17" s="57">
        <f>B17-C17-E17</f>
        <v>374.39999999999418</v>
      </c>
      <c r="E17" s="9">
        <f>SUM(F17:BE17)</f>
        <v>107625.60000000001</v>
      </c>
      <c r="F17" s="34">
        <v>43557</v>
      </c>
      <c r="G17" s="34">
        <v>980</v>
      </c>
      <c r="H17" s="34">
        <v>1833</v>
      </c>
      <c r="I17" s="34">
        <v>6833</v>
      </c>
      <c r="J17" s="34">
        <v>896.5</v>
      </c>
      <c r="K17" s="34">
        <v>8963.5</v>
      </c>
      <c r="L17" s="34">
        <v>360</v>
      </c>
      <c r="M17" s="34">
        <v>3265</v>
      </c>
      <c r="N17" s="34">
        <v>1568.6</v>
      </c>
      <c r="O17" s="34">
        <v>9568</v>
      </c>
      <c r="P17" s="33">
        <v>2135</v>
      </c>
      <c r="Q17" s="34">
        <v>2533</v>
      </c>
      <c r="R17" s="34">
        <v>7569</v>
      </c>
      <c r="S17" s="34">
        <v>6937</v>
      </c>
      <c r="T17" s="4">
        <v>3578</v>
      </c>
      <c r="U17" s="4">
        <v>5750</v>
      </c>
      <c r="V17" s="4">
        <v>1299</v>
      </c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66</v>
      </c>
      <c r="B18" s="32">
        <v>3.16</v>
      </c>
      <c r="C18" s="4"/>
      <c r="D18" s="4"/>
      <c r="E18" s="4"/>
      <c r="F18" s="34"/>
      <c r="G18" s="34" t="s">
        <v>152</v>
      </c>
      <c r="H18" s="34" t="s">
        <v>154</v>
      </c>
      <c r="I18" s="34" t="s">
        <v>155</v>
      </c>
      <c r="J18" s="34" t="s">
        <v>159</v>
      </c>
      <c r="K18" s="34"/>
      <c r="L18" s="34"/>
      <c r="M18" s="34"/>
      <c r="N18" s="34">
        <v>2.14</v>
      </c>
      <c r="O18" s="56" t="s">
        <v>161</v>
      </c>
      <c r="P18" s="34"/>
      <c r="Q18" s="56" t="s">
        <v>161</v>
      </c>
      <c r="R18" s="56" t="s">
        <v>165</v>
      </c>
      <c r="S18" s="56" t="s">
        <v>166</v>
      </c>
      <c r="T18" s="56" t="s">
        <v>167</v>
      </c>
      <c r="U18" s="56" t="s">
        <v>167</v>
      </c>
      <c r="V18" s="56" t="s">
        <v>168</v>
      </c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12127.5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/>
      <c r="C20" s="20"/>
      <c r="D20" s="4"/>
      <c r="E20" s="42" t="s">
        <v>19</v>
      </c>
      <c r="F20" s="34" t="s">
        <v>126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139</v>
      </c>
      <c r="P20" s="34" t="s">
        <v>143</v>
      </c>
      <c r="Q20" s="34" t="s">
        <v>144</v>
      </c>
      <c r="R20" s="34" t="s">
        <v>145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6381.2</v>
      </c>
      <c r="E21" s="8">
        <f>SUM(F21:BE21)</f>
        <v>6618.8</v>
      </c>
      <c r="F21" s="34">
        <v>6218.3</v>
      </c>
      <c r="G21" s="34">
        <v>106</v>
      </c>
      <c r="H21" s="35">
        <v>62.5</v>
      </c>
      <c r="I21" s="34">
        <v>232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 t="s">
        <v>150</v>
      </c>
      <c r="C22" s="4"/>
      <c r="D22" s="4"/>
      <c r="E22" s="4"/>
      <c r="F22" s="34" t="s">
        <v>153</v>
      </c>
      <c r="G22" s="34">
        <v>2.8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130</v>
      </c>
      <c r="G24" s="34" t="s">
        <v>134</v>
      </c>
      <c r="H24" s="34" t="s">
        <v>134</v>
      </c>
      <c r="I24" s="34">
        <v>1.29</v>
      </c>
      <c r="J24" s="34"/>
      <c r="K24" s="34" t="s">
        <v>138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119</v>
      </c>
      <c r="B26" s="15">
        <v>2.14</v>
      </c>
      <c r="C26" s="32"/>
      <c r="D26" s="4"/>
      <c r="E26" s="42" t="s">
        <v>35</v>
      </c>
      <c r="F26" s="34" t="s">
        <v>131</v>
      </c>
      <c r="G26" s="15" t="s">
        <v>133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2.15</v>
      </c>
      <c r="C28" s="20" t="s">
        <v>66</v>
      </c>
      <c r="D28" s="9"/>
      <c r="E28" s="42" t="s">
        <v>135</v>
      </c>
      <c r="F28" s="34" t="s">
        <v>136</v>
      </c>
      <c r="G28" s="34" t="s">
        <v>137</v>
      </c>
      <c r="H28" s="15" t="s">
        <v>140</v>
      </c>
      <c r="I28" s="34" t="s">
        <v>141</v>
      </c>
      <c r="J28" s="34" t="s">
        <v>142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0</v>
      </c>
      <c r="D29" s="11">
        <f>SUM(D15,D17,D19,D21,D23,D25,D27)</f>
        <v>57555.4</v>
      </c>
      <c r="E29" s="11">
        <f>SUM(E15,E17,E19,E21,E23,E25,E27)</f>
        <v>170321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0</v>
      </c>
      <c r="G30" s="102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123</v>
      </c>
      <c r="C31" s="2"/>
      <c r="E31" s="2"/>
      <c r="F31" s="52"/>
      <c r="G31" s="60"/>
      <c r="H31" s="2"/>
      <c r="I31" s="2"/>
      <c r="J31" s="84" t="s">
        <v>44</v>
      </c>
      <c r="K31" s="89">
        <f>SUM(B12,B29)</f>
        <v>424000</v>
      </c>
      <c r="L31" s="2"/>
      <c r="M31" s="69" t="s">
        <v>47</v>
      </c>
      <c r="N31" s="89">
        <f>SUM(A39,A48,A58)</f>
        <v>491900</v>
      </c>
      <c r="O31" s="2"/>
    </row>
    <row r="32" spans="1:52">
      <c r="G32" s="22"/>
      <c r="H32" s="2"/>
      <c r="I32" s="2"/>
      <c r="J32" s="84" t="s">
        <v>46</v>
      </c>
      <c r="K32" s="88">
        <f>SUM(K31,-K33)</f>
        <v>335441.58</v>
      </c>
      <c r="L32" s="2"/>
      <c r="M32" s="90" t="s">
        <v>48</v>
      </c>
      <c r="N32" s="91">
        <f>SUM(N31,-K32)</f>
        <v>156458.41999999998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 t="s">
        <v>114</v>
      </c>
      <c r="I33" s="26"/>
      <c r="J33" s="84" t="s">
        <v>45</v>
      </c>
      <c r="K33" s="89">
        <f>SUM(D12,D29)</f>
        <v>88558.42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16"/>
      <c r="K34" s="2"/>
    </row>
    <row r="35" spans="1:14">
      <c r="A35" s="23" t="s">
        <v>148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82</v>
      </c>
      <c r="D40" s="39" t="s">
        <v>40</v>
      </c>
      <c r="E40" s="95">
        <v>20180624</v>
      </c>
      <c r="F40" s="95">
        <v>5.24</v>
      </c>
      <c r="G40" s="84">
        <v>2.2400000000000002</v>
      </c>
      <c r="H40" s="1">
        <v>3.24</v>
      </c>
      <c r="I40" s="2">
        <v>4.24</v>
      </c>
      <c r="M40" s="2"/>
    </row>
    <row r="41" spans="1:14">
      <c r="A41" s="39" t="s">
        <v>18</v>
      </c>
      <c r="B41" s="43"/>
      <c r="C41" s="25"/>
      <c r="D41" s="58"/>
      <c r="K41" s="111"/>
      <c r="N41" s="1" t="s">
        <v>76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380000</v>
      </c>
      <c r="B43" s="25">
        <v>380000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35000</v>
      </c>
      <c r="B45" s="25">
        <v>35000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415000</v>
      </c>
      <c r="B48" s="25">
        <f>SUM(B43,B45,B47)</f>
        <v>415000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117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9" t="s">
        <v>146</v>
      </c>
      <c r="F54" s="29"/>
      <c r="G54" s="29"/>
      <c r="H54" s="29"/>
      <c r="I54" s="29"/>
    </row>
    <row r="55" spans="1:12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2">
      <c r="A56" s="23"/>
      <c r="B56" s="25"/>
      <c r="C56" s="25"/>
      <c r="D56" s="29">
        <v>43232</v>
      </c>
      <c r="E56" s="29"/>
      <c r="F56" s="101" t="s">
        <v>162</v>
      </c>
      <c r="G56" s="29"/>
      <c r="H56" s="29"/>
      <c r="I56" s="29"/>
      <c r="J56" s="58"/>
    </row>
    <row r="57" spans="1:12">
      <c r="A57" s="23">
        <f>SUM(B57:C57)</f>
        <v>13000</v>
      </c>
      <c r="B57" s="25">
        <v>0</v>
      </c>
      <c r="C57" s="27">
        <f>SUM(D57:U57)</f>
        <v>13000</v>
      </c>
      <c r="D57" s="31">
        <v>5000</v>
      </c>
      <c r="E57" s="31"/>
      <c r="F57" s="31">
        <v>8000</v>
      </c>
      <c r="G57" s="31"/>
      <c r="H57" s="31"/>
      <c r="I57" s="31"/>
    </row>
    <row r="58" spans="1:12">
      <c r="A58" s="24">
        <f>SUM(A53,A55,A57)</f>
        <v>44500</v>
      </c>
      <c r="B58" s="25">
        <f>SUM(B53,B55,B57)</f>
        <v>0</v>
      </c>
      <c r="C58" s="25">
        <f>SUM(C53,C55,C57)</f>
        <v>44500</v>
      </c>
      <c r="D58" s="29">
        <v>42815</v>
      </c>
      <c r="E58" s="29"/>
      <c r="F58" s="29">
        <v>42791</v>
      </c>
      <c r="G58" s="29"/>
      <c r="H58" s="29"/>
      <c r="I58" s="29"/>
    </row>
    <row r="59" spans="1:12">
      <c r="E59" s="1">
        <v>153.72900000000001</v>
      </c>
    </row>
    <row r="60" spans="1:12">
      <c r="A60" s="103" t="s">
        <v>75</v>
      </c>
      <c r="B60" s="95" t="s">
        <v>78</v>
      </c>
      <c r="C60" s="84"/>
    </row>
    <row r="61" spans="1:12">
      <c r="A61" s="103"/>
      <c r="B61" s="104">
        <v>42990</v>
      </c>
      <c r="C61" s="84"/>
    </row>
    <row r="63" spans="1:12">
      <c r="A63" s="1" t="s">
        <v>100</v>
      </c>
      <c r="B63" s="1">
        <f>SUM(D63:AC64)</f>
        <v>110665.3</v>
      </c>
      <c r="C63" s="1" t="s">
        <v>83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149</v>
      </c>
    </row>
    <row r="67" spans="1:26">
      <c r="A67" s="105" t="s">
        <v>91</v>
      </c>
    </row>
    <row r="68" spans="1:26">
      <c r="A68" s="107" t="s">
        <v>94</v>
      </c>
      <c r="B68" s="67">
        <f>SUM(C68:Z80)</f>
        <v>462792.69999999995</v>
      </c>
      <c r="C68" s="14">
        <v>1724</v>
      </c>
      <c r="D68" s="14">
        <v>1174.3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2160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855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>
        <v>8865.7000000000007</v>
      </c>
    </row>
    <row r="71" spans="1:26">
      <c r="C71" s="14">
        <v>7736.6</v>
      </c>
      <c r="D71" s="14">
        <v>3212</v>
      </c>
      <c r="E71" s="14">
        <v>8552.5</v>
      </c>
      <c r="F71" s="14">
        <v>7736</v>
      </c>
      <c r="G71" s="14">
        <v>6588</v>
      </c>
      <c r="H71" s="14">
        <v>1863</v>
      </c>
      <c r="I71" s="14">
        <v>5368.3</v>
      </c>
      <c r="J71" s="14">
        <v>536</v>
      </c>
      <c r="K71" s="14">
        <v>782.8</v>
      </c>
      <c r="L71" s="14">
        <v>972.1</v>
      </c>
      <c r="M71" s="14">
        <v>1837.3</v>
      </c>
      <c r="N71" s="14">
        <v>6190.2</v>
      </c>
      <c r="O71" s="14">
        <v>8367.7999999999993</v>
      </c>
      <c r="P71" s="14">
        <v>212.5</v>
      </c>
      <c r="Q71" s="14">
        <v>583</v>
      </c>
      <c r="R71" s="14">
        <v>2312</v>
      </c>
      <c r="S71" s="14">
        <v>1835</v>
      </c>
      <c r="T71" s="14">
        <v>9563</v>
      </c>
      <c r="U71" s="14">
        <v>980</v>
      </c>
      <c r="V71" s="14">
        <v>1622</v>
      </c>
      <c r="W71" s="14">
        <v>8682</v>
      </c>
      <c r="X71" s="14">
        <v>2050</v>
      </c>
      <c r="Y71" s="14">
        <v>3536</v>
      </c>
      <c r="Z71" s="14">
        <v>17000</v>
      </c>
    </row>
    <row r="72" spans="1:26">
      <c r="C72" s="14">
        <v>3265</v>
      </c>
      <c r="D72" s="14">
        <v>2725.1</v>
      </c>
      <c r="E72" s="14">
        <v>2483</v>
      </c>
      <c r="F72" s="14">
        <v>9568</v>
      </c>
      <c r="G72" s="14">
        <v>2537</v>
      </c>
      <c r="H72" s="14">
        <v>6838.5</v>
      </c>
      <c r="I72" s="14">
        <v>863.7</v>
      </c>
      <c r="J72" s="14">
        <v>2135</v>
      </c>
      <c r="K72" s="14">
        <v>2723</v>
      </c>
      <c r="L72" s="14">
        <v>7569</v>
      </c>
      <c r="M72" s="14">
        <v>375</v>
      </c>
      <c r="N72" s="14">
        <v>6937</v>
      </c>
      <c r="O72" s="14">
        <v>3578</v>
      </c>
      <c r="P72" s="14">
        <v>5750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" t="s">
        <v>160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11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6">
        <v>300</v>
      </c>
      <c r="G3" s="38">
        <v>311.5</v>
      </c>
      <c r="H3" s="38">
        <v>301.60000000000002</v>
      </c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72</v>
      </c>
      <c r="G4" s="34" t="s">
        <v>72</v>
      </c>
      <c r="H4" s="34" t="s">
        <v>72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59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56</v>
      </c>
      <c r="B12" s="12">
        <f>SUM(B3,B5,B7,B9,B11)</f>
        <v>150500</v>
      </c>
      <c r="C12" s="76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 t="s">
        <v>50</v>
      </c>
      <c r="J15" s="92" t="s">
        <v>49</v>
      </c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52</v>
      </c>
      <c r="B18" s="32">
        <v>9.17</v>
      </c>
      <c r="C18" s="4"/>
      <c r="D18" s="4"/>
      <c r="E18" s="4"/>
      <c r="F18" s="34" t="s">
        <v>61</v>
      </c>
      <c r="G18" s="34" t="s">
        <v>67</v>
      </c>
      <c r="H18" s="34" t="s">
        <v>68</v>
      </c>
      <c r="I18" s="34"/>
      <c r="J18" s="34"/>
      <c r="K18" s="34" t="s">
        <v>77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>
        <v>9.1199999999999992</v>
      </c>
      <c r="C20" s="20"/>
      <c r="D20" s="4"/>
      <c r="E20" s="42" t="s">
        <v>19</v>
      </c>
      <c r="F20" s="34" t="s">
        <v>33</v>
      </c>
      <c r="G20" s="34" t="s">
        <v>53</v>
      </c>
      <c r="H20" s="34" t="s">
        <v>55</v>
      </c>
      <c r="I20" s="34" t="s">
        <v>53</v>
      </c>
      <c r="J20" s="34">
        <v>2</v>
      </c>
      <c r="K20" s="34">
        <v>3</v>
      </c>
      <c r="L20" s="34" t="s">
        <v>60</v>
      </c>
      <c r="M20" s="34" t="s">
        <v>62</v>
      </c>
      <c r="N20" s="4" t="s">
        <v>70</v>
      </c>
      <c r="O20" s="4" t="s">
        <v>71</v>
      </c>
      <c r="P20" s="4">
        <v>3</v>
      </c>
      <c r="Q20" s="34">
        <v>1</v>
      </c>
      <c r="R20" s="4" t="s">
        <v>73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61</v>
      </c>
      <c r="G22" s="34" t="s">
        <v>67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54</v>
      </c>
      <c r="G24" s="34" t="s">
        <v>58</v>
      </c>
      <c r="H24" s="34" t="s">
        <v>63</v>
      </c>
      <c r="I24" s="34" t="s">
        <v>67</v>
      </c>
      <c r="J24" s="34" t="s">
        <v>68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9.14</v>
      </c>
      <c r="C26" s="32"/>
      <c r="D26" s="4"/>
      <c r="E26" s="42" t="s">
        <v>35</v>
      </c>
      <c r="F26" s="34" t="s">
        <v>57</v>
      </c>
      <c r="G26" s="34" t="s">
        <v>63</v>
      </c>
      <c r="H26" s="34" t="s">
        <v>69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9.15</v>
      </c>
      <c r="C28" s="20" t="s">
        <v>66</v>
      </c>
      <c r="D28" s="9"/>
      <c r="E28" s="9"/>
      <c r="F28" s="34" t="s">
        <v>65</v>
      </c>
      <c r="G28" s="34" t="s">
        <v>63</v>
      </c>
      <c r="H28" s="15" t="s">
        <v>74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4"/>
      <c r="G29" s="44"/>
      <c r="H29" s="44"/>
      <c r="I29" s="44">
        <v>4875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>
        <v>1045.8499999999999</v>
      </c>
      <c r="G31" s="60">
        <v>4875</v>
      </c>
      <c r="H31" s="2"/>
      <c r="I31" s="2"/>
      <c r="J31" s="84" t="s">
        <v>44</v>
      </c>
      <c r="K31" s="89">
        <f>SUM(B12,B29)</f>
        <v>360500</v>
      </c>
      <c r="L31" s="2"/>
      <c r="M31" s="69" t="s">
        <v>47</v>
      </c>
      <c r="N31" s="89">
        <f>SUM(A39,A48,A58)</f>
        <v>155300</v>
      </c>
      <c r="O31" s="2"/>
    </row>
    <row r="32" spans="1:52">
      <c r="F32" s="2"/>
      <c r="G32" s="22"/>
      <c r="H32" s="2"/>
      <c r="I32" s="2"/>
      <c r="J32" s="84" t="s">
        <v>46</v>
      </c>
      <c r="K32" s="88">
        <f>SUM(K31,-K33)</f>
        <v>69739.23000000004</v>
      </c>
      <c r="L32" s="2"/>
      <c r="M32" s="90" t="s">
        <v>48</v>
      </c>
      <c r="N32" s="91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45</v>
      </c>
      <c r="K33" s="89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101">
        <v>43032</v>
      </c>
      <c r="E35" s="29"/>
      <c r="F35" s="29"/>
      <c r="G35" s="29"/>
      <c r="H35" s="29"/>
      <c r="I35" s="29"/>
      <c r="J35" s="58"/>
    </row>
    <row r="36" spans="1:14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>
        <v>43029</v>
      </c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0"/>
      <c r="E39" s="40"/>
      <c r="F39" s="29"/>
      <c r="G39" s="25"/>
      <c r="H39" s="25"/>
      <c r="I39" s="26"/>
    </row>
    <row r="40" spans="1:14">
      <c r="A40" s="87" t="s">
        <v>43</v>
      </c>
      <c r="D40" s="39" t="s">
        <v>40</v>
      </c>
      <c r="E40" s="95">
        <v>20180612</v>
      </c>
      <c r="F40" s="95">
        <v>20180624</v>
      </c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3" t="s">
        <v>75</v>
      </c>
      <c r="B60" s="95" t="s">
        <v>78</v>
      </c>
      <c r="C60" s="84"/>
    </row>
    <row r="61" spans="1:10">
      <c r="A61" s="103"/>
      <c r="B61" s="104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I35" sqref="I3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88000</v>
      </c>
      <c r="E3" s="8">
        <f>SUM(F3:BE3)</f>
        <v>0</v>
      </c>
      <c r="F3" s="46"/>
      <c r="G3" s="38"/>
      <c r="H3" s="38"/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47246.87</v>
      </c>
      <c r="E5" s="8">
        <f>SUM(F5:BE5)</f>
        <v>753.13</v>
      </c>
      <c r="F5" s="33">
        <v>753.13</v>
      </c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 t="s">
        <v>26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385.67</v>
      </c>
      <c r="C11" s="78"/>
      <c r="D11" s="78">
        <f>B11-C11-E11</f>
        <v>0</v>
      </c>
      <c r="E11" s="79">
        <f>SUM(F11:BE11)</f>
        <v>385.66999999999996</v>
      </c>
      <c r="F11" s="80">
        <v>180</v>
      </c>
      <c r="G11" s="80">
        <v>205.67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56</v>
      </c>
      <c r="B12" s="12">
        <f>SUM(B3,B5,B7,B9,B11)</f>
        <v>153885.67000000001</v>
      </c>
      <c r="C12" s="76">
        <f>SUM(C3,C5,C7,C9,C11)</f>
        <v>0</v>
      </c>
      <c r="D12" s="7">
        <f>SUM(D3,D5,D7,D9,D11)</f>
        <v>152746.87</v>
      </c>
      <c r="E12" s="7">
        <f>SUM(E3,E5,E7,E9,E11)</f>
        <v>1138.8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 t="s">
        <v>50</v>
      </c>
      <c r="J15" s="92" t="s">
        <v>49</v>
      </c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27000</v>
      </c>
      <c r="C17" s="3">
        <v>151.47999999999999</v>
      </c>
      <c r="D17" s="57">
        <f>B17-C17-E17</f>
        <v>48.520000000000437</v>
      </c>
      <c r="E17" s="9">
        <f>SUM(F17:BE17)</f>
        <v>26800</v>
      </c>
      <c r="F17" s="34">
        <v>-200</v>
      </c>
      <c r="G17" s="34">
        <v>27000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52</v>
      </c>
      <c r="B18" s="32">
        <v>11.15</v>
      </c>
      <c r="C18" s="4"/>
      <c r="D18" s="4"/>
      <c r="E18" s="4"/>
      <c r="F18" s="34" t="s">
        <v>80</v>
      </c>
      <c r="G18" s="34" t="s">
        <v>81</v>
      </c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>
        <v>11.12</v>
      </c>
      <c r="C20" s="20"/>
      <c r="D20" s="4"/>
      <c r="E20" s="42" t="s">
        <v>19</v>
      </c>
      <c r="F20" s="34"/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22.5</v>
      </c>
      <c r="D21" s="9">
        <f>B21-C21-E21</f>
        <v>12977.5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158.44999999999999</v>
      </c>
      <c r="D23" s="9">
        <f>B23-C23-E23</f>
        <v>35841.550000000003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19614.330000000002</v>
      </c>
      <c r="C25" s="3">
        <v>280</v>
      </c>
      <c r="D25" s="9">
        <f>B25-C25-E25</f>
        <v>19334.330000000002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9.15</v>
      </c>
      <c r="C28" s="20" t="s">
        <v>66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612.42999999999995</v>
      </c>
      <c r="D29" s="11">
        <f>SUM(D15,D17,D19,D21,D23,D25,D27)</f>
        <v>101201.90000000001</v>
      </c>
      <c r="E29" s="11">
        <f>SUM(E15,E17,E19,E21,E23,E25,E27)</f>
        <v>26800</v>
      </c>
      <c r="F29" s="44" t="s">
        <v>79</v>
      </c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44</v>
      </c>
      <c r="K31" s="89">
        <f>SUM(B12,B29)</f>
        <v>282500</v>
      </c>
      <c r="L31" s="2"/>
      <c r="M31" s="69" t="s">
        <v>47</v>
      </c>
      <c r="N31" s="89">
        <f>SUM(A39,A48,A58)</f>
        <v>70000</v>
      </c>
      <c r="O31" s="2"/>
    </row>
    <row r="32" spans="1:52">
      <c r="F32" s="2"/>
      <c r="G32" s="22"/>
      <c r="H32" s="2"/>
      <c r="I32" s="2"/>
      <c r="J32" s="84" t="s">
        <v>46</v>
      </c>
      <c r="K32" s="88">
        <f>SUM(K31,-K33)</f>
        <v>28551.229999999981</v>
      </c>
      <c r="L32" s="2"/>
      <c r="M32" s="90" t="s">
        <v>48</v>
      </c>
      <c r="N32" s="91">
        <f>SUM(N31,-K32)</f>
        <v>41448.770000000019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45</v>
      </c>
      <c r="K33" s="89">
        <f>SUM(D12,D29)</f>
        <v>253948.77000000002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/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43</v>
      </c>
      <c r="D40" s="39" t="s">
        <v>40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0</v>
      </c>
      <c r="B43" s="25">
        <v>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0</v>
      </c>
      <c r="B48" s="25">
        <f>SUM(B43,B45,B47)</f>
        <v>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3" t="s">
        <v>75</v>
      </c>
      <c r="B60" s="95" t="s">
        <v>78</v>
      </c>
      <c r="C60" s="84"/>
    </row>
    <row r="61" spans="1:10">
      <c r="A61" s="103"/>
      <c r="B61" s="104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11" activePane="bottomLeft" state="frozen"/>
      <selection pane="bottomLeft" activeCell="C5" sqref="C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82665.5</v>
      </c>
      <c r="E3" s="8">
        <f>SUM(F3:BE3)</f>
        <v>31334.5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89</v>
      </c>
      <c r="G4" s="34"/>
      <c r="H4" s="34" t="s">
        <v>95</v>
      </c>
      <c r="I4" s="34" t="s">
        <v>51</v>
      </c>
      <c r="J4" s="34" t="s">
        <v>96</v>
      </c>
      <c r="K4" s="34" t="s">
        <v>97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6">
        <v>9650</v>
      </c>
      <c r="H5" s="33">
        <v>6830</v>
      </c>
      <c r="I5" s="36">
        <v>5937.6</v>
      </c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96</v>
      </c>
      <c r="H6" s="34" t="s">
        <v>97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9532.4</v>
      </c>
      <c r="E9" s="8">
        <f>SUM(F9:BE9)</f>
        <v>7467.6</v>
      </c>
      <c r="F9" s="46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56</v>
      </c>
      <c r="B12" s="12">
        <f>SUM(B3,B5,B7,B9,B11)</f>
        <v>179500</v>
      </c>
      <c r="C12" s="76">
        <f>SUM(C3,C5,C7,C9,C11)</f>
        <v>500</v>
      </c>
      <c r="D12" s="7">
        <f>SUM(D3,D5,D7,D9,D11)</f>
        <v>115780.29999999999</v>
      </c>
      <c r="E12" s="7">
        <f>SUM(E3,E5,E7,E9,E11)</f>
        <v>63219.7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92</v>
      </c>
      <c r="J13" s="106" t="s">
        <v>93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/>
      <c r="J15" s="92"/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88145.9</v>
      </c>
      <c r="E17" s="9">
        <f>SUM(F17:BE17)</f>
        <v>19854.099999999999</v>
      </c>
      <c r="F17" s="34">
        <v>7536</v>
      </c>
      <c r="G17" s="34">
        <v>8253.5</v>
      </c>
      <c r="H17" s="34">
        <v>3000</v>
      </c>
      <c r="I17" s="34">
        <v>169</v>
      </c>
      <c r="J17" s="34">
        <v>171.6</v>
      </c>
      <c r="K17" s="34">
        <v>180</v>
      </c>
      <c r="L17" s="34">
        <v>192</v>
      </c>
      <c r="M17" s="34">
        <v>180</v>
      </c>
      <c r="N17" s="34">
        <v>172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98</v>
      </c>
      <c r="B18" s="32">
        <v>11.15</v>
      </c>
      <c r="C18" s="4"/>
      <c r="D18" s="4"/>
      <c r="E18" s="4"/>
      <c r="F18" s="34" t="s">
        <v>84</v>
      </c>
      <c r="G18" s="34" t="s">
        <v>85</v>
      </c>
      <c r="H18" s="34" t="s">
        <v>86</v>
      </c>
      <c r="I18" s="34">
        <v>1</v>
      </c>
      <c r="J18" s="34">
        <v>2</v>
      </c>
      <c r="K18" s="34">
        <v>3</v>
      </c>
      <c r="L18" s="34">
        <v>3</v>
      </c>
      <c r="M18" s="34">
        <v>5</v>
      </c>
      <c r="N18" s="34">
        <v>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10320.200000000001</v>
      </c>
      <c r="E19" s="9">
        <f>SUM(F19:BE19)</f>
        <v>10679.8</v>
      </c>
      <c r="F19" s="34">
        <v>200</v>
      </c>
      <c r="G19" s="34">
        <v>2000</v>
      </c>
      <c r="H19" s="34">
        <v>500</v>
      </c>
      <c r="I19" s="34">
        <v>205.3</v>
      </c>
      <c r="J19" s="34">
        <v>211.5</v>
      </c>
      <c r="K19" s="34">
        <v>7563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>
        <v>12.13</v>
      </c>
      <c r="C20" s="20"/>
      <c r="D20" s="4"/>
      <c r="E20" s="42" t="s">
        <v>19</v>
      </c>
      <c r="F20" s="34"/>
      <c r="G20" s="34" t="s">
        <v>33</v>
      </c>
      <c r="H20" s="34"/>
      <c r="I20" s="34"/>
      <c r="J20" s="34"/>
      <c r="K20" s="34" t="s">
        <v>88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8000</v>
      </c>
      <c r="E21" s="8">
        <f>SUM(F21:BE21)</f>
        <v>5000</v>
      </c>
      <c r="F21" s="35">
        <v>5000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 t="s">
        <v>87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26040</v>
      </c>
      <c r="E23" s="9">
        <f>SUM(F23:BE23)</f>
        <v>9960</v>
      </c>
      <c r="F23" s="34">
        <v>1000</v>
      </c>
      <c r="G23" s="34">
        <v>8960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 t="s">
        <v>87</v>
      </c>
      <c r="G24" s="34" t="s">
        <v>88</v>
      </c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9.15</v>
      </c>
      <c r="C28" s="20" t="s">
        <v>66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0</v>
      </c>
      <c r="D29" s="11">
        <f>SUM(D15,D17,D19,D21,D23,D25,D27)</f>
        <v>168326.09999999998</v>
      </c>
      <c r="E29" s="11">
        <f>SUM(E15,E17,E19,E21,E23,E25,E27)</f>
        <v>45673.899999999994</v>
      </c>
      <c r="F29" s="44"/>
      <c r="G29" s="44" t="s">
        <v>33</v>
      </c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44</v>
      </c>
      <c r="K31" s="89">
        <f>SUM(B12,B29)</f>
        <v>393500</v>
      </c>
      <c r="L31" s="2"/>
      <c r="M31" s="69" t="s">
        <v>47</v>
      </c>
      <c r="N31" s="89">
        <f>SUM(A39,A48,A58)</f>
        <v>154700</v>
      </c>
      <c r="O31" s="2"/>
    </row>
    <row r="32" spans="1:52">
      <c r="F32" s="2"/>
      <c r="G32" s="22"/>
      <c r="H32" s="2"/>
      <c r="I32" s="2"/>
      <c r="J32" s="84" t="s">
        <v>46</v>
      </c>
      <c r="K32" s="88">
        <f>SUM(K31,-K33)</f>
        <v>109393.60000000003</v>
      </c>
      <c r="L32" s="2"/>
      <c r="M32" s="90" t="s">
        <v>48</v>
      </c>
      <c r="N32" s="91">
        <f>SUM(N31,-K32)</f>
        <v>45306.399999999965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45</v>
      </c>
      <c r="K33" s="89">
        <f>SUM(D12,D29)</f>
        <v>284106.39999999997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/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82</v>
      </c>
      <c r="D40" s="39" t="s">
        <v>40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64700</v>
      </c>
      <c r="B43" s="25">
        <v>64700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64700</v>
      </c>
      <c r="B48" s="25">
        <f>SUM(B43,B45,B47)</f>
        <v>64700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8" t="s">
        <v>99</v>
      </c>
      <c r="B49" s="108">
        <v>3000</v>
      </c>
    </row>
    <row r="50" spans="1:12">
      <c r="A50" s="108"/>
      <c r="B50" s="109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15000</v>
      </c>
      <c r="B57" s="25">
        <v>0</v>
      </c>
      <c r="C57" s="27">
        <f>SUM(D57:U57)</f>
        <v>15000</v>
      </c>
      <c r="D57" s="31">
        <v>5000</v>
      </c>
      <c r="E57" s="31">
        <v>10000</v>
      </c>
      <c r="F57" s="31"/>
      <c r="G57" s="31"/>
      <c r="H57" s="31"/>
      <c r="I57" s="31"/>
    </row>
    <row r="58" spans="1:12">
      <c r="A58" s="24">
        <f>SUM(A53,A55,A57)</f>
        <v>20000</v>
      </c>
      <c r="B58" s="25">
        <f>SUM(B53,B55,B57)</f>
        <v>0</v>
      </c>
      <c r="C58" s="25">
        <f>SUM(C53,C55,C57)</f>
        <v>20000</v>
      </c>
      <c r="D58" s="29">
        <v>42815</v>
      </c>
      <c r="E58" s="29">
        <v>42787</v>
      </c>
      <c r="F58" s="29"/>
      <c r="G58" s="29"/>
      <c r="H58" s="29"/>
      <c r="I58" s="29"/>
    </row>
    <row r="60" spans="1:12">
      <c r="A60" s="103" t="s">
        <v>75</v>
      </c>
      <c r="B60" s="95" t="s">
        <v>78</v>
      </c>
      <c r="C60" s="84"/>
    </row>
    <row r="61" spans="1:12">
      <c r="A61" s="103"/>
      <c r="B61" s="104">
        <v>42990</v>
      </c>
      <c r="C61" s="84"/>
    </row>
    <row r="63" spans="1:12">
      <c r="B63" s="1">
        <f>SUM(D63:AC64)</f>
        <v>110665.3</v>
      </c>
      <c r="C63" s="1" t="s">
        <v>83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90</v>
      </c>
    </row>
    <row r="67" spans="1:26">
      <c r="A67" s="105" t="s">
        <v>91</v>
      </c>
    </row>
    <row r="68" spans="1:26">
      <c r="A68" s="107" t="s">
        <v>94</v>
      </c>
      <c r="B68" s="67">
        <f>SUM(C68:Z80)</f>
        <v>9213.2000000000007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8" sqref="F38:F3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82360.5</v>
      </c>
      <c r="E3" s="8">
        <f>SUM(F3:BE3)</f>
        <v>31639.5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>
        <v>250</v>
      </c>
      <c r="N3" s="33">
        <v>55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89</v>
      </c>
      <c r="G4" s="34"/>
      <c r="H4" s="34" t="s">
        <v>95</v>
      </c>
      <c r="I4" s="34" t="s">
        <v>51</v>
      </c>
      <c r="J4" s="34" t="s">
        <v>96</v>
      </c>
      <c r="K4" s="34" t="s">
        <v>97</v>
      </c>
      <c r="L4" s="34">
        <v>12.15</v>
      </c>
      <c r="M4" s="34">
        <v>12.27</v>
      </c>
      <c r="N4" s="34" t="s">
        <v>106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39000</v>
      </c>
      <c r="C5" s="3"/>
      <c r="D5" s="9">
        <f>B5-C5-E5</f>
        <v>14572.400000000001</v>
      </c>
      <c r="E5" s="8">
        <f>SUM(F5:BE5)</f>
        <v>24427.599999999999</v>
      </c>
      <c r="F5" s="33">
        <v>2000</v>
      </c>
      <c r="G5" s="36">
        <v>9650</v>
      </c>
      <c r="H5" s="33">
        <v>6830</v>
      </c>
      <c r="I5" s="36">
        <v>5937.6</v>
      </c>
      <c r="J5" s="36"/>
      <c r="K5" s="36">
        <v>10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>
        <v>12.11</v>
      </c>
      <c r="G6" s="34" t="s">
        <v>96</v>
      </c>
      <c r="H6" s="34" t="s">
        <v>97</v>
      </c>
      <c r="I6" s="34"/>
      <c r="J6" s="4"/>
      <c r="K6" s="34" t="s">
        <v>107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1000</v>
      </c>
      <c r="C7" s="4"/>
      <c r="D7" s="9">
        <f>B7-C7-E7</f>
        <v>1000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1.5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9292.4</v>
      </c>
      <c r="E9" s="8">
        <f>SUM(F9:BE9)</f>
        <v>7707.6</v>
      </c>
      <c r="F9" s="46">
        <v>2000</v>
      </c>
      <c r="G9" s="34">
        <v>102.3</v>
      </c>
      <c r="H9" s="34">
        <v>365.3</v>
      </c>
      <c r="I9" s="34">
        <v>5000</v>
      </c>
      <c r="J9" s="34">
        <v>60</v>
      </c>
      <c r="K9" s="34">
        <v>20</v>
      </c>
      <c r="L9" s="34">
        <v>160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-180</v>
      </c>
      <c r="E11" s="79">
        <f>SUM(F11:BE11)</f>
        <v>180</v>
      </c>
      <c r="F11" s="80">
        <v>180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/>
      <c r="B12" s="12">
        <f>SUM(B3,B5,B7,B9,B11)</f>
        <v>171000</v>
      </c>
      <c r="C12" s="76">
        <f>SUM(C3,C5,C7,C9,C11)</f>
        <v>0</v>
      </c>
      <c r="D12" s="7">
        <f>SUM(D3,D5,D7,D9,D11)</f>
        <v>107045.29999999999</v>
      </c>
      <c r="E12" s="7">
        <f>SUM(E3,E5,E7,E9,E11)</f>
        <v>63954.7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92</v>
      </c>
      <c r="J13" s="106" t="s">
        <v>93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103</v>
      </c>
      <c r="B15" s="4">
        <v>15000</v>
      </c>
      <c r="C15" s="3"/>
      <c r="D15" s="8">
        <f>B15-C15-E15</f>
        <v>6425.1100000000006</v>
      </c>
      <c r="E15" s="8">
        <f>SUM(F15:BE15)</f>
        <v>8574.89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105</v>
      </c>
      <c r="G16" s="34"/>
      <c r="H16" s="34"/>
      <c r="I16" s="33"/>
      <c r="J16" s="33"/>
      <c r="K16" s="51" t="s">
        <v>111</v>
      </c>
      <c r="L16" s="51" t="s">
        <v>115</v>
      </c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23632.3</v>
      </c>
      <c r="D17" s="57">
        <f>B17-C17-E17</f>
        <v>22123.999999999993</v>
      </c>
      <c r="E17" s="9">
        <f>SUM(F17:BE17)</f>
        <v>62243.700000000004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98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104</v>
      </c>
      <c r="O18" s="34">
        <v>1</v>
      </c>
      <c r="P18" s="34" t="s">
        <v>109</v>
      </c>
      <c r="Q18" s="34" t="s">
        <v>110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3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11155.7</v>
      </c>
      <c r="D19" s="9">
        <f>B19-C19-E19</f>
        <v>6301.2999999999993</v>
      </c>
      <c r="E19" s="9">
        <f>SUM(F19:BE19)</f>
        <v>3543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>
        <v>-5000</v>
      </c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>
        <v>1.1200000000000001</v>
      </c>
      <c r="C20" s="20">
        <v>6155</v>
      </c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108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5023.28</v>
      </c>
      <c r="D21" s="9">
        <f>B21-C21-E21</f>
        <v>328.22000000000025</v>
      </c>
      <c r="E21" s="8">
        <f>SUM(F21:BE21)</f>
        <v>7648.5</v>
      </c>
      <c r="F21" s="34">
        <v>6000</v>
      </c>
      <c r="G21" s="34">
        <v>1568.5</v>
      </c>
      <c r="H21" s="35">
        <v>80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10157.74</v>
      </c>
      <c r="D23" s="9">
        <f>B23-C23-E23</f>
        <v>10087.440000000004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107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9142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/>
      <c r="C26" s="32"/>
      <c r="D26" s="4"/>
      <c r="E26" s="42" t="s">
        <v>35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4620.93</v>
      </c>
      <c r="D27" s="9">
        <f>B27-C27-E27</f>
        <v>1564.0699999999997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1.1499999999999999</v>
      </c>
      <c r="C28" s="20" t="s">
        <v>66</v>
      </c>
      <c r="D28" s="9"/>
      <c r="E28" s="9"/>
      <c r="F28" s="34" t="s">
        <v>101</v>
      </c>
      <c r="G28" s="34" t="s">
        <v>101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225000</v>
      </c>
      <c r="C29" s="19">
        <f>SUM(C15,C17,C19,C21,C23,C25,C27)</f>
        <v>54589.95</v>
      </c>
      <c r="D29" s="11">
        <f>SUM(D15,D17,D19,D21,D23,D25,D27)</f>
        <v>55972.139999999992</v>
      </c>
      <c r="E29" s="11">
        <f>SUM(E15,E17,E19,E21,E23,E25,E27)</f>
        <v>114437.90999999999</v>
      </c>
      <c r="F29" s="44"/>
      <c r="G29" s="44"/>
      <c r="H29" s="44"/>
      <c r="I29" s="44" t="s">
        <v>102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>
        <v>850</v>
      </c>
      <c r="D31" s="1">
        <v>3770.93</v>
      </c>
      <c r="E31" s="2"/>
      <c r="F31" s="52"/>
      <c r="G31" s="60"/>
      <c r="H31" s="2"/>
      <c r="I31" s="2"/>
      <c r="J31" s="84" t="s">
        <v>44</v>
      </c>
      <c r="K31" s="89">
        <f>SUM(B12,B29)</f>
        <v>396000</v>
      </c>
      <c r="L31" s="2"/>
      <c r="M31" s="69" t="s">
        <v>47</v>
      </c>
      <c r="N31" s="89">
        <f>SUM(A39,A48,A58)</f>
        <v>425400</v>
      </c>
      <c r="O31" s="2"/>
    </row>
    <row r="32" spans="1:52">
      <c r="E32" s="69" t="s">
        <v>116</v>
      </c>
      <c r="F32" s="69" t="s">
        <v>116</v>
      </c>
      <c r="G32" s="22"/>
      <c r="H32" s="2"/>
      <c r="I32" s="2"/>
      <c r="J32" s="84" t="s">
        <v>46</v>
      </c>
      <c r="K32" s="88">
        <f>SUM(K31,-K33)</f>
        <v>232982.56000000003</v>
      </c>
      <c r="L32" s="2"/>
      <c r="M32" s="90" t="s">
        <v>48</v>
      </c>
      <c r="N32" s="91">
        <f>SUM(N31,-K32)</f>
        <v>192417.43999999997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114</v>
      </c>
      <c r="I33" s="26"/>
      <c r="J33" s="84" t="s">
        <v>45</v>
      </c>
      <c r="K33" s="89">
        <f>SUM(D12,D29)</f>
        <v>163017.43999999997</v>
      </c>
      <c r="L33" s="2"/>
    </row>
    <row r="34" spans="1:14">
      <c r="A34" s="23">
        <f>SUM(B34:C34)</f>
        <v>182800</v>
      </c>
      <c r="B34" s="25">
        <v>0</v>
      </c>
      <c r="C34" s="27">
        <f>SUM(D34:R34)</f>
        <v>182800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58"/>
      <c r="K34" s="2"/>
    </row>
    <row r="35" spans="1:14">
      <c r="A35" s="23" t="s">
        <v>113</v>
      </c>
      <c r="B35" s="25"/>
      <c r="C35" s="25"/>
      <c r="D35" s="29">
        <v>43133</v>
      </c>
      <c r="E35" s="110">
        <v>43135</v>
      </c>
      <c r="F35" s="110">
        <v>43139</v>
      </c>
      <c r="G35" s="29"/>
      <c r="H35" s="29">
        <v>43162</v>
      </c>
      <c r="I35" s="29"/>
      <c r="J35" s="58"/>
    </row>
    <row r="36" spans="1:14">
      <c r="A36" s="23">
        <f>SUM(B36:C36)</f>
        <v>30000</v>
      </c>
      <c r="B36" s="25">
        <v>0</v>
      </c>
      <c r="C36" s="50">
        <f>SUM(D36:R36)</f>
        <v>30000</v>
      </c>
      <c r="D36" s="31">
        <v>20000</v>
      </c>
      <c r="E36" s="31">
        <v>10000</v>
      </c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99">
        <v>43116</v>
      </c>
      <c r="F37" s="29"/>
      <c r="G37" s="29"/>
      <c r="H37" s="29"/>
      <c r="I37" s="29"/>
    </row>
    <row r="38" spans="1:14">
      <c r="A38" s="23">
        <f>SUM(B38:C38)</f>
        <v>150000</v>
      </c>
      <c r="B38" s="25">
        <v>0</v>
      </c>
      <c r="C38" s="27">
        <f>SUM(D38:R38)</f>
        <v>150000</v>
      </c>
      <c r="D38" s="30">
        <v>10000</v>
      </c>
      <c r="E38" s="30"/>
      <c r="F38" s="30">
        <v>140000</v>
      </c>
      <c r="G38" s="30"/>
      <c r="H38" s="30"/>
      <c r="I38" s="31"/>
    </row>
    <row r="39" spans="1:14">
      <c r="A39" s="21">
        <f>SUM(A34,A36,A38)</f>
        <v>362800</v>
      </c>
      <c r="B39" s="25">
        <f>SUM(B34,B36,B38)</f>
        <v>0</v>
      </c>
      <c r="C39" s="25">
        <f>SUM(C34,C36,C38)</f>
        <v>362800</v>
      </c>
      <c r="D39" s="99">
        <v>43275</v>
      </c>
      <c r="E39" s="40"/>
      <c r="F39" s="29">
        <v>43110</v>
      </c>
      <c r="G39" s="25"/>
      <c r="H39" s="25"/>
      <c r="I39" s="26"/>
    </row>
    <row r="40" spans="1:14">
      <c r="A40" s="87" t="s">
        <v>82</v>
      </c>
      <c r="D40" s="39" t="s">
        <v>40</v>
      </c>
      <c r="E40" s="95">
        <v>20180624</v>
      </c>
      <c r="F40" s="95" t="s">
        <v>112</v>
      </c>
      <c r="G40" s="84"/>
      <c r="I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28600</v>
      </c>
      <c r="B43" s="25">
        <v>28600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28600</v>
      </c>
      <c r="B48" s="25">
        <f>SUM(B43,B45,B47)</f>
        <v>28600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117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3000</v>
      </c>
      <c r="B53" s="25">
        <v>0</v>
      </c>
      <c r="C53" s="27">
        <f>SUM(D53:U53)</f>
        <v>3000</v>
      </c>
      <c r="D53" s="30"/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/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31000</v>
      </c>
      <c r="B57" s="25">
        <v>0</v>
      </c>
      <c r="C57" s="27">
        <f>SUM(D57:U57)</f>
        <v>31000</v>
      </c>
      <c r="D57" s="31">
        <v>5000</v>
      </c>
      <c r="E57" s="31">
        <v>10000</v>
      </c>
      <c r="F57" s="31">
        <v>8000</v>
      </c>
      <c r="G57" s="31">
        <v>8000</v>
      </c>
      <c r="H57" s="31"/>
      <c r="I57" s="31"/>
    </row>
    <row r="58" spans="1:12">
      <c r="A58" s="24">
        <f>SUM(A53,A55,A57)</f>
        <v>34000</v>
      </c>
      <c r="B58" s="25">
        <f>SUM(B53,B55,B57)</f>
        <v>0</v>
      </c>
      <c r="C58" s="25">
        <f>SUM(C53,C55,C57)</f>
        <v>34000</v>
      </c>
      <c r="D58" s="29">
        <v>42815</v>
      </c>
      <c r="E58" s="29">
        <v>42787</v>
      </c>
      <c r="F58" s="29">
        <v>42791</v>
      </c>
      <c r="G58" s="29">
        <v>42745</v>
      </c>
      <c r="H58" s="29"/>
      <c r="I58" s="29"/>
    </row>
    <row r="60" spans="1:12">
      <c r="A60" s="103" t="s">
        <v>75</v>
      </c>
      <c r="B60" s="95" t="s">
        <v>78</v>
      </c>
      <c r="C60" s="84"/>
    </row>
    <row r="61" spans="1:12">
      <c r="A61" s="103"/>
      <c r="B61" s="104">
        <v>42990</v>
      </c>
      <c r="C61" s="84"/>
    </row>
    <row r="63" spans="1:12">
      <c r="A63" s="1" t="s">
        <v>100</v>
      </c>
      <c r="B63" s="1">
        <f>SUM(D63:AC64)</f>
        <v>110665.3</v>
      </c>
      <c r="C63" s="1" t="s">
        <v>83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90</v>
      </c>
    </row>
    <row r="67" spans="1:26">
      <c r="A67" s="105" t="s">
        <v>91</v>
      </c>
    </row>
    <row r="68" spans="1:26">
      <c r="A68" s="107" t="s">
        <v>94</v>
      </c>
      <c r="B68" s="67">
        <f>SUM(C68:Z80)</f>
        <v>117428.00000000001</v>
      </c>
      <c r="C68" s="14">
        <v>470</v>
      </c>
      <c r="D68" s="14">
        <v>102.3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G33" sqref="G33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32420.58</v>
      </c>
      <c r="D3" s="9">
        <f>B3-C3-E3</f>
        <v>28276.620000000003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124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>
        <v>27956</v>
      </c>
      <c r="D5" s="9">
        <f>B5-C5-E5</f>
        <v>222</v>
      </c>
      <c r="E5" s="8">
        <f>SUM(F5:BE5)</f>
        <v>19822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/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121</v>
      </c>
      <c r="C6" s="4"/>
      <c r="D6" s="4"/>
      <c r="E6" s="4"/>
      <c r="F6" s="34">
        <v>1.1100000000000001</v>
      </c>
      <c r="G6" s="34"/>
      <c r="H6" s="34" t="s">
        <v>118</v>
      </c>
      <c r="I6" s="34">
        <v>1.1200000000000001</v>
      </c>
      <c r="J6" s="4">
        <v>1.1299999999999999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7707.6</v>
      </c>
      <c r="D9" s="9">
        <f>B9-C9-E9</f>
        <v>1267.2999999999993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1.1100000000000001</v>
      </c>
      <c r="G10" s="34"/>
      <c r="H10" s="72">
        <v>1.1100000000000001</v>
      </c>
      <c r="I10" s="34">
        <v>1.1200000000000001</v>
      </c>
      <c r="J10" s="34">
        <v>1.1200000000000001</v>
      </c>
      <c r="K10" s="72">
        <v>1.19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230</v>
      </c>
      <c r="C11" s="78"/>
      <c r="D11" s="78">
        <f>B11-C11-E11</f>
        <v>-102</v>
      </c>
      <c r="E11" s="79">
        <f>SUM(F11:BE11)</f>
        <v>332</v>
      </c>
      <c r="F11" s="80">
        <v>130</v>
      </c>
      <c r="G11" s="80">
        <v>100</v>
      </c>
      <c r="H11" s="80">
        <v>102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120</v>
      </c>
      <c r="B12" s="12">
        <f>SUM(B3,B5,B7,B9,B11)</f>
        <v>180230</v>
      </c>
      <c r="C12" s="76">
        <f>SUM(C3,C5,C7,C9,C11)</f>
        <v>68084.180000000008</v>
      </c>
      <c r="D12" s="7">
        <f>SUM(D3,D5,D7,D9,D11)</f>
        <v>29663.920000000002</v>
      </c>
      <c r="E12" s="7">
        <f>SUM(E3,E5,E7,E9,E11)</f>
        <v>82481.899999999994</v>
      </c>
      <c r="F12" s="7" t="s">
        <v>122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92</v>
      </c>
      <c r="J13" s="106" t="s">
        <v>93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103</v>
      </c>
      <c r="B15" s="4">
        <v>15000</v>
      </c>
      <c r="C15" s="3"/>
      <c r="D15" s="8">
        <f>B15-C15-E15</f>
        <v>6380.1100000000006</v>
      </c>
      <c r="E15" s="8">
        <f>SUM(F15:BE15)</f>
        <v>8619.89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>
        <v>45</v>
      </c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105</v>
      </c>
      <c r="G16" s="34"/>
      <c r="H16" s="34"/>
      <c r="I16" s="33"/>
      <c r="J16" s="33"/>
      <c r="K16" s="51" t="s">
        <v>111</v>
      </c>
      <c r="L16" s="51" t="s">
        <v>115</v>
      </c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45026.299999999996</v>
      </c>
      <c r="E17" s="9">
        <f>SUM(F17:BE17)</f>
        <v>62973.700000000004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>
        <v>180</v>
      </c>
      <c r="Z17" s="14">
        <v>200</v>
      </c>
      <c r="AA17" s="14">
        <v>350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98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104</v>
      </c>
      <c r="O18" s="34">
        <v>1</v>
      </c>
      <c r="P18" s="34" t="s">
        <v>109</v>
      </c>
      <c r="Q18" s="34" t="s">
        <v>110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16457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108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5353.5</v>
      </c>
      <c r="E21" s="8">
        <f>SUM(F21:BE21)</f>
        <v>7646.5</v>
      </c>
      <c r="F21" s="34">
        <v>6000</v>
      </c>
      <c r="G21" s="34">
        <v>1568.5</v>
      </c>
      <c r="H21" s="35">
        <v>78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20245.18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107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19770</v>
      </c>
      <c r="C25" s="3"/>
      <c r="D25" s="9">
        <f>B25-C25-E25</f>
        <v>8912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119</v>
      </c>
      <c r="B26" s="15"/>
      <c r="C26" s="32"/>
      <c r="D26" s="4"/>
      <c r="E26" s="42" t="s">
        <v>35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6185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1.1499999999999999</v>
      </c>
      <c r="C28" s="20" t="s">
        <v>66</v>
      </c>
      <c r="D28" s="9"/>
      <c r="E28" s="9"/>
      <c r="F28" s="34" t="s">
        <v>101</v>
      </c>
      <c r="G28" s="34" t="s">
        <v>101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228770</v>
      </c>
      <c r="C29" s="19">
        <f>SUM(C15,C17,C19,C21,C23,C25,C27)</f>
        <v>0</v>
      </c>
      <c r="D29" s="11">
        <f>SUM(D15,D17,D19,D21,D23,D25,D27)</f>
        <v>108559.09</v>
      </c>
      <c r="E29" s="11">
        <f>SUM(E15,E17,E19,E21,E23,E25,E27)</f>
        <v>120210.90999999999</v>
      </c>
      <c r="F29" s="44"/>
      <c r="G29" s="44"/>
      <c r="H29" s="44"/>
      <c r="I29" s="44" t="s">
        <v>102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123</v>
      </c>
      <c r="C31" s="2"/>
      <c r="E31" s="2"/>
      <c r="F31" s="52"/>
      <c r="G31" s="60"/>
      <c r="H31" s="2"/>
      <c r="I31" s="2"/>
      <c r="J31" s="84" t="s">
        <v>44</v>
      </c>
      <c r="K31" s="89">
        <f>SUM(B12,B29)</f>
        <v>409000</v>
      </c>
      <c r="L31" s="2"/>
      <c r="M31" s="69" t="s">
        <v>47</v>
      </c>
      <c r="N31" s="89">
        <f>SUM(A39,A48,A58)</f>
        <v>494863</v>
      </c>
      <c r="O31" s="2"/>
    </row>
    <row r="32" spans="1:52">
      <c r="E32" s="69" t="s">
        <v>116</v>
      </c>
      <c r="F32" s="69" t="s">
        <v>116</v>
      </c>
      <c r="G32" s="22"/>
      <c r="H32" s="2"/>
      <c r="I32" s="2"/>
      <c r="J32" s="84" t="s">
        <v>46</v>
      </c>
      <c r="K32" s="88">
        <f>SUM(K31,-K33)</f>
        <v>270776.99</v>
      </c>
      <c r="L32" s="2"/>
      <c r="M32" s="90" t="s">
        <v>48</v>
      </c>
      <c r="N32" s="91">
        <f>SUM(N31,-K32)</f>
        <v>224086.01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>
        <v>123</v>
      </c>
      <c r="G33" s="25"/>
      <c r="H33" s="26" t="s">
        <v>114</v>
      </c>
      <c r="I33" s="26"/>
      <c r="J33" s="84" t="s">
        <v>45</v>
      </c>
      <c r="K33" s="89">
        <f>SUM(D12,D29)</f>
        <v>138223.01</v>
      </c>
      <c r="L33" s="2"/>
    </row>
    <row r="34" spans="1:14">
      <c r="A34" s="23">
        <f>SUM(B34:C34)</f>
        <v>183400</v>
      </c>
      <c r="B34" s="25">
        <v>0</v>
      </c>
      <c r="C34" s="27">
        <f>SUM(D34:R34)</f>
        <v>183400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116">
        <v>600</v>
      </c>
      <c r="K34" s="2"/>
    </row>
    <row r="35" spans="1:14">
      <c r="A35" s="23" t="s">
        <v>113</v>
      </c>
      <c r="B35" s="25"/>
      <c r="C35" s="25"/>
      <c r="D35" s="29">
        <v>43133</v>
      </c>
      <c r="E35" s="110">
        <v>43135</v>
      </c>
      <c r="F35" s="110">
        <v>43139</v>
      </c>
      <c r="G35" s="29"/>
      <c r="H35" s="29">
        <v>43162</v>
      </c>
      <c r="I35" s="29"/>
      <c r="J35" s="117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213400</v>
      </c>
      <c r="B39" s="25">
        <f>SUM(B34,B36,B38)</f>
        <v>0</v>
      </c>
      <c r="C39" s="24">
        <f>SUM(C34,C36,C38)</f>
        <v>213400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82</v>
      </c>
      <c r="D40" s="39" t="s">
        <v>40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198000</v>
      </c>
      <c r="B43" s="25">
        <v>198000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60463</v>
      </c>
      <c r="B45" s="25">
        <v>60463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258463</v>
      </c>
      <c r="B48" s="25">
        <f>SUM(B43,B45,B47)</f>
        <v>258463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117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2">
      <c r="A54" s="23"/>
      <c r="B54" s="25"/>
      <c r="C54" s="25"/>
      <c r="D54" s="29"/>
      <c r="E54" s="29"/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23000</v>
      </c>
      <c r="B58" s="25">
        <f>SUM(B53,B55,B57)</f>
        <v>0</v>
      </c>
      <c r="C58" s="25">
        <f>SUM(C53,C55,C57)</f>
        <v>23000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3" t="s">
        <v>75</v>
      </c>
      <c r="B60" s="95" t="s">
        <v>78</v>
      </c>
      <c r="C60" s="84"/>
    </row>
    <row r="61" spans="1:12">
      <c r="A61" s="103"/>
      <c r="B61" s="104">
        <v>42990</v>
      </c>
      <c r="C61" s="84"/>
    </row>
    <row r="63" spans="1:12">
      <c r="A63" s="1" t="s">
        <v>100</v>
      </c>
      <c r="B63" s="1">
        <f>SUM(D63:AC64)</f>
        <v>110665.3</v>
      </c>
      <c r="C63" s="1" t="s">
        <v>83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90</v>
      </c>
    </row>
    <row r="67" spans="1:26">
      <c r="A67" s="105" t="s">
        <v>91</v>
      </c>
    </row>
    <row r="68" spans="1:26">
      <c r="A68" s="107" t="s">
        <v>94</v>
      </c>
      <c r="B68" s="67">
        <f>SUM(C68:Z80)</f>
        <v>197877.00000000003</v>
      </c>
      <c r="C68" s="14">
        <v>1500</v>
      </c>
      <c r="D68" s="14">
        <v>532.29999999999995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1950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522</v>
      </c>
      <c r="G70" s="14">
        <v>180</v>
      </c>
      <c r="H70" s="14">
        <v>2265.6</v>
      </c>
      <c r="I70" s="14">
        <v>1450</v>
      </c>
      <c r="J70" s="14">
        <v>4500</v>
      </c>
      <c r="K70" s="14">
        <v>1000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N36" sqref="N36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60697.200000000004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124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27278</v>
      </c>
      <c r="E5" s="8">
        <f>SUM(F5:BE5)</f>
        <v>20722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>
        <v>900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121</v>
      </c>
      <c r="C6" s="4"/>
      <c r="D6" s="4"/>
      <c r="E6" s="4"/>
      <c r="F6" s="34">
        <v>1.1100000000000001</v>
      </c>
      <c r="G6" s="34"/>
      <c r="H6" s="34" t="s">
        <v>118</v>
      </c>
      <c r="I6" s="34">
        <v>1.1200000000000001</v>
      </c>
      <c r="J6" s="4">
        <v>1.1299999999999999</v>
      </c>
      <c r="K6" s="34" t="s">
        <v>129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8974.9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1.1100000000000001</v>
      </c>
      <c r="G10" s="34"/>
      <c r="H10" s="72">
        <v>1.1100000000000001</v>
      </c>
      <c r="I10" s="34">
        <v>1.1200000000000001</v>
      </c>
      <c r="J10" s="34">
        <v>1.1200000000000001</v>
      </c>
      <c r="K10" s="72">
        <v>1.19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800</v>
      </c>
      <c r="C11" s="78"/>
      <c r="D11" s="78">
        <f>B11-C11-E11</f>
        <v>56.399999999999977</v>
      </c>
      <c r="E11" s="79">
        <f>SUM(F11:BE11)</f>
        <v>743.6</v>
      </c>
      <c r="F11" s="80">
        <v>130</v>
      </c>
      <c r="G11" s="80">
        <v>100</v>
      </c>
      <c r="H11" s="80">
        <v>102</v>
      </c>
      <c r="I11" s="80">
        <v>100.5</v>
      </c>
      <c r="J11" s="80">
        <v>110</v>
      </c>
      <c r="K11" s="80">
        <v>100</v>
      </c>
      <c r="L11" s="80">
        <v>101.1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120</v>
      </c>
      <c r="B12" s="12">
        <f>SUM(B3,B5,B7,B9,B11)</f>
        <v>180800</v>
      </c>
      <c r="C12" s="76">
        <f>SUM(C3,C5,C7,C9,C11)</f>
        <v>0</v>
      </c>
      <c r="D12" s="7">
        <f>SUM(D3,D5,D7,D9,D11)</f>
        <v>97006.5</v>
      </c>
      <c r="E12" s="7">
        <f>SUM(E3,E5,E7,E9,E11)</f>
        <v>83793.5</v>
      </c>
      <c r="F12" s="7" t="s">
        <v>122</v>
      </c>
      <c r="G12" s="118"/>
      <c r="H12" s="118"/>
      <c r="I12" s="118">
        <v>24</v>
      </c>
      <c r="J12" s="118">
        <v>24</v>
      </c>
      <c r="K12" s="118"/>
      <c r="L12" s="118" t="s">
        <v>128</v>
      </c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92</v>
      </c>
      <c r="J13" s="106" t="s">
        <v>93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103</v>
      </c>
      <c r="B15" s="4">
        <v>15000</v>
      </c>
      <c r="C15" s="3"/>
      <c r="D15" s="8">
        <f>B15-C15-E15</f>
        <v>9112.0999999999985</v>
      </c>
      <c r="E15" s="8">
        <f>SUM(F15:BE15)</f>
        <v>5887.9000000000005</v>
      </c>
      <c r="F15" s="33">
        <v>4500</v>
      </c>
      <c r="G15" s="33">
        <v>800</v>
      </c>
      <c r="H15" s="36">
        <v>202.3</v>
      </c>
      <c r="I15" s="36">
        <v>303.60000000000002</v>
      </c>
      <c r="J15" s="36">
        <v>50</v>
      </c>
      <c r="K15" s="36">
        <v>32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2.7</v>
      </c>
      <c r="C16" s="20"/>
      <c r="D16" s="3"/>
      <c r="E16" s="3"/>
      <c r="F16" s="34" t="s">
        <v>125</v>
      </c>
      <c r="G16" s="34" t="s">
        <v>127</v>
      </c>
      <c r="H16" s="34"/>
      <c r="I16" s="33">
        <v>25</v>
      </c>
      <c r="J16" s="33">
        <v>2</v>
      </c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64361.919999999998</v>
      </c>
      <c r="D17" s="57">
        <f>B17-C17-E17</f>
        <v>147.68000000000757</v>
      </c>
      <c r="E17" s="9">
        <f>SUM(F17:BE17)</f>
        <v>43490.399999999994</v>
      </c>
      <c r="F17" s="34">
        <v>6000</v>
      </c>
      <c r="G17" s="34">
        <v>9562.6</v>
      </c>
      <c r="H17" s="34">
        <v>8865.6</v>
      </c>
      <c r="I17" s="34">
        <v>7696</v>
      </c>
      <c r="J17" s="34">
        <v>5568</v>
      </c>
      <c r="K17" s="34">
        <v>560</v>
      </c>
      <c r="L17" s="34">
        <v>272</v>
      </c>
      <c r="M17" s="34">
        <v>300</v>
      </c>
      <c r="N17" s="34">
        <v>212.5</v>
      </c>
      <c r="O17" s="34">
        <v>190</v>
      </c>
      <c r="P17" s="33">
        <v>180</v>
      </c>
      <c r="Q17" s="34">
        <v>192</v>
      </c>
      <c r="R17" s="34">
        <v>180</v>
      </c>
      <c r="S17" s="34">
        <v>2800</v>
      </c>
      <c r="T17" s="4">
        <v>200</v>
      </c>
      <c r="U17" s="4">
        <v>182</v>
      </c>
      <c r="V17" s="4">
        <v>176.5</v>
      </c>
      <c r="W17" s="4">
        <v>183.2</v>
      </c>
      <c r="X17" s="4">
        <v>170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98</v>
      </c>
      <c r="B18" s="32">
        <v>2.17</v>
      </c>
      <c r="C18" s="4"/>
      <c r="D18" s="4"/>
      <c r="E18" s="4"/>
      <c r="F18" s="34" t="s">
        <v>126</v>
      </c>
      <c r="G18" s="34"/>
      <c r="H18" s="34">
        <v>25</v>
      </c>
      <c r="I18" s="34">
        <v>25</v>
      </c>
      <c r="J18" s="34">
        <v>25</v>
      </c>
      <c r="K18" s="34">
        <v>25</v>
      </c>
      <c r="L18" s="34"/>
      <c r="M18" s="34">
        <v>1.29</v>
      </c>
      <c r="N18" s="34">
        <v>2</v>
      </c>
      <c r="O18" s="34">
        <v>3</v>
      </c>
      <c r="P18" s="34">
        <v>4</v>
      </c>
      <c r="Q18" s="34">
        <v>5</v>
      </c>
      <c r="R18" s="34">
        <v>5</v>
      </c>
      <c r="S18" s="34">
        <v>5</v>
      </c>
      <c r="T18" s="34">
        <v>1</v>
      </c>
      <c r="U18" s="34">
        <v>2</v>
      </c>
      <c r="V18" s="4">
        <v>3</v>
      </c>
      <c r="W18" s="4">
        <v>4</v>
      </c>
      <c r="X18" s="4">
        <v>5</v>
      </c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8595</v>
      </c>
      <c r="D19" s="9">
        <f>B19-C19-E19</f>
        <v>3532.5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42</v>
      </c>
      <c r="B20" s="15">
        <v>2.12</v>
      </c>
      <c r="C20" s="20"/>
      <c r="D20" s="4"/>
      <c r="E20" s="42" t="s">
        <v>19</v>
      </c>
      <c r="F20" s="34" t="s">
        <v>126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139</v>
      </c>
      <c r="P20" s="34" t="s">
        <v>143</v>
      </c>
      <c r="Q20" s="34" t="s">
        <v>144</v>
      </c>
      <c r="R20" s="34" t="s">
        <v>145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7646.78</v>
      </c>
      <c r="D21" s="9">
        <f>B21-C21-E21</f>
        <v>547.42000000000007</v>
      </c>
      <c r="E21" s="8">
        <f>SUM(F21:BE21)</f>
        <v>4805.8</v>
      </c>
      <c r="F21" s="34">
        <v>352.3</v>
      </c>
      <c r="G21" s="34">
        <v>4263.5</v>
      </c>
      <c r="H21" s="35">
        <v>60</v>
      </c>
      <c r="I21" s="34">
        <v>100</v>
      </c>
      <c r="J21" s="34">
        <v>30</v>
      </c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2.13</v>
      </c>
      <c r="C22" s="4"/>
      <c r="D22" s="4"/>
      <c r="E22" s="4"/>
      <c r="F22" s="34"/>
      <c r="G22" s="34">
        <v>25</v>
      </c>
      <c r="H22" s="34">
        <v>25</v>
      </c>
      <c r="I22" s="72" t="s">
        <v>130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15734.05</v>
      </c>
      <c r="D23" s="9">
        <f>B23-C23-E23</f>
        <v>2315.9500000000007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130</v>
      </c>
      <c r="G24" s="34" t="s">
        <v>134</v>
      </c>
      <c r="H24" s="34" t="s">
        <v>134</v>
      </c>
      <c r="I24" s="34">
        <v>1.29</v>
      </c>
      <c r="J24" s="34"/>
      <c r="K24" s="34" t="s">
        <v>138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19200</v>
      </c>
      <c r="C25" s="3">
        <v>10749.2</v>
      </c>
      <c r="D25" s="9">
        <f>B25-C25-E25</f>
        <v>692.79999999999927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119</v>
      </c>
      <c r="B26" s="15">
        <v>2.14</v>
      </c>
      <c r="C26" s="32"/>
      <c r="D26" s="4"/>
      <c r="E26" s="42" t="s">
        <v>35</v>
      </c>
      <c r="F26" s="34" t="s">
        <v>33</v>
      </c>
      <c r="G26" s="15" t="s">
        <v>133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5970.27</v>
      </c>
      <c r="D27" s="9">
        <f>B27-C27-E27</f>
        <v>913.52999999999975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64</v>
      </c>
      <c r="B28" s="21">
        <v>2.15</v>
      </c>
      <c r="C28" s="20" t="s">
        <v>66</v>
      </c>
      <c r="D28" s="9"/>
      <c r="E28" s="42" t="s">
        <v>102</v>
      </c>
      <c r="F28" s="34" t="s">
        <v>136</v>
      </c>
      <c r="G28" s="34" t="s">
        <v>60</v>
      </c>
      <c r="H28" s="15" t="s">
        <v>140</v>
      </c>
      <c r="I28" s="34" t="s">
        <v>60</v>
      </c>
      <c r="J28" s="34" t="s">
        <v>142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228200</v>
      </c>
      <c r="C29" s="19">
        <f>SUM(C15,C17,C19,C21,C23,C25,C27)</f>
        <v>113057.22</v>
      </c>
      <c r="D29" s="11">
        <f>SUM(D15,D17,D19,D21,D23,D25,D27)</f>
        <v>17261.980000000007</v>
      </c>
      <c r="E29" s="11">
        <f>SUM(E15,E17,E19,E21,E23,E25,E27)</f>
        <v>97880.799999999988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1128.6500000000001</v>
      </c>
      <c r="G30" s="102">
        <v>4841.62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123</v>
      </c>
      <c r="C31" s="2"/>
      <c r="E31" s="2"/>
      <c r="F31" s="52"/>
      <c r="G31" s="60"/>
      <c r="H31" s="2"/>
      <c r="I31" s="2"/>
      <c r="J31" s="84" t="s">
        <v>44</v>
      </c>
      <c r="K31" s="89">
        <f>SUM(B12,B29)</f>
        <v>409000</v>
      </c>
      <c r="L31" s="2"/>
      <c r="M31" s="69" t="s">
        <v>47</v>
      </c>
      <c r="N31" s="89">
        <f>SUM(A39,A48,A58)</f>
        <v>507900</v>
      </c>
      <c r="O31" s="2"/>
    </row>
    <row r="32" spans="1:52">
      <c r="E32" s="69" t="s">
        <v>116</v>
      </c>
      <c r="F32" s="69" t="s">
        <v>116</v>
      </c>
      <c r="G32" s="22"/>
      <c r="H32" s="2"/>
      <c r="I32" s="2"/>
      <c r="J32" s="84" t="s">
        <v>46</v>
      </c>
      <c r="K32" s="88">
        <f>SUM(K31,-K33)</f>
        <v>294731.52000000002</v>
      </c>
      <c r="L32" s="2"/>
      <c r="M32" s="90" t="s">
        <v>48</v>
      </c>
      <c r="N32" s="91">
        <f>SUM(N31,-K32)</f>
        <v>213168.47999999998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114</v>
      </c>
      <c r="I33" s="26"/>
      <c r="J33" s="84" t="s">
        <v>45</v>
      </c>
      <c r="K33" s="89">
        <f>SUM(D12,D29)</f>
        <v>114268.48000000001</v>
      </c>
      <c r="L33" s="2"/>
    </row>
    <row r="34" spans="1:14">
      <c r="A34" s="23">
        <f>SUM(B34:C34)</f>
        <v>43400</v>
      </c>
      <c r="B34" s="25">
        <v>0</v>
      </c>
      <c r="C34" s="27">
        <f>SUM(D34:R34)</f>
        <v>43400</v>
      </c>
      <c r="D34" s="30"/>
      <c r="E34" s="30"/>
      <c r="F34" s="30">
        <v>41000</v>
      </c>
      <c r="G34" s="31">
        <v>600</v>
      </c>
      <c r="H34" s="31">
        <v>600</v>
      </c>
      <c r="I34" s="31">
        <v>600</v>
      </c>
      <c r="J34" s="116">
        <v>600</v>
      </c>
      <c r="K34" s="2"/>
    </row>
    <row r="35" spans="1:14">
      <c r="A35" s="23" t="s">
        <v>148</v>
      </c>
      <c r="B35" s="25"/>
      <c r="C35" s="25"/>
      <c r="D35" s="29"/>
      <c r="E35" s="110" t="s">
        <v>147</v>
      </c>
      <c r="F35" s="110">
        <v>43139</v>
      </c>
      <c r="G35" s="29"/>
      <c r="H35" s="29">
        <v>43162</v>
      </c>
      <c r="I35" s="29"/>
      <c r="J35" s="117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73400</v>
      </c>
      <c r="B39" s="25">
        <f>SUM(B34,B36,B38)</f>
        <v>0</v>
      </c>
      <c r="C39" s="24">
        <f>SUM(C34,C36,C38)</f>
        <v>73400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82</v>
      </c>
      <c r="D40" s="39" t="s">
        <v>40</v>
      </c>
      <c r="E40" s="95">
        <v>20180624</v>
      </c>
      <c r="F40" s="95"/>
      <c r="G40" s="84">
        <v>2.2400000000000002</v>
      </c>
      <c r="H40" s="1">
        <v>3.24</v>
      </c>
      <c r="I40" s="2">
        <v>4.24</v>
      </c>
      <c r="J40" s="1">
        <v>5.24</v>
      </c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310000</v>
      </c>
      <c r="B43" s="25">
        <v>310000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96000</v>
      </c>
      <c r="B45" s="25">
        <v>96000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406000</v>
      </c>
      <c r="B48" s="25">
        <f>SUM(B43,B45,B47)</f>
        <v>406000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117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9" t="s">
        <v>146</v>
      </c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28500</v>
      </c>
      <c r="B58" s="25">
        <f>SUM(B53,B55,B57)</f>
        <v>0</v>
      </c>
      <c r="C58" s="25">
        <f>SUM(C53,C55,C57)</f>
        <v>28500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3" t="s">
        <v>75</v>
      </c>
      <c r="B60" s="95" t="s">
        <v>78</v>
      </c>
      <c r="C60" s="84"/>
    </row>
    <row r="61" spans="1:12">
      <c r="A61" s="103"/>
      <c r="B61" s="104">
        <v>42990</v>
      </c>
      <c r="C61" s="84"/>
    </row>
    <row r="63" spans="1:12">
      <c r="A63" s="1" t="s">
        <v>100</v>
      </c>
      <c r="B63" s="1">
        <f>SUM(D63:AC64)</f>
        <v>110665.3</v>
      </c>
      <c r="C63" s="1" t="s">
        <v>83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149</v>
      </c>
    </row>
    <row r="67" spans="1:26">
      <c r="A67" s="105" t="s">
        <v>91</v>
      </c>
    </row>
    <row r="68" spans="1:26">
      <c r="A68" s="107" t="s">
        <v>94</v>
      </c>
      <c r="B68" s="67">
        <f>SUM(C68:Z80)</f>
        <v>286925.60000000003</v>
      </c>
      <c r="C68" s="14">
        <v>1560</v>
      </c>
      <c r="D68" s="14">
        <v>1052.3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1060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705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当前</vt:lpstr>
      <vt:lpstr>空</vt:lpstr>
      <vt:lpstr>20170925</vt:lpstr>
      <vt:lpstr>20171028</vt:lpstr>
      <vt:lpstr>20171223</vt:lpstr>
      <vt:lpstr>20180110</vt:lpstr>
      <vt:lpstr>20180120</vt:lpstr>
      <vt:lpstr>20180210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2018-02-22T07:39:13Z</dcterms:modified>
</cp:coreProperties>
</file>