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910" sheetId="35" r:id="rId3"/>
    <sheet name="20170925" sheetId="36" r:id="rId4"/>
    <sheet name="20171028" sheetId="37" r:id="rId5"/>
    <sheet name="20171223" sheetId="38" r:id="rId6"/>
  </sheets>
  <calcPr calcId="144525" concurrentCalc="0"/>
</workbook>
</file>

<file path=xl/calcChain.xml><?xml version="1.0" encoding="utf-8"?>
<calcChain xmlns="http://schemas.openxmlformats.org/spreadsheetml/2006/main">
  <c r="E15" i="13" l="1"/>
  <c r="E23" i="13"/>
  <c r="B68" i="38"/>
  <c r="B63" i="38"/>
  <c r="C53" i="38"/>
  <c r="C55" i="38"/>
  <c r="C57" i="38"/>
  <c r="C58" i="38"/>
  <c r="B58" i="38"/>
  <c r="A53" i="38"/>
  <c r="A55" i="38"/>
  <c r="A57" i="38"/>
  <c r="A58" i="38"/>
  <c r="C43" i="38"/>
  <c r="C45" i="38"/>
  <c r="C47" i="38"/>
  <c r="C48" i="38"/>
  <c r="B48" i="38"/>
  <c r="A43" i="38"/>
  <c r="A45" i="38"/>
  <c r="A47" i="38"/>
  <c r="A48" i="38"/>
  <c r="C34" i="38"/>
  <c r="C36" i="38"/>
  <c r="C38" i="38"/>
  <c r="C39" i="38"/>
  <c r="B39" i="38"/>
  <c r="A34" i="38"/>
  <c r="A36" i="38"/>
  <c r="A38" i="38"/>
  <c r="A39" i="38"/>
  <c r="E3" i="38"/>
  <c r="D3" i="38"/>
  <c r="E5" i="38"/>
  <c r="D5" i="38"/>
  <c r="E7" i="38"/>
  <c r="D7" i="38"/>
  <c r="E9" i="38"/>
  <c r="D9" i="38"/>
  <c r="E11" i="38"/>
  <c r="D11" i="38"/>
  <c r="D12" i="38"/>
  <c r="D15" i="38"/>
  <c r="E17" i="38"/>
  <c r="D17" i="38"/>
  <c r="E19" i="38"/>
  <c r="D19" i="38"/>
  <c r="E21" i="38"/>
  <c r="D21" i="38"/>
  <c r="E23" i="38"/>
  <c r="D23" i="38"/>
  <c r="B25" i="38"/>
  <c r="E25" i="38"/>
  <c r="D25" i="38"/>
  <c r="E27" i="38"/>
  <c r="D27" i="38"/>
  <c r="D29" i="38"/>
  <c r="K33" i="38"/>
  <c r="B12" i="38"/>
  <c r="B29" i="38"/>
  <c r="K31" i="38"/>
  <c r="K32" i="38"/>
  <c r="N31" i="38"/>
  <c r="N32" i="38"/>
  <c r="E29" i="38"/>
  <c r="C29" i="38"/>
  <c r="E13" i="38"/>
  <c r="D13" i="38"/>
  <c r="E12" i="38"/>
  <c r="C12" i="38"/>
  <c r="B68" i="13"/>
  <c r="B63" i="13"/>
  <c r="B58" i="37"/>
  <c r="C57" i="37"/>
  <c r="A57" i="37"/>
  <c r="C55" i="37"/>
  <c r="C58" i="37"/>
  <c r="C53" i="37"/>
  <c r="A53" i="37"/>
  <c r="C48" i="37"/>
  <c r="B48" i="37"/>
  <c r="C47" i="37"/>
  <c r="A47" i="37"/>
  <c r="C45" i="37"/>
  <c r="A45" i="37"/>
  <c r="C43" i="37"/>
  <c r="A43" i="37"/>
  <c r="A48" i="37"/>
  <c r="B39" i="37"/>
  <c r="C38" i="37"/>
  <c r="A38" i="37"/>
  <c r="C36" i="37"/>
  <c r="A36" i="37"/>
  <c r="C34" i="37"/>
  <c r="C39" i="37"/>
  <c r="C29" i="37"/>
  <c r="E27" i="37"/>
  <c r="D27" i="37"/>
  <c r="E25" i="37"/>
  <c r="B25" i="37"/>
  <c r="B29" i="37"/>
  <c r="E23" i="37"/>
  <c r="D23" i="37"/>
  <c r="E21" i="37"/>
  <c r="D21" i="37"/>
  <c r="E19" i="37"/>
  <c r="E29" i="37"/>
  <c r="E17" i="37"/>
  <c r="D17" i="37"/>
  <c r="D15" i="37"/>
  <c r="E13" i="37"/>
  <c r="D13" i="37"/>
  <c r="C12" i="37"/>
  <c r="B12" i="37"/>
  <c r="E11" i="37"/>
  <c r="D11" i="37"/>
  <c r="E9" i="37"/>
  <c r="D9" i="37"/>
  <c r="E7" i="37"/>
  <c r="D7" i="37"/>
  <c r="E5" i="37"/>
  <c r="D5" i="37"/>
  <c r="E3" i="37"/>
  <c r="E12" i="37"/>
  <c r="D3" i="37"/>
  <c r="D12" i="37"/>
  <c r="A58" i="37"/>
  <c r="K31" i="37"/>
  <c r="D25" i="37"/>
  <c r="D19" i="37"/>
  <c r="D29" i="37"/>
  <c r="K33" i="37"/>
  <c r="K32" i="37"/>
  <c r="A34" i="37"/>
  <c r="A39" i="37"/>
  <c r="A55" i="37"/>
  <c r="E19" i="13"/>
  <c r="N31" i="37"/>
  <c r="N32" i="37"/>
  <c r="C58" i="36"/>
  <c r="B58" i="36"/>
  <c r="C57" i="36"/>
  <c r="A57" i="36"/>
  <c r="C55" i="36"/>
  <c r="A55" i="36"/>
  <c r="C53" i="36"/>
  <c r="A53" i="36"/>
  <c r="A58" i="36"/>
  <c r="B48" i="36"/>
  <c r="C47" i="36"/>
  <c r="A47" i="36"/>
  <c r="C45" i="36"/>
  <c r="A45" i="36"/>
  <c r="C43" i="36"/>
  <c r="C48" i="36"/>
  <c r="A43" i="36"/>
  <c r="A48" i="36"/>
  <c r="B39" i="36"/>
  <c r="C38" i="36"/>
  <c r="A38" i="36"/>
  <c r="C36" i="36"/>
  <c r="A36" i="36"/>
  <c r="C34" i="36"/>
  <c r="C39" i="36"/>
  <c r="C29" i="36"/>
  <c r="E27" i="36"/>
  <c r="D27" i="36"/>
  <c r="E25" i="36"/>
  <c r="B25" i="36"/>
  <c r="B29" i="36"/>
  <c r="E23" i="36"/>
  <c r="D23" i="36"/>
  <c r="E21" i="36"/>
  <c r="D21" i="36"/>
  <c r="E19" i="36"/>
  <c r="D19" i="36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/>
  <c r="D3" i="36"/>
  <c r="D12" i="36"/>
  <c r="K31" i="36"/>
  <c r="E29" i="36"/>
  <c r="D25" i="36"/>
  <c r="D29" i="36"/>
  <c r="K33" i="36"/>
  <c r="K32" i="36"/>
  <c r="N32" i="36"/>
  <c r="A34" i="36"/>
  <c r="A39" i="36"/>
  <c r="N31" i="36"/>
  <c r="B58" i="35"/>
  <c r="C57" i="35"/>
  <c r="A57" i="35"/>
  <c r="C55" i="35"/>
  <c r="A55" i="35"/>
  <c r="C53" i="35"/>
  <c r="C58" i="35"/>
  <c r="B48" i="35"/>
  <c r="C47" i="35"/>
  <c r="A47" i="35"/>
  <c r="C45" i="35"/>
  <c r="A45" i="35"/>
  <c r="C43" i="35"/>
  <c r="C48" i="35"/>
  <c r="B39" i="35"/>
  <c r="C38" i="35"/>
  <c r="A38" i="35"/>
  <c r="C36" i="35"/>
  <c r="A36" i="35"/>
  <c r="C34" i="35"/>
  <c r="A34" i="35"/>
  <c r="A39" i="35"/>
  <c r="C29" i="35"/>
  <c r="B29" i="35"/>
  <c r="E27" i="35"/>
  <c r="D27" i="35"/>
  <c r="E25" i="35"/>
  <c r="D25" i="35"/>
  <c r="B25" i="35"/>
  <c r="E23" i="35"/>
  <c r="D23" i="35"/>
  <c r="E21" i="35"/>
  <c r="D21" i="35"/>
  <c r="E19" i="35"/>
  <c r="D19" i="35"/>
  <c r="E17" i="35"/>
  <c r="E29" i="35"/>
  <c r="D15" i="35"/>
  <c r="E13" i="35"/>
  <c r="D13" i="35"/>
  <c r="C12" i="35"/>
  <c r="B12" i="35"/>
  <c r="K31" i="35"/>
  <c r="E11" i="35"/>
  <c r="D11" i="35"/>
  <c r="E9" i="35"/>
  <c r="D9" i="35"/>
  <c r="E7" i="35"/>
  <c r="D7" i="35"/>
  <c r="E5" i="35"/>
  <c r="D5" i="35"/>
  <c r="E3" i="35"/>
  <c r="E12" i="35"/>
  <c r="N31" i="35"/>
  <c r="D3" i="35"/>
  <c r="D12" i="35"/>
  <c r="A43" i="35"/>
  <c r="A48" i="35"/>
  <c r="C39" i="35"/>
  <c r="D17" i="35"/>
  <c r="D29" i="35"/>
  <c r="A53" i="35"/>
  <c r="A58" i="35"/>
  <c r="K33" i="35"/>
  <c r="K32" i="35"/>
  <c r="N32" i="35"/>
  <c r="C38" i="13"/>
  <c r="A38" i="13"/>
  <c r="C36" i="13"/>
  <c r="A36" i="13"/>
  <c r="B25" i="13"/>
  <c r="B29" i="13"/>
  <c r="D15" i="13"/>
  <c r="C34" i="13"/>
  <c r="E7" i="13"/>
  <c r="D7" i="13"/>
  <c r="C12" i="13"/>
  <c r="B12" i="13"/>
  <c r="E11" i="13"/>
  <c r="D11" i="13"/>
  <c r="C29" i="13"/>
  <c r="E25" i="13"/>
  <c r="B58" i="13"/>
  <c r="C57" i="13"/>
  <c r="A57" i="13"/>
  <c r="C55" i="13"/>
  <c r="A55" i="13"/>
  <c r="C53" i="13"/>
  <c r="A53" i="13"/>
  <c r="D19" i="13"/>
  <c r="E13" i="13"/>
  <c r="D13" i="13"/>
  <c r="C43" i="13"/>
  <c r="A43" i="13"/>
  <c r="B48" i="13"/>
  <c r="C47" i="13"/>
  <c r="C45" i="13"/>
  <c r="A45" i="13"/>
  <c r="B39" i="13"/>
  <c r="E27" i="13"/>
  <c r="D27" i="13"/>
  <c r="D23" i="13"/>
  <c r="E21" i="13"/>
  <c r="D21" i="13"/>
  <c r="E17" i="13"/>
  <c r="E9" i="13"/>
  <c r="D9" i="13"/>
  <c r="E5" i="13"/>
  <c r="D5" i="13"/>
  <c r="E3" i="13"/>
  <c r="D3" i="13"/>
  <c r="D25" i="13"/>
  <c r="K31" i="13"/>
  <c r="D12" i="13"/>
  <c r="E12" i="13"/>
  <c r="E29" i="13"/>
  <c r="C58" i="13"/>
  <c r="A58" i="13"/>
  <c r="D17" i="13"/>
  <c r="C39" i="13"/>
  <c r="C48" i="13"/>
  <c r="A47" i="13"/>
  <c r="A48" i="13"/>
  <c r="A34" i="13"/>
  <c r="A39" i="13"/>
  <c r="D29" i="13"/>
  <c r="K33" i="13"/>
  <c r="K32" i="13"/>
  <c r="N31" i="13"/>
  <c r="N32" i="13"/>
</calcChain>
</file>

<file path=xl/sharedStrings.xml><?xml version="1.0" encoding="utf-8"?>
<sst xmlns="http://schemas.openxmlformats.org/spreadsheetml/2006/main" count="425" uniqueCount="127">
  <si>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</si>
  <si>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</si>
  <si>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</si>
  <si>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</si>
  <si>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</si>
  <si>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</si>
  <si>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</si>
  <si>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</si>
  <si>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</si>
  <si>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</si>
  <si>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</si>
  <si>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</si>
  <si>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</si>
  <si>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</si>
  <si>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</si>
  <si>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</si>
  <si>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</si>
  <si>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</si>
  <si>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</si>
  <si>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</si>
  <si>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</si>
  <si>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</si>
  <si>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</si>
  <si>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</si>
  <si>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</si>
  <si>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</si>
  <si>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</si>
  <si>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</si>
  <si>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</si>
  <si>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</si>
  <si>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</si>
  <si>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</si>
  <si>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</si>
  <si>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</si>
  <si>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</si>
  <si>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</si>
  <si>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</si>
  <si>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</si>
  <si>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车友</t>
    <phoneticPr fontId="8" type="noConversion"/>
  </si>
  <si>
    <t>注销(23)</t>
    <phoneticPr fontId="1" type="noConversion"/>
  </si>
  <si>
    <t>加多宝</t>
    <phoneticPr fontId="8" type="noConversion"/>
  </si>
  <si>
    <t>兴业分开</t>
    <phoneticPr fontId="8" type="noConversion"/>
  </si>
  <si>
    <t>中信每周3笔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</si>
  <si>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</si>
  <si>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</si>
  <si>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</si>
  <si>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</si>
  <si>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</si>
  <si>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</si>
  <si>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</si>
  <si>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10前3周了</t>
    <phoneticPr fontId="8" type="noConversion"/>
  </si>
  <si>
    <t>只秒到2W</t>
    <phoneticPr fontId="8" type="noConversion"/>
  </si>
  <si>
    <t>每天每商户</t>
    <phoneticPr fontId="8" type="noConversion"/>
  </si>
  <si>
    <t>jd</t>
    <phoneticPr fontId="8" type="noConversion"/>
  </si>
  <si>
    <t>临额10.18</t>
    <phoneticPr fontId="8" type="noConversion"/>
  </si>
  <si>
    <t>in</t>
    <phoneticPr fontId="8" type="noConversion"/>
  </si>
  <si>
    <t>加油的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</si>
  <si>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</si>
  <si>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</si>
  <si>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</si>
  <si>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</si>
  <si>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</si>
  <si>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</si>
  <si>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</si>
  <si>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</si>
  <si>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</si>
  <si>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825春花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</si>
  <si>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</si>
  <si>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</si>
  <si>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</si>
  <si>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</si>
  <si>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</si>
  <si>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</si>
  <si>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</si>
  <si>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</si>
  <si>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</si>
  <si>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</si>
  <si>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</si>
  <si>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</si>
  <si>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</si>
  <si>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</si>
  <si>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</si>
  <si>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</si>
  <si>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</si>
  <si>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</si>
  <si>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</si>
  <si>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</si>
  <si>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</si>
  <si>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</si>
  <si>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</si>
  <si>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</si>
  <si>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奶粉白金卡</t>
    <phoneticPr fontId="8" type="noConversion"/>
  </si>
  <si>
    <t>还款</t>
    <phoneticPr fontId="8" type="noConversion"/>
  </si>
  <si>
    <t>过户税</t>
    <phoneticPr fontId="8" type="noConversion"/>
  </si>
  <si>
    <t>双倍1W</t>
    <phoneticPr fontId="8" type="noConversion"/>
  </si>
  <si>
    <t>随性付</t>
    <phoneticPr fontId="8" type="noConversion"/>
  </si>
  <si>
    <t>拉12.6</t>
    <phoneticPr fontId="8" type="noConversion"/>
  </si>
  <si>
    <t>随性12.6</t>
    <phoneticPr fontId="8" type="noConversion"/>
  </si>
  <si>
    <t>瑞加油12.7</t>
    <phoneticPr fontId="8" type="noConversion"/>
  </si>
  <si>
    <t>12.7加油</t>
    <phoneticPr fontId="8" type="noConversion"/>
  </si>
  <si>
    <t>12.7随</t>
    <phoneticPr fontId="8" type="noConversion"/>
  </si>
  <si>
    <t>12.11随</t>
    <phoneticPr fontId="8" type="noConversion"/>
  </si>
  <si>
    <t>12.11一年内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</si>
  <si>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</si>
  <si>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</si>
  <si>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</si>
  <si>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</si>
  <si>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京东</t>
    <phoneticPr fontId="8" type="noConversion"/>
  </si>
  <si>
    <t>jd</t>
    <phoneticPr fontId="8" type="noConversion"/>
  </si>
  <si>
    <t>12.12随</t>
    <phoneticPr fontId="8" type="noConversion"/>
  </si>
  <si>
    <t>12.12随</t>
    <phoneticPr fontId="8" type="noConversion"/>
  </si>
  <si>
    <t>12.14sui</t>
    <phoneticPr fontId="8" type="noConversion"/>
  </si>
  <si>
    <t>临额3.20</t>
    <phoneticPr fontId="8" type="noConversion"/>
  </si>
  <si>
    <t>琼</t>
    <phoneticPr fontId="8" type="noConversion"/>
  </si>
  <si>
    <t>返现利息..</t>
    <phoneticPr fontId="8" type="noConversion"/>
  </si>
  <si>
    <t>12.27白</t>
    <phoneticPr fontId="8" type="noConversion"/>
  </si>
  <si>
    <t>1号加油</t>
    <phoneticPr fontId="8" type="noConversion"/>
  </si>
  <si>
    <t>临额3.20</t>
    <phoneticPr fontId="8" type="noConversion"/>
  </si>
  <si>
    <t>邮政(18)</t>
    <phoneticPr fontId="1" type="noConversion"/>
  </si>
  <si>
    <t>12.3.0</t>
    <phoneticPr fontId="8" type="noConversion"/>
  </si>
  <si>
    <t>1230酒店</t>
    <phoneticPr fontId="8" type="noConversion"/>
  </si>
  <si>
    <t>1230服装</t>
    <phoneticPr fontId="8" type="noConversion"/>
  </si>
  <si>
    <t>1230服装积分?</t>
    <phoneticPr fontId="8" type="noConversion"/>
  </si>
  <si>
    <t>1.1白三笔</t>
    <phoneticPr fontId="8" type="noConversion"/>
  </si>
  <si>
    <t>5211五金1.1</t>
    <phoneticPr fontId="8" type="noConversion"/>
  </si>
  <si>
    <t>11美容院</t>
    <phoneticPr fontId="8" type="noConversion"/>
  </si>
  <si>
    <t>jd1.2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</si>
</sst>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58" fontId="0" fillId="6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zoomScaleNormal="100" workbookViewId="0">
      <pane ySplit="1" topLeftCell="A11" activePane="bottomLeft" state="frozen"/>
      <selection pane="bottomLeft" activeCell="M13" sqref="M13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82360.5</v>
      </c>
      <c r="E3" s="8">
        <f>SUM(F3:BE3)</f>
        <v>31639.5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>
        <v>250</v>
      </c>
      <c r="N3" s="33">
        <v>55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 t="s">
        <v>101</v>
      </c>
      <c r="G4" s="34"/>
      <c r="H4" s="34" t="s">
        <v>107</v>
      </c>
      <c r="I4" s="34" t="s">
        <v>108</v>
      </c>
      <c r="J4" s="34" t="s">
        <v>109</v>
      </c>
      <c r="K4" s="34" t="s">
        <v>111</v>
      </c>
      <c r="L4" s="34">
        <v>12.15</v>
      </c>
      <c r="M4" s="34">
        <v>12.27</v>
      </c>
      <c r="N4" s="34" t="s">
        <v>121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39000</v>
      </c>
      <c r="C5" s="3"/>
      <c r="D5" s="9">
        <f>B5-C5-E5</f>
        <v>14572.400000000001</v>
      </c>
      <c r="E5" s="8">
        <f>SUM(F5:BE5)</f>
        <v>24427.599999999999</v>
      </c>
      <c r="F5" s="33">
        <v>2000</v>
      </c>
      <c r="G5" s="36">
        <v>9650</v>
      </c>
      <c r="H5" s="33">
        <v>6830</v>
      </c>
      <c r="I5" s="36">
        <v>5937.6</v>
      </c>
      <c r="J5" s="36"/>
      <c r="K5" s="36">
        <v>10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/>
      <c r="E6" s="4"/>
      <c r="F6" s="34">
        <v>12.11</v>
      </c>
      <c r="G6" s="34" t="s">
        <v>110</v>
      </c>
      <c r="H6" s="34" t="s">
        <v>111</v>
      </c>
      <c r="I6" s="34"/>
      <c r="J6" s="4"/>
      <c r="K6" s="34" t="s">
        <v>122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>
        <v>500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31</v>
      </c>
      <c r="B9" s="4">
        <v>17000</v>
      </c>
      <c r="C9" s="4"/>
      <c r="D9" s="9">
        <f>B9-C9-E9</f>
        <v>9452.4</v>
      </c>
      <c r="E9" s="8">
        <f>SUM(F9:BE9)</f>
        <v>7547.6</v>
      </c>
      <c r="F9" s="46">
        <v>2000</v>
      </c>
      <c r="G9" s="34">
        <v>102.3</v>
      </c>
      <c r="H9" s="34">
        <v>365.3</v>
      </c>
      <c r="I9" s="34">
        <v>5000</v>
      </c>
      <c r="J9" s="34">
        <v>60</v>
      </c>
      <c r="K9" s="34">
        <v>20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37</v>
      </c>
      <c r="B11" s="78">
        <v>0</v>
      </c>
      <c r="C11" s="78"/>
      <c r="D11" s="78">
        <f>B11-C11-E11</f>
        <v>-180</v>
      </c>
      <c r="E11" s="79">
        <f>SUM(F11:BE11)</f>
        <v>180</v>
      </c>
      <c r="F11" s="80">
        <v>180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/>
      <c r="B12" s="12">
        <f>SUM(B3,B5,B7,B9,B11)</f>
        <v>170500</v>
      </c>
      <c r="C12" s="76">
        <f>SUM(C3,C5,C7,C9,C11)</f>
        <v>500</v>
      </c>
      <c r="D12" s="7">
        <f>SUM(D3,D5,D7,D9,D11)</f>
        <v>106205.29999999999</v>
      </c>
      <c r="E12" s="7">
        <f>SUM(E3,E5,E7,E9,E11)</f>
        <v>63794.7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107" t="s">
        <v>104</v>
      </c>
      <c r="J13" s="107" t="s">
        <v>105</v>
      </c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118</v>
      </c>
      <c r="B15" s="4">
        <v>15000</v>
      </c>
      <c r="C15" s="3"/>
      <c r="D15" s="8">
        <f>B15-C15-E15</f>
        <v>6524.1100000000006</v>
      </c>
      <c r="E15" s="8">
        <f>SUM(F15:BE15)</f>
        <v>8475.89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120</v>
      </c>
      <c r="G16" s="34"/>
      <c r="H16" s="34"/>
      <c r="I16" s="33"/>
      <c r="J16" s="33"/>
      <c r="K16" s="51" t="s">
        <v>126</v>
      </c>
      <c r="L16" s="51"/>
      <c r="M16" s="33"/>
      <c r="N16" s="33"/>
      <c r="O16" s="33"/>
      <c r="P16" s="3" t="s">
        <v>30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23632.3</v>
      </c>
      <c r="D17" s="57">
        <f>B17-C17-E17</f>
        <v>26173.399999999994</v>
      </c>
      <c r="E17" s="9">
        <f>SUM(F17:BE17)</f>
        <v>58194.3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117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119</v>
      </c>
      <c r="O18" s="34">
        <v>1</v>
      </c>
      <c r="P18" s="34" t="s">
        <v>124</v>
      </c>
      <c r="Q18" s="34" t="s">
        <v>125</v>
      </c>
      <c r="R18" s="34">
        <v>4</v>
      </c>
      <c r="S18" s="34"/>
      <c r="T18" s="34"/>
      <c r="U18" s="3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>
        <v>11155.7</v>
      </c>
      <c r="D19" s="9">
        <f>B19-C19-E19</f>
        <v>1301.2999999999993</v>
      </c>
      <c r="E19" s="9">
        <f>SUM(F19:BE19)</f>
        <v>8543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1.1200000000000001</v>
      </c>
      <c r="C20" s="20"/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123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5023.28</v>
      </c>
      <c r="D21" s="9">
        <f>B21-C21-E21</f>
        <v>328.22000000000025</v>
      </c>
      <c r="E21" s="8">
        <f>SUM(F21:BE21)</f>
        <v>7648.5</v>
      </c>
      <c r="F21" s="34">
        <v>6000</v>
      </c>
      <c r="G21" s="34">
        <v>1568.5</v>
      </c>
      <c r="H21" s="35">
        <v>80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10157.74</v>
      </c>
      <c r="D23" s="9">
        <f>B23-C23-E23</f>
        <v>10087.440000000004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3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122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/>
      <c r="D25" s="9">
        <f>B25-C25-E25</f>
        <v>9142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/>
      <c r="C26" s="32"/>
      <c r="D26" s="4"/>
      <c r="E26" s="42" t="s">
        <v>35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4620.93</v>
      </c>
      <c r="D27" s="9">
        <f>B27-C27-E27</f>
        <v>1564.0699999999997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1.1499999999999999</v>
      </c>
      <c r="C28" s="20" t="s">
        <v>78</v>
      </c>
      <c r="D28" s="9"/>
      <c r="E28" s="9"/>
      <c r="F28" s="34" t="s">
        <v>115</v>
      </c>
      <c r="G28" s="34" t="s">
        <v>115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225000</v>
      </c>
      <c r="C29" s="19">
        <f>SUM(C15,C17,C19,C21,C23,C25,C27)</f>
        <v>54589.95</v>
      </c>
      <c r="D29" s="11">
        <f>SUM(D15,D17,D19,D21,D23,D25,D27)</f>
        <v>55120.54</v>
      </c>
      <c r="E29" s="11">
        <f>SUM(E15,E17,E19,E21,E23,E25,E27)</f>
        <v>115289.51</v>
      </c>
      <c r="F29" s="44"/>
      <c r="G29" s="44"/>
      <c r="H29" s="44" t="s">
        <v>116</v>
      </c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>
        <v>850</v>
      </c>
      <c r="D31" s="1">
        <v>3770.93</v>
      </c>
      <c r="E31" s="2"/>
      <c r="F31" s="52"/>
      <c r="G31" s="60"/>
      <c r="H31" s="2"/>
      <c r="I31" s="2"/>
      <c r="J31" s="84" t="s">
        <v>45</v>
      </c>
      <c r="K31" s="90">
        <f>SUM(B12,B29)</f>
        <v>395500</v>
      </c>
      <c r="L31" s="2"/>
      <c r="M31" s="69" t="s">
        <v>48</v>
      </c>
      <c r="N31" s="90">
        <f>SUM(A39,A48,A58)</f>
        <v>243000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234174.16</v>
      </c>
      <c r="L32" s="2"/>
      <c r="M32" s="91" t="s">
        <v>49</v>
      </c>
      <c r="N32" s="92">
        <f>SUM(N31,-K32)</f>
        <v>8825.8399999999965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84" t="s">
        <v>46</v>
      </c>
      <c r="K33" s="90">
        <f>SUM(D12,D29)</f>
        <v>161325.84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100">
        <v>43110</v>
      </c>
      <c r="E37" s="100">
        <v>43297</v>
      </c>
      <c r="F37" s="100">
        <v>43116</v>
      </c>
      <c r="G37" s="102"/>
      <c r="H37" s="102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100">
        <v>43275</v>
      </c>
      <c r="E39" s="40"/>
      <c r="F39" s="29"/>
      <c r="G39" s="25"/>
      <c r="H39" s="25"/>
      <c r="I39" s="26"/>
    </row>
    <row r="40" spans="1:14">
      <c r="A40" s="88" t="s">
        <v>94</v>
      </c>
      <c r="D40" s="39" t="s">
        <v>40</v>
      </c>
      <c r="E40" s="96">
        <v>20180624</v>
      </c>
      <c r="F40" s="96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88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137000</v>
      </c>
      <c r="B43" s="25">
        <v>137000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137000</v>
      </c>
      <c r="B48" s="25">
        <f>SUM(B43,B45,B47)</f>
        <v>137000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9" t="s">
        <v>113</v>
      </c>
      <c r="B49" s="109">
        <v>3000</v>
      </c>
    </row>
    <row r="50" spans="1:12">
      <c r="A50" s="109"/>
      <c r="B50" s="110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2">
      <c r="A53" s="23">
        <f>SUM(B53:C53)</f>
        <v>5000</v>
      </c>
      <c r="B53" s="25">
        <v>0</v>
      </c>
      <c r="C53" s="27">
        <f>SUM(D53:U53)</f>
        <v>5000</v>
      </c>
      <c r="D53" s="30">
        <v>2000</v>
      </c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>
        <v>42743</v>
      </c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31000</v>
      </c>
      <c r="B57" s="25">
        <v>0</v>
      </c>
      <c r="C57" s="27">
        <f>SUM(D57:U57)</f>
        <v>31000</v>
      </c>
      <c r="D57" s="31">
        <v>5000</v>
      </c>
      <c r="E57" s="31">
        <v>10000</v>
      </c>
      <c r="F57" s="31">
        <v>8000</v>
      </c>
      <c r="G57" s="31">
        <v>8000</v>
      </c>
      <c r="H57" s="31"/>
      <c r="I57" s="31"/>
    </row>
    <row r="58" spans="1:12">
      <c r="A58" s="24">
        <f>SUM(A53,A55,A57)</f>
        <v>36000</v>
      </c>
      <c r="B58" s="25">
        <f>SUM(B53,B55,B57)</f>
        <v>0</v>
      </c>
      <c r="C58" s="25">
        <f>SUM(C53,C55,C57)</f>
        <v>36000</v>
      </c>
      <c r="D58" s="29">
        <v>42815</v>
      </c>
      <c r="E58" s="29">
        <v>42787</v>
      </c>
      <c r="F58" s="29">
        <v>42791</v>
      </c>
      <c r="G58" s="29">
        <v>42745</v>
      </c>
      <c r="H58" s="29"/>
      <c r="I58" s="29"/>
    </row>
    <row r="60" spans="1:12">
      <c r="A60" s="104" t="s">
        <v>87</v>
      </c>
      <c r="B60" s="96" t="s">
        <v>90</v>
      </c>
      <c r="C60" s="84"/>
    </row>
    <row r="61" spans="1:12">
      <c r="A61" s="104"/>
      <c r="B61" s="105">
        <v>42990</v>
      </c>
      <c r="C61" s="84"/>
    </row>
    <row r="63" spans="1:12">
      <c r="A63" s="1" t="s">
        <v>114</v>
      </c>
      <c r="B63" s="1">
        <f>SUM(D63:AC64)</f>
        <v>110665.3</v>
      </c>
      <c r="C63" s="1" t="s">
        <v>95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6" t="s">
        <v>102</v>
      </c>
    </row>
    <row r="67" spans="1:26">
      <c r="A67" s="106" t="s">
        <v>103</v>
      </c>
    </row>
    <row r="68" spans="1:26">
      <c r="A68" s="108" t="s">
        <v>106</v>
      </c>
      <c r="B68" s="67">
        <f>SUM(C68:Z80)</f>
        <v>112897.1</v>
      </c>
      <c r="C68" s="14">
        <v>470</v>
      </c>
      <c r="D68" s="14">
        <v>102.3</v>
      </c>
      <c r="E68" s="14">
        <v>365.3</v>
      </c>
      <c r="F68" s="14">
        <v>171.6</v>
      </c>
      <c r="G68" s="14">
        <v>380</v>
      </c>
      <c r="H68" s="14">
        <v>192</v>
      </c>
      <c r="I68" s="14">
        <v>180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4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50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87" t="s">
        <v>42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6">
        <v>5368.5</v>
      </c>
      <c r="G3" s="70">
        <v>530</v>
      </c>
      <c r="H3" s="70">
        <v>470</v>
      </c>
      <c r="I3" s="38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>
        <v>1</v>
      </c>
      <c r="G4" s="34" t="s">
        <v>58</v>
      </c>
      <c r="H4" s="34">
        <v>3</v>
      </c>
      <c r="I4" s="34" t="s">
        <v>59</v>
      </c>
      <c r="J4" s="34" t="s">
        <v>61</v>
      </c>
      <c r="K4" s="34" t="s">
        <v>62</v>
      </c>
      <c r="L4" s="34" t="s">
        <v>64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6">
        <v>9863</v>
      </c>
      <c r="H5" s="33">
        <v>3500</v>
      </c>
      <c r="I5" s="36">
        <v>500</v>
      </c>
      <c r="J5" s="33">
        <v>2000</v>
      </c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71</v>
      </c>
      <c r="C6" s="4"/>
      <c r="D6" s="4"/>
      <c r="E6" s="4"/>
      <c r="F6" s="34" t="s">
        <v>57</v>
      </c>
      <c r="G6" s="34" t="s">
        <v>63</v>
      </c>
      <c r="H6" s="34" t="s">
        <v>64</v>
      </c>
      <c r="I6" s="34" t="s">
        <v>65</v>
      </c>
      <c r="J6" s="4" t="s">
        <v>67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 t="s">
        <v>64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4" t="s">
        <v>57</v>
      </c>
      <c r="G10" s="34" t="s">
        <v>58</v>
      </c>
      <c r="H10" s="72" t="s">
        <v>60</v>
      </c>
      <c r="I10" s="34" t="s">
        <v>63</v>
      </c>
      <c r="J10" s="34" t="s">
        <v>64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68</v>
      </c>
      <c r="B12" s="12">
        <f>SUM(B3,B5,B7,B9,B11)</f>
        <v>150500</v>
      </c>
      <c r="C12" s="76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3" t="s">
        <v>52</v>
      </c>
      <c r="J15" s="93" t="s">
        <v>51</v>
      </c>
      <c r="K15" s="99"/>
      <c r="L15" s="97"/>
      <c r="M15" s="97"/>
      <c r="N15" s="97"/>
      <c r="O15" s="97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55076.45</v>
      </c>
      <c r="D17" s="57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54</v>
      </c>
      <c r="B18" s="32">
        <v>9.17</v>
      </c>
      <c r="C18" s="4"/>
      <c r="D18" s="4"/>
      <c r="E18" s="4"/>
      <c r="F18" s="34" t="s">
        <v>73</v>
      </c>
      <c r="G18" s="34" t="s">
        <v>79</v>
      </c>
      <c r="H18" s="34" t="s">
        <v>80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9.1199999999999992</v>
      </c>
      <c r="C20" s="20"/>
      <c r="D20" s="4"/>
      <c r="E20" s="42" t="s">
        <v>19</v>
      </c>
      <c r="F20" s="34" t="s">
        <v>33</v>
      </c>
      <c r="G20" s="34" t="s">
        <v>55</v>
      </c>
      <c r="H20" s="34" t="s">
        <v>66</v>
      </c>
      <c r="I20" s="34" t="s">
        <v>55</v>
      </c>
      <c r="J20" s="34">
        <v>2</v>
      </c>
      <c r="K20" s="34">
        <v>3</v>
      </c>
      <c r="L20" s="34" t="s">
        <v>72</v>
      </c>
      <c r="M20" s="34" t="s">
        <v>74</v>
      </c>
      <c r="N20" s="4" t="s">
        <v>82</v>
      </c>
      <c r="O20" s="4" t="s">
        <v>83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73</v>
      </c>
      <c r="G22" s="34" t="s">
        <v>79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3"/>
      <c r="D24" s="4"/>
      <c r="E24" s="42" t="s">
        <v>19</v>
      </c>
      <c r="F24" s="34" t="s">
        <v>56</v>
      </c>
      <c r="G24" s="34" t="s">
        <v>70</v>
      </c>
      <c r="H24" s="34" t="s">
        <v>75</v>
      </c>
      <c r="I24" s="34" t="s">
        <v>79</v>
      </c>
      <c r="J24" s="34" t="s">
        <v>80</v>
      </c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9.14</v>
      </c>
      <c r="C26" s="32"/>
      <c r="D26" s="4"/>
      <c r="E26" s="42" t="s">
        <v>35</v>
      </c>
      <c r="F26" s="34" t="s">
        <v>69</v>
      </c>
      <c r="G26" s="34" t="s">
        <v>75</v>
      </c>
      <c r="H26" s="34" t="s">
        <v>81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9.15</v>
      </c>
      <c r="C28" s="20" t="s">
        <v>78</v>
      </c>
      <c r="D28" s="9"/>
      <c r="E28" s="9"/>
      <c r="F28" s="34" t="s">
        <v>77</v>
      </c>
      <c r="G28" s="34" t="s">
        <v>75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/>
      <c r="G31" s="60"/>
      <c r="H31" s="2"/>
      <c r="I31" s="2"/>
      <c r="J31" s="84" t="s">
        <v>45</v>
      </c>
      <c r="K31" s="90">
        <f>SUM(B12,B29)</f>
        <v>354500</v>
      </c>
      <c r="L31" s="2"/>
      <c r="M31" s="69" t="s">
        <v>48</v>
      </c>
      <c r="N31" s="90">
        <f>SUM(A39,A48,A58)</f>
        <v>277789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198580.34999999998</v>
      </c>
      <c r="L32" s="2"/>
      <c r="M32" s="91" t="s">
        <v>49</v>
      </c>
      <c r="N32" s="92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46</v>
      </c>
      <c r="K33" s="90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58"/>
      <c r="K34" s="2"/>
    </row>
    <row r="35" spans="1:12">
      <c r="A35" s="23"/>
      <c r="B35" s="25"/>
      <c r="C35" s="25"/>
      <c r="D35" s="102">
        <v>43032</v>
      </c>
      <c r="E35" s="29"/>
      <c r="F35" s="29"/>
      <c r="G35" s="29"/>
      <c r="H35" s="29"/>
      <c r="I35" s="29"/>
      <c r="J35" s="58"/>
    </row>
    <row r="36" spans="1:12">
      <c r="A36" s="23">
        <f>SUM(B36:C36)</f>
        <v>78000</v>
      </c>
      <c r="B36" s="25">
        <v>0</v>
      </c>
      <c r="C36" s="50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58"/>
      <c r="K36" s="2"/>
    </row>
    <row r="37" spans="1:12">
      <c r="A37" s="23"/>
      <c r="B37" s="25"/>
      <c r="C37" s="25"/>
      <c r="D37" s="100">
        <v>43110</v>
      </c>
      <c r="E37" s="100">
        <v>43297</v>
      </c>
      <c r="F37" s="100">
        <v>43116</v>
      </c>
      <c r="G37" s="102">
        <v>43029</v>
      </c>
      <c r="H37" s="102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0"/>
      <c r="E39" s="40"/>
      <c r="F39" s="29"/>
      <c r="G39" s="25"/>
      <c r="H39" s="25"/>
      <c r="I39" s="26"/>
    </row>
    <row r="40" spans="1:12">
      <c r="A40" s="88" t="s">
        <v>44</v>
      </c>
      <c r="D40" s="39" t="s">
        <v>40</v>
      </c>
      <c r="E40" s="96">
        <v>20180612</v>
      </c>
      <c r="F40" s="96">
        <v>20180624</v>
      </c>
      <c r="I40" s="2"/>
    </row>
    <row r="41" spans="1:12">
      <c r="A41" s="39" t="s">
        <v>18</v>
      </c>
      <c r="B41" s="43"/>
      <c r="C41" s="25">
        <v>50080</v>
      </c>
      <c r="D41" s="58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84"/>
      <c r="B60" s="84"/>
      <c r="C60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B1" zoomScaleNormal="100" workbookViewId="0">
      <pane ySplit="1" topLeftCell="A2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6">
        <v>300</v>
      </c>
      <c r="G3" s="38">
        <v>311.5</v>
      </c>
      <c r="H3" s="38">
        <v>301.60000000000002</v>
      </c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 t="s">
        <v>84</v>
      </c>
      <c r="G4" s="34" t="s">
        <v>84</v>
      </c>
      <c r="H4" s="34" t="s">
        <v>84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71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68</v>
      </c>
      <c r="B12" s="12">
        <f>SUM(B3,B5,B7,B9,B11)</f>
        <v>150500</v>
      </c>
      <c r="C12" s="76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3" t="s">
        <v>52</v>
      </c>
      <c r="J15" s="93" t="s">
        <v>51</v>
      </c>
      <c r="K15" s="99"/>
      <c r="L15" s="97"/>
      <c r="M15" s="97"/>
      <c r="N15" s="97"/>
      <c r="O15" s="97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54</v>
      </c>
      <c r="B18" s="32">
        <v>9.17</v>
      </c>
      <c r="C18" s="4"/>
      <c r="D18" s="4"/>
      <c r="E18" s="4"/>
      <c r="F18" s="34" t="s">
        <v>73</v>
      </c>
      <c r="G18" s="34" t="s">
        <v>79</v>
      </c>
      <c r="H18" s="34" t="s">
        <v>80</v>
      </c>
      <c r="I18" s="34"/>
      <c r="J18" s="34"/>
      <c r="K18" s="34" t="s">
        <v>89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9.1199999999999992</v>
      </c>
      <c r="C20" s="20"/>
      <c r="D20" s="4"/>
      <c r="E20" s="42" t="s">
        <v>19</v>
      </c>
      <c r="F20" s="34" t="s">
        <v>33</v>
      </c>
      <c r="G20" s="34" t="s">
        <v>55</v>
      </c>
      <c r="H20" s="34" t="s">
        <v>66</v>
      </c>
      <c r="I20" s="34" t="s">
        <v>55</v>
      </c>
      <c r="J20" s="34">
        <v>2</v>
      </c>
      <c r="K20" s="34">
        <v>3</v>
      </c>
      <c r="L20" s="34" t="s">
        <v>72</v>
      </c>
      <c r="M20" s="34" t="s">
        <v>74</v>
      </c>
      <c r="N20" s="4" t="s">
        <v>82</v>
      </c>
      <c r="O20" s="4" t="s">
        <v>83</v>
      </c>
      <c r="P20" s="4">
        <v>3</v>
      </c>
      <c r="Q20" s="34">
        <v>1</v>
      </c>
      <c r="R20" s="4" t="s">
        <v>85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73</v>
      </c>
      <c r="G22" s="34" t="s">
        <v>79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3"/>
      <c r="D24" s="4"/>
      <c r="E24" s="42" t="s">
        <v>19</v>
      </c>
      <c r="F24" s="34" t="s">
        <v>56</v>
      </c>
      <c r="G24" s="34" t="s">
        <v>70</v>
      </c>
      <c r="H24" s="34" t="s">
        <v>75</v>
      </c>
      <c r="I24" s="34" t="s">
        <v>79</v>
      </c>
      <c r="J24" s="34" t="s">
        <v>80</v>
      </c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9.14</v>
      </c>
      <c r="C26" s="32"/>
      <c r="D26" s="4"/>
      <c r="E26" s="42" t="s">
        <v>35</v>
      </c>
      <c r="F26" s="34" t="s">
        <v>69</v>
      </c>
      <c r="G26" s="34" t="s">
        <v>75</v>
      </c>
      <c r="H26" s="34" t="s">
        <v>81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9.15</v>
      </c>
      <c r="C28" s="20" t="s">
        <v>78</v>
      </c>
      <c r="D28" s="9"/>
      <c r="E28" s="9"/>
      <c r="F28" s="34" t="s">
        <v>77</v>
      </c>
      <c r="G28" s="34" t="s">
        <v>75</v>
      </c>
      <c r="H28" s="15" t="s">
        <v>86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4"/>
      <c r="G29" s="44"/>
      <c r="H29" s="44"/>
      <c r="I29" s="44">
        <v>4875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>
        <v>1045.8499999999999</v>
      </c>
      <c r="G31" s="60">
        <v>4875</v>
      </c>
      <c r="H31" s="2"/>
      <c r="I31" s="2"/>
      <c r="J31" s="84" t="s">
        <v>45</v>
      </c>
      <c r="K31" s="90">
        <f>SUM(B12,B29)</f>
        <v>360500</v>
      </c>
      <c r="L31" s="2"/>
      <c r="M31" s="69" t="s">
        <v>48</v>
      </c>
      <c r="N31" s="90">
        <f>SUM(A39,A48,A58)</f>
        <v>155300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69739.23000000004</v>
      </c>
      <c r="L32" s="2"/>
      <c r="M32" s="91" t="s">
        <v>49</v>
      </c>
      <c r="N32" s="92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46</v>
      </c>
      <c r="K33" s="90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102">
        <v>43032</v>
      </c>
      <c r="E35" s="29"/>
      <c r="F35" s="29"/>
      <c r="G35" s="29"/>
      <c r="H35" s="29"/>
      <c r="I35" s="29"/>
      <c r="J35" s="58"/>
    </row>
    <row r="36" spans="1:14">
      <c r="A36" s="23">
        <f>SUM(B36:C36)</f>
        <v>78000</v>
      </c>
      <c r="B36" s="25">
        <v>0</v>
      </c>
      <c r="C36" s="50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58"/>
      <c r="K36" s="2"/>
    </row>
    <row r="37" spans="1:14">
      <c r="A37" s="23"/>
      <c r="B37" s="25"/>
      <c r="C37" s="25"/>
      <c r="D37" s="100">
        <v>43110</v>
      </c>
      <c r="E37" s="100">
        <v>43297</v>
      </c>
      <c r="F37" s="100">
        <v>43116</v>
      </c>
      <c r="G37" s="102">
        <v>43029</v>
      </c>
      <c r="H37" s="102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0"/>
      <c r="E39" s="40"/>
      <c r="F39" s="29"/>
      <c r="G39" s="25"/>
      <c r="H39" s="25"/>
      <c r="I39" s="26"/>
    </row>
    <row r="40" spans="1:14">
      <c r="A40" s="88" t="s">
        <v>44</v>
      </c>
      <c r="D40" s="39" t="s">
        <v>40</v>
      </c>
      <c r="E40" s="96">
        <v>20180612</v>
      </c>
      <c r="F40" s="96">
        <v>20180624</v>
      </c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4" t="s">
        <v>87</v>
      </c>
      <c r="B60" s="96" t="s">
        <v>90</v>
      </c>
      <c r="C60" s="84"/>
    </row>
    <row r="61" spans="1:10">
      <c r="A61" s="104"/>
      <c r="B61" s="105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2" activePane="bottomLeft" state="frozen"/>
      <selection pane="bottomLeft" activeCell="I35" sqref="I3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88000</v>
      </c>
      <c r="E3" s="8">
        <f>SUM(F3:BE3)</f>
        <v>0</v>
      </c>
      <c r="F3" s="46"/>
      <c r="G3" s="38"/>
      <c r="H3" s="38"/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47246.87</v>
      </c>
      <c r="E5" s="8">
        <f>SUM(F5:BE5)</f>
        <v>753.13</v>
      </c>
      <c r="F5" s="33">
        <v>753.13</v>
      </c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/>
      <c r="E6" s="4"/>
      <c r="F6" s="34" t="s">
        <v>26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17000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385.67</v>
      </c>
      <c r="C11" s="78"/>
      <c r="D11" s="78">
        <f>B11-C11-E11</f>
        <v>0</v>
      </c>
      <c r="E11" s="79">
        <f>SUM(F11:BE11)</f>
        <v>385.66999999999996</v>
      </c>
      <c r="F11" s="80">
        <v>180</v>
      </c>
      <c r="G11" s="80">
        <v>205.67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68</v>
      </c>
      <c r="B12" s="12">
        <f>SUM(B3,B5,B7,B9,B11)</f>
        <v>153885.67000000001</v>
      </c>
      <c r="C12" s="76">
        <f>SUM(C3,C5,C7,C9,C11)</f>
        <v>0</v>
      </c>
      <c r="D12" s="7">
        <f>SUM(D3,D5,D7,D9,D11)</f>
        <v>152746.87</v>
      </c>
      <c r="E12" s="7">
        <f>SUM(E3,E5,E7,E9,E11)</f>
        <v>1138.8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3" t="s">
        <v>52</v>
      </c>
      <c r="J15" s="93" t="s">
        <v>51</v>
      </c>
      <c r="K15" s="99"/>
      <c r="L15" s="97"/>
      <c r="M15" s="97"/>
      <c r="N15" s="97"/>
      <c r="O15" s="97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27000</v>
      </c>
      <c r="C17" s="3">
        <v>151.47999999999999</v>
      </c>
      <c r="D17" s="57">
        <f>B17-C17-E17</f>
        <v>48.520000000000437</v>
      </c>
      <c r="E17" s="9">
        <f>SUM(F17:BE17)</f>
        <v>26800</v>
      </c>
      <c r="F17" s="34">
        <v>-200</v>
      </c>
      <c r="G17" s="34">
        <v>27000</v>
      </c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54</v>
      </c>
      <c r="B18" s="32">
        <v>11.15</v>
      </c>
      <c r="C18" s="4"/>
      <c r="D18" s="4"/>
      <c r="E18" s="4"/>
      <c r="F18" s="34" t="s">
        <v>92</v>
      </c>
      <c r="G18" s="34" t="s">
        <v>93</v>
      </c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21000</v>
      </c>
      <c r="E19" s="9">
        <f>SUM(F19:BE19)</f>
        <v>0</v>
      </c>
      <c r="F19" s="34"/>
      <c r="G19" s="34"/>
      <c r="H19" s="34"/>
      <c r="I19" s="34"/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11.12</v>
      </c>
      <c r="C20" s="20"/>
      <c r="D20" s="4"/>
      <c r="E20" s="42" t="s">
        <v>19</v>
      </c>
      <c r="F20" s="34"/>
      <c r="G20" s="34"/>
      <c r="H20" s="34"/>
      <c r="I20" s="34"/>
      <c r="J20" s="34"/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22.5</v>
      </c>
      <c r="D21" s="9">
        <f>B21-C21-E21</f>
        <v>12977.5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158.44999999999999</v>
      </c>
      <c r="D23" s="9">
        <f>B23-C23-E23</f>
        <v>35841.550000000003</v>
      </c>
      <c r="E23" s="9">
        <f>SUM(F23:BE23)</f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/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19614.330000000002</v>
      </c>
      <c r="C25" s="3">
        <v>280</v>
      </c>
      <c r="D25" s="9">
        <f>B25-C25-E25</f>
        <v>19334.330000000002</v>
      </c>
      <c r="E25" s="9">
        <f>SUM(F25:BE25)</f>
        <v>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11.14</v>
      </c>
      <c r="C26" s="32"/>
      <c r="D26" s="4"/>
      <c r="E26" s="42" t="s">
        <v>35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9.15</v>
      </c>
      <c r="C28" s="20" t="s">
        <v>78</v>
      </c>
      <c r="D28" s="9"/>
      <c r="E28" s="9"/>
      <c r="F28" s="34">
        <v>224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128614.33</v>
      </c>
      <c r="C29" s="19">
        <f>SUM(C15,C17,C19,C21,C23,C25,C27)</f>
        <v>612.42999999999995</v>
      </c>
      <c r="D29" s="11">
        <f>SUM(D15,D17,D19,D21,D23,D25,D27)</f>
        <v>101201.90000000001</v>
      </c>
      <c r="E29" s="11">
        <f>SUM(E15,E17,E19,E21,E23,E25,E27)</f>
        <v>26800</v>
      </c>
      <c r="F29" s="44" t="s">
        <v>91</v>
      </c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/>
      <c r="G31" s="60"/>
      <c r="H31" s="2"/>
      <c r="I31" s="2"/>
      <c r="J31" s="84" t="s">
        <v>45</v>
      </c>
      <c r="K31" s="90">
        <f>SUM(B12,B29)</f>
        <v>282500</v>
      </c>
      <c r="L31" s="2"/>
      <c r="M31" s="69" t="s">
        <v>48</v>
      </c>
      <c r="N31" s="90">
        <f>SUM(A39,A48,A58)</f>
        <v>70000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28551.229999999981</v>
      </c>
      <c r="L32" s="2"/>
      <c r="M32" s="91" t="s">
        <v>49</v>
      </c>
      <c r="N32" s="92">
        <f>SUM(N31,-K32)</f>
        <v>41448.770000000019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46</v>
      </c>
      <c r="K33" s="90">
        <f>SUM(D12,D29)</f>
        <v>253948.77000000002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100">
        <v>43110</v>
      </c>
      <c r="E37" s="100">
        <v>43297</v>
      </c>
      <c r="F37" s="100">
        <v>43116</v>
      </c>
      <c r="G37" s="102"/>
      <c r="H37" s="102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100">
        <v>43275</v>
      </c>
      <c r="E39" s="40"/>
      <c r="F39" s="29"/>
      <c r="G39" s="25"/>
      <c r="H39" s="25"/>
      <c r="I39" s="26"/>
    </row>
    <row r="40" spans="1:14">
      <c r="A40" s="88" t="s">
        <v>44</v>
      </c>
      <c r="D40" s="39" t="s">
        <v>40</v>
      </c>
      <c r="E40" s="96">
        <v>20180624</v>
      </c>
      <c r="F40" s="96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0</v>
      </c>
      <c r="B43" s="25">
        <v>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0</v>
      </c>
      <c r="B48" s="25">
        <f>SUM(B43,B45,B47)</f>
        <v>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4" t="s">
        <v>87</v>
      </c>
      <c r="B60" s="96" t="s">
        <v>90</v>
      </c>
      <c r="C60" s="84"/>
    </row>
    <row r="61" spans="1:10">
      <c r="A61" s="104"/>
      <c r="B61" s="105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8" activePane="bottomLeft" state="frozen"/>
      <selection pane="bottomLeft" activeCell="C5" sqref="C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82665.5</v>
      </c>
      <c r="E3" s="8">
        <f>SUM(F3:BE3)</f>
        <v>31334.5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5"/>
      <c r="C4" s="4"/>
      <c r="D4" s="4"/>
      <c r="E4" s="4"/>
      <c r="F4" s="34" t="s">
        <v>101</v>
      </c>
      <c r="G4" s="34"/>
      <c r="H4" s="34" t="s">
        <v>107</v>
      </c>
      <c r="I4" s="34" t="s">
        <v>53</v>
      </c>
      <c r="J4" s="34" t="s">
        <v>109</v>
      </c>
      <c r="K4" s="34" t="s">
        <v>111</v>
      </c>
      <c r="L4" s="34">
        <v>12.15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23582.400000000001</v>
      </c>
      <c r="E5" s="8">
        <f>SUM(F5:BE5)</f>
        <v>24417.599999999999</v>
      </c>
      <c r="F5" s="33">
        <v>2000</v>
      </c>
      <c r="G5" s="36">
        <v>9650</v>
      </c>
      <c r="H5" s="33">
        <v>6830</v>
      </c>
      <c r="I5" s="36">
        <v>5937.6</v>
      </c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>
        <v>12.28</v>
      </c>
      <c r="C6" s="4"/>
      <c r="D6" s="4"/>
      <c r="E6" s="4"/>
      <c r="F6" s="34">
        <v>12.11</v>
      </c>
      <c r="G6" s="34" t="s">
        <v>109</v>
      </c>
      <c r="H6" s="34" t="s">
        <v>111</v>
      </c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36</v>
      </c>
      <c r="B7" s="4">
        <v>500</v>
      </c>
      <c r="C7" s="4">
        <v>500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9532.4</v>
      </c>
      <c r="E9" s="8">
        <f>SUM(F9:BE9)</f>
        <v>7467.6</v>
      </c>
      <c r="F9" s="46">
        <v>2000</v>
      </c>
      <c r="G9" s="34">
        <v>102.3</v>
      </c>
      <c r="H9" s="34">
        <v>365.3</v>
      </c>
      <c r="I9" s="34">
        <v>5000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5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32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68</v>
      </c>
      <c r="B12" s="12">
        <f>SUM(B3,B5,B7,B9,B11)</f>
        <v>179500</v>
      </c>
      <c r="C12" s="76">
        <f>SUM(C3,C5,C7,C9,C11)</f>
        <v>500</v>
      </c>
      <c r="D12" s="7">
        <f>SUM(D3,D5,D7,D9,D11)</f>
        <v>115780.29999999999</v>
      </c>
      <c r="E12" s="7">
        <f>SUM(E3,E5,E7,E9,E11)</f>
        <v>63219.7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4"/>
      <c r="H13" s="94"/>
      <c r="I13" s="107" t="s">
        <v>104</v>
      </c>
      <c r="J13" s="107" t="s">
        <v>105</v>
      </c>
      <c r="K13" s="94"/>
      <c r="L13" s="94"/>
      <c r="M13" s="94"/>
      <c r="N13" s="94"/>
      <c r="O13" s="94"/>
      <c r="P13" s="94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4"/>
      <c r="H14" s="94"/>
      <c r="I14" s="94"/>
      <c r="J14" s="94"/>
      <c r="K14" s="97"/>
      <c r="L14" s="98"/>
      <c r="M14" s="94"/>
      <c r="N14" s="93"/>
      <c r="O14" s="94"/>
      <c r="P14" s="94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39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3"/>
      <c r="J15" s="93"/>
      <c r="K15" s="99"/>
      <c r="L15" s="97"/>
      <c r="M15" s="97"/>
      <c r="N15" s="97"/>
      <c r="O15" s="97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88145.9</v>
      </c>
      <c r="E17" s="9">
        <f>SUM(F17:BE17)</f>
        <v>19854.099999999999</v>
      </c>
      <c r="F17" s="34">
        <v>7536</v>
      </c>
      <c r="G17" s="34">
        <v>8253.5</v>
      </c>
      <c r="H17" s="34">
        <v>3000</v>
      </c>
      <c r="I17" s="34">
        <v>169</v>
      </c>
      <c r="J17" s="34">
        <v>171.6</v>
      </c>
      <c r="K17" s="34">
        <v>180</v>
      </c>
      <c r="L17" s="34">
        <v>192</v>
      </c>
      <c r="M17" s="34">
        <v>180</v>
      </c>
      <c r="N17" s="34">
        <v>172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1" t="s">
        <v>112</v>
      </c>
      <c r="B18" s="32">
        <v>11.15</v>
      </c>
      <c r="C18" s="4"/>
      <c r="D18" s="4"/>
      <c r="E18" s="4"/>
      <c r="F18" s="34" t="s">
        <v>96</v>
      </c>
      <c r="G18" s="34" t="s">
        <v>97</v>
      </c>
      <c r="H18" s="34" t="s">
        <v>98</v>
      </c>
      <c r="I18" s="34">
        <v>1</v>
      </c>
      <c r="J18" s="34">
        <v>2</v>
      </c>
      <c r="K18" s="34">
        <v>3</v>
      </c>
      <c r="L18" s="34">
        <v>3</v>
      </c>
      <c r="M18" s="34">
        <v>5</v>
      </c>
      <c r="N18" s="34">
        <v>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10320.200000000001</v>
      </c>
      <c r="E19" s="9">
        <f>SUM(F19:BE19)</f>
        <v>10679.8</v>
      </c>
      <c r="F19" s="34">
        <v>200</v>
      </c>
      <c r="G19" s="34">
        <v>2000</v>
      </c>
      <c r="H19" s="34">
        <v>500</v>
      </c>
      <c r="I19" s="34">
        <v>205.3</v>
      </c>
      <c r="J19" s="34">
        <v>211.5</v>
      </c>
      <c r="K19" s="34">
        <v>7563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43</v>
      </c>
      <c r="B20" s="15">
        <v>12.13</v>
      </c>
      <c r="C20" s="20"/>
      <c r="D20" s="4"/>
      <c r="E20" s="42" t="s">
        <v>19</v>
      </c>
      <c r="F20" s="34"/>
      <c r="G20" s="34" t="s">
        <v>33</v>
      </c>
      <c r="H20" s="34"/>
      <c r="I20" s="34"/>
      <c r="J20" s="34"/>
      <c r="K20" s="34" t="s">
        <v>100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8000</v>
      </c>
      <c r="E21" s="8">
        <f>SUM(F21:BE21)</f>
        <v>5000</v>
      </c>
      <c r="F21" s="35">
        <v>5000</v>
      </c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 t="s">
        <v>99</v>
      </c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26040</v>
      </c>
      <c r="E23" s="9">
        <f>SUM(F23:BE23)</f>
        <v>9960</v>
      </c>
      <c r="F23" s="34">
        <v>1000</v>
      </c>
      <c r="G23" s="34">
        <v>8960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 t="s">
        <v>99</v>
      </c>
      <c r="G24" s="34" t="s">
        <v>100</v>
      </c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34</v>
      </c>
      <c r="B25" s="21">
        <f>SUM(A31,-B11)</f>
        <v>20000</v>
      </c>
      <c r="C25" s="3"/>
      <c r="D25" s="9">
        <f>B25-C25-E25</f>
        <v>19820</v>
      </c>
      <c r="E25" s="9">
        <f>SUM(F25:BE25)</f>
        <v>180</v>
      </c>
      <c r="F25" s="34">
        <v>180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38</v>
      </c>
      <c r="B26" s="15">
        <v>11.14</v>
      </c>
      <c r="C26" s="32"/>
      <c r="D26" s="4"/>
      <c r="E26" s="42" t="s">
        <v>35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16000</v>
      </c>
      <c r="C27" s="3"/>
      <c r="D27" s="9">
        <f>B27-C27-E27</f>
        <v>16000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3" t="s">
        <v>76</v>
      </c>
      <c r="B28" s="21">
        <v>9.15</v>
      </c>
      <c r="C28" s="20" t="s">
        <v>78</v>
      </c>
      <c r="D28" s="9"/>
      <c r="E28" s="9"/>
      <c r="F28" s="34">
        <v>3564.87</v>
      </c>
      <c r="G28" s="34">
        <v>1000</v>
      </c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214000</v>
      </c>
      <c r="C29" s="19">
        <f>SUM(C15,C17,C19,C21,C23,C25,C27)</f>
        <v>0</v>
      </c>
      <c r="D29" s="11">
        <f>SUM(D15,D17,D19,D21,D23,D25,D27)</f>
        <v>168326.09999999998</v>
      </c>
      <c r="E29" s="11">
        <f>SUM(E15,E17,E19,E21,E23,E25,E27)</f>
        <v>45673.899999999994</v>
      </c>
      <c r="F29" s="44"/>
      <c r="G29" s="44" t="s">
        <v>33</v>
      </c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41</v>
      </c>
      <c r="C31" s="2"/>
      <c r="E31" s="2"/>
      <c r="F31" s="52"/>
      <c r="G31" s="60"/>
      <c r="H31" s="2"/>
      <c r="I31" s="2"/>
      <c r="J31" s="84" t="s">
        <v>45</v>
      </c>
      <c r="K31" s="90">
        <f>SUM(B12,B29)</f>
        <v>393500</v>
      </c>
      <c r="L31" s="2"/>
      <c r="M31" s="69" t="s">
        <v>48</v>
      </c>
      <c r="N31" s="90">
        <f>SUM(A39,A48,A58)</f>
        <v>154700</v>
      </c>
      <c r="O31" s="2"/>
    </row>
    <row r="32" spans="1:52">
      <c r="F32" s="2"/>
      <c r="G32" s="22"/>
      <c r="H32" s="2"/>
      <c r="I32" s="2"/>
      <c r="J32" s="84" t="s">
        <v>47</v>
      </c>
      <c r="K32" s="89">
        <f>SUM(K31,-K33)</f>
        <v>109393.60000000003</v>
      </c>
      <c r="L32" s="2"/>
      <c r="M32" s="91" t="s">
        <v>49</v>
      </c>
      <c r="N32" s="92">
        <f>SUM(N31,-K32)</f>
        <v>45306.399999999965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46</v>
      </c>
      <c r="K33" s="90">
        <f>SUM(D12,D29)</f>
        <v>284106.39999999997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100">
        <v>43110</v>
      </c>
      <c r="E37" s="100">
        <v>43297</v>
      </c>
      <c r="F37" s="100">
        <v>43116</v>
      </c>
      <c r="G37" s="102"/>
      <c r="H37" s="102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100">
        <v>43275</v>
      </c>
      <c r="E39" s="40"/>
      <c r="F39" s="29"/>
      <c r="G39" s="25"/>
      <c r="H39" s="25"/>
      <c r="I39" s="26"/>
    </row>
    <row r="40" spans="1:14">
      <c r="A40" s="88" t="s">
        <v>94</v>
      </c>
      <c r="D40" s="39" t="s">
        <v>40</v>
      </c>
      <c r="E40" s="96">
        <v>20180624</v>
      </c>
      <c r="F40" s="96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64700</v>
      </c>
      <c r="B43" s="25">
        <v>64700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64700</v>
      </c>
      <c r="B48" s="25">
        <f>SUM(B43,B45,B47)</f>
        <v>64700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9" t="s">
        <v>113</v>
      </c>
      <c r="B49" s="109">
        <v>3000</v>
      </c>
    </row>
    <row r="50" spans="1:12">
      <c r="A50" s="109"/>
      <c r="B50" s="110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5000</v>
      </c>
      <c r="B53" s="25">
        <v>0</v>
      </c>
      <c r="C53" s="27">
        <f>SUM(D53:U53)</f>
        <v>5000</v>
      </c>
      <c r="D53" s="30">
        <v>2000</v>
      </c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>
        <v>42743</v>
      </c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15000</v>
      </c>
      <c r="B57" s="25">
        <v>0</v>
      </c>
      <c r="C57" s="27">
        <f>SUM(D57:U57)</f>
        <v>15000</v>
      </c>
      <c r="D57" s="31">
        <v>5000</v>
      </c>
      <c r="E57" s="31">
        <v>10000</v>
      </c>
      <c r="F57" s="31"/>
      <c r="G57" s="31"/>
      <c r="H57" s="31"/>
      <c r="I57" s="31"/>
    </row>
    <row r="58" spans="1:12">
      <c r="A58" s="24">
        <f>SUM(A53,A55,A57)</f>
        <v>20000</v>
      </c>
      <c r="B58" s="25">
        <f>SUM(B53,B55,B57)</f>
        <v>0</v>
      </c>
      <c r="C58" s="25">
        <f>SUM(C53,C55,C57)</f>
        <v>20000</v>
      </c>
      <c r="D58" s="29">
        <v>42815</v>
      </c>
      <c r="E58" s="29">
        <v>42787</v>
      </c>
      <c r="F58" s="29"/>
      <c r="G58" s="29"/>
      <c r="H58" s="29"/>
      <c r="I58" s="29"/>
    </row>
    <row r="60" spans="1:12">
      <c r="A60" s="104" t="s">
        <v>87</v>
      </c>
      <c r="B60" s="96" t="s">
        <v>90</v>
      </c>
      <c r="C60" s="84"/>
    </row>
    <row r="61" spans="1:12">
      <c r="A61" s="104"/>
      <c r="B61" s="105">
        <v>42990</v>
      </c>
      <c r="C61" s="84"/>
    </row>
    <row r="63" spans="1:12">
      <c r="B63" s="1">
        <f>SUM(D63:AC64)</f>
        <v>110665.3</v>
      </c>
      <c r="C63" s="1" t="s">
        <v>95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6" t="s">
        <v>102</v>
      </c>
    </row>
    <row r="67" spans="1:26">
      <c r="A67" s="106" t="s">
        <v>103</v>
      </c>
    </row>
    <row r="68" spans="1:26">
      <c r="A68" s="108" t="s">
        <v>106</v>
      </c>
      <c r="B68" s="67">
        <f>SUM(C68:Z80)</f>
        <v>9213.2000000000007</v>
      </c>
      <c r="C68" s="14">
        <v>220</v>
      </c>
      <c r="D68" s="14">
        <v>102.3</v>
      </c>
      <c r="E68" s="14">
        <v>365.3</v>
      </c>
      <c r="F68" s="14">
        <v>171.6</v>
      </c>
      <c r="G68" s="14">
        <v>180</v>
      </c>
      <c r="H68" s="14">
        <v>192</v>
      </c>
      <c r="I68" s="14">
        <v>180</v>
      </c>
      <c r="J68" s="14">
        <v>172</v>
      </c>
      <c r="K68" s="14">
        <v>7630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当前</vt:lpstr>
      <vt:lpstr>空</vt:lpstr>
      <vt:lpstr>20170910</vt:lpstr>
      <vt:lpstr>20170925</vt:lpstr>
      <vt:lpstr>20171028</vt:lpstr>
      <vt:lpstr>20171223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2018-01-01T16:35:06Z</dcterms:modified>
</cp:coreProperties>
</file>