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311" sheetId="44" r:id="rId3"/>
    <sheet name="20180318" sheetId="45" r:id="rId4"/>
    <sheet name="20180410" sheetId="46" r:id="rId5"/>
    <sheet name="20180424" sheetId="47" r:id="rId6"/>
    <sheet name="20180509" sheetId="48" r:id="rId7"/>
    <sheet name="20180523" sheetId="49" r:id="rId8"/>
    <sheet name="20180610" sheetId="50" r:id="rId9"/>
  </sheets>
  <calcPr calcId="144525"/>
</workbook>
</file>

<file path=xl/calcChain.xml><?xml version="1.0" encoding="utf-8"?>
<calcChain xmlns="http://schemas.openxmlformats.org/spreadsheetml/2006/main">
  <c r="K1" i="13" l="1"/>
  <c r="B68" i="50"/>
  <c r="C60" i="50"/>
  <c r="B60" i="50"/>
  <c r="C59" i="50"/>
  <c r="A59" i="50"/>
  <c r="C57" i="50"/>
  <c r="A57" i="50"/>
  <c r="A60" i="50" s="1"/>
  <c r="C55" i="50"/>
  <c r="A55" i="50"/>
  <c r="B50" i="50"/>
  <c r="C49" i="50"/>
  <c r="A49" i="50" s="1"/>
  <c r="C47" i="50"/>
  <c r="A47" i="50" s="1"/>
  <c r="C45" i="50"/>
  <c r="C50" i="50" s="1"/>
  <c r="C41" i="50"/>
  <c r="B41" i="50"/>
  <c r="C40" i="50"/>
  <c r="A40" i="50"/>
  <c r="C38" i="50"/>
  <c r="A38" i="50"/>
  <c r="C36" i="50"/>
  <c r="A36" i="50"/>
  <c r="A41" i="50" s="1"/>
  <c r="E29" i="50"/>
  <c r="C29" i="50"/>
  <c r="D29" i="50" s="1"/>
  <c r="E27" i="50"/>
  <c r="D27" i="50"/>
  <c r="B27" i="50"/>
  <c r="B31" i="50" s="1"/>
  <c r="E25" i="50"/>
  <c r="D25" i="50" s="1"/>
  <c r="E23" i="50"/>
  <c r="D23" i="50" s="1"/>
  <c r="E21" i="50"/>
  <c r="D21" i="50" s="1"/>
  <c r="E19" i="50"/>
  <c r="D19" i="50" s="1"/>
  <c r="E17" i="50"/>
  <c r="E31" i="50" s="1"/>
  <c r="C17" i="50"/>
  <c r="D17" i="50" s="1"/>
  <c r="E15" i="50"/>
  <c r="D15" i="50"/>
  <c r="C14" i="50"/>
  <c r="B14" i="50"/>
  <c r="E13" i="50"/>
  <c r="D13" i="50"/>
  <c r="E11" i="50"/>
  <c r="D11" i="50"/>
  <c r="E9" i="50"/>
  <c r="D9" i="50"/>
  <c r="E7" i="50"/>
  <c r="D7" i="50"/>
  <c r="E5" i="50"/>
  <c r="D5" i="50"/>
  <c r="E3" i="50"/>
  <c r="E14" i="50" s="1"/>
  <c r="D3" i="50"/>
  <c r="D14" i="50" s="1"/>
  <c r="K35" i="50" l="1"/>
  <c r="K34" i="50" s="1"/>
  <c r="K33" i="50"/>
  <c r="D31" i="50"/>
  <c r="C31" i="50"/>
  <c r="A45" i="50"/>
  <c r="A50" i="50" s="1"/>
  <c r="N33" i="50" s="1"/>
  <c r="C14" i="13"/>
  <c r="B14" i="13"/>
  <c r="N34" i="50" l="1"/>
  <c r="E3" i="13"/>
  <c r="D3" i="13" l="1"/>
  <c r="C17" i="13"/>
  <c r="B66" i="49"/>
  <c r="B58" i="49"/>
  <c r="C57" i="49"/>
  <c r="A57" i="49"/>
  <c r="C55" i="49"/>
  <c r="C58" i="49" s="1"/>
  <c r="A55" i="49"/>
  <c r="A58" i="49" s="1"/>
  <c r="C53" i="49"/>
  <c r="A53" i="49"/>
  <c r="B48" i="49"/>
  <c r="C47" i="49"/>
  <c r="A47" i="49"/>
  <c r="C45" i="49"/>
  <c r="A45" i="49" s="1"/>
  <c r="C43" i="49"/>
  <c r="A43" i="49"/>
  <c r="C39" i="49"/>
  <c r="B39" i="49"/>
  <c r="C38" i="49"/>
  <c r="A38" i="49"/>
  <c r="C36" i="49"/>
  <c r="A36" i="49"/>
  <c r="C34" i="49"/>
  <c r="A34" i="49"/>
  <c r="A39" i="49" s="1"/>
  <c r="E27" i="49"/>
  <c r="C27" i="49"/>
  <c r="D27" i="49" s="1"/>
  <c r="E25" i="49"/>
  <c r="B25" i="49"/>
  <c r="B29" i="49" s="1"/>
  <c r="E23" i="49"/>
  <c r="D23" i="49" s="1"/>
  <c r="E21" i="49"/>
  <c r="D21" i="49"/>
  <c r="E19" i="49"/>
  <c r="D19" i="49" s="1"/>
  <c r="E17" i="49"/>
  <c r="D17" i="49"/>
  <c r="E15" i="49"/>
  <c r="E29" i="49" s="1"/>
  <c r="C15" i="49"/>
  <c r="D15" i="49" s="1"/>
  <c r="E13" i="49"/>
  <c r="D13" i="49"/>
  <c r="C12" i="49"/>
  <c r="B12" i="49"/>
  <c r="K31" i="49" s="1"/>
  <c r="E11" i="49"/>
  <c r="D11" i="49"/>
  <c r="E9" i="49"/>
  <c r="D9" i="49"/>
  <c r="E7" i="49"/>
  <c r="D7" i="49"/>
  <c r="E5" i="49"/>
  <c r="D5" i="49"/>
  <c r="E3" i="49"/>
  <c r="E12" i="49" s="1"/>
  <c r="D3" i="49"/>
  <c r="D12" i="49" s="1"/>
  <c r="A48" i="49" l="1"/>
  <c r="N31" i="49" s="1"/>
  <c r="C29" i="49"/>
  <c r="C48" i="49"/>
  <c r="D25" i="49"/>
  <c r="D29" i="49" s="1"/>
  <c r="K33" i="49" s="1"/>
  <c r="K32" i="49" s="1"/>
  <c r="N32" i="49" s="1"/>
  <c r="B66" i="48"/>
  <c r="C58" i="48"/>
  <c r="B58" i="48"/>
  <c r="C57" i="48"/>
  <c r="A57" i="48"/>
  <c r="C55" i="48"/>
  <c r="A55" i="48"/>
  <c r="C53" i="48"/>
  <c r="A53" i="48"/>
  <c r="A58" i="48" s="1"/>
  <c r="B48" i="48"/>
  <c r="C47" i="48"/>
  <c r="A47" i="48" s="1"/>
  <c r="C45" i="48"/>
  <c r="A45" i="48"/>
  <c r="C43" i="48"/>
  <c r="C48" i="48" s="1"/>
  <c r="B39" i="48"/>
  <c r="A39" i="48"/>
  <c r="C38" i="48"/>
  <c r="A38" i="48"/>
  <c r="C36" i="48"/>
  <c r="C39" i="48" s="1"/>
  <c r="A36" i="48"/>
  <c r="C34" i="48"/>
  <c r="A34" i="48"/>
  <c r="B29" i="48"/>
  <c r="K31" i="48" s="1"/>
  <c r="E27" i="48"/>
  <c r="C27" i="48"/>
  <c r="D27" i="48" s="1"/>
  <c r="E25" i="48"/>
  <c r="D25" i="48"/>
  <c r="B25" i="48"/>
  <c r="E23" i="48"/>
  <c r="D23" i="48"/>
  <c r="E21" i="48"/>
  <c r="D21" i="48" s="1"/>
  <c r="E19" i="48"/>
  <c r="D19" i="48"/>
  <c r="E17" i="48"/>
  <c r="D17" i="48" s="1"/>
  <c r="E15" i="48"/>
  <c r="C15" i="48"/>
  <c r="C29" i="48" s="1"/>
  <c r="E13" i="48"/>
  <c r="D13" i="48" s="1"/>
  <c r="C12" i="48"/>
  <c r="B12" i="48"/>
  <c r="E11" i="48"/>
  <c r="D11" i="48"/>
  <c r="E9" i="48"/>
  <c r="D9" i="48" s="1"/>
  <c r="E7" i="48"/>
  <c r="D7" i="48"/>
  <c r="E5" i="48"/>
  <c r="D5" i="48" s="1"/>
  <c r="E3" i="48"/>
  <c r="E12" i="48" s="1"/>
  <c r="D3" i="48"/>
  <c r="D12" i="48" s="1"/>
  <c r="D15" i="48" l="1"/>
  <c r="D29" i="48" s="1"/>
  <c r="K33" i="48" s="1"/>
  <c r="K32" i="48" s="1"/>
  <c r="E29" i="48"/>
  <c r="A43" i="48"/>
  <c r="A48" i="48" s="1"/>
  <c r="N31" i="48" s="1"/>
  <c r="N32" i="48" l="1"/>
  <c r="B66" i="47"/>
  <c r="B58" i="47"/>
  <c r="C57" i="47"/>
  <c r="A57" i="47" s="1"/>
  <c r="C55" i="47"/>
  <c r="A55" i="47" s="1"/>
  <c r="C53" i="47"/>
  <c r="C58" i="47" s="1"/>
  <c r="A53" i="47"/>
  <c r="B48" i="47"/>
  <c r="C47" i="47"/>
  <c r="A47" i="47"/>
  <c r="C45" i="47"/>
  <c r="A45" i="47" s="1"/>
  <c r="C43" i="47"/>
  <c r="A43" i="47"/>
  <c r="B39" i="47"/>
  <c r="C38" i="47"/>
  <c r="A38" i="47" s="1"/>
  <c r="C36" i="47"/>
  <c r="A36" i="47"/>
  <c r="C34" i="47"/>
  <c r="C39" i="47" s="1"/>
  <c r="E27" i="47"/>
  <c r="C27" i="47"/>
  <c r="D27" i="47" s="1"/>
  <c r="E25" i="47"/>
  <c r="B25" i="47"/>
  <c r="B29" i="47" s="1"/>
  <c r="E23" i="47"/>
  <c r="D23" i="47" s="1"/>
  <c r="E21" i="47"/>
  <c r="D21" i="47"/>
  <c r="E19" i="47"/>
  <c r="D19" i="47" s="1"/>
  <c r="E17" i="47"/>
  <c r="D17" i="47"/>
  <c r="E15" i="47"/>
  <c r="C15" i="47"/>
  <c r="E13" i="47"/>
  <c r="D13" i="47" s="1"/>
  <c r="C12" i="47"/>
  <c r="B12" i="47"/>
  <c r="K31" i="47" s="1"/>
  <c r="E11" i="47"/>
  <c r="D11" i="47" s="1"/>
  <c r="E9" i="47"/>
  <c r="D9" i="47" s="1"/>
  <c r="E7" i="47"/>
  <c r="D7" i="47" s="1"/>
  <c r="E5" i="47"/>
  <c r="D5" i="47" s="1"/>
  <c r="E3" i="47"/>
  <c r="D3" i="47"/>
  <c r="A58" i="47" l="1"/>
  <c r="E12" i="47"/>
  <c r="A48" i="47"/>
  <c r="E29" i="47"/>
  <c r="D15" i="47"/>
  <c r="C48" i="47"/>
  <c r="D12" i="47"/>
  <c r="D29" i="47"/>
  <c r="C29" i="47"/>
  <c r="A34" i="47"/>
  <c r="A39" i="47" s="1"/>
  <c r="D25" i="47"/>
  <c r="N31" i="47" l="1"/>
  <c r="K33" i="47"/>
  <c r="K32" i="47" s="1"/>
  <c r="N32" i="47" s="1"/>
  <c r="B66" i="46"/>
  <c r="B58" i="46"/>
  <c r="C57" i="46"/>
  <c r="A57" i="46"/>
  <c r="C55" i="46"/>
  <c r="C53" i="46"/>
  <c r="A53" i="46" s="1"/>
  <c r="B48" i="46"/>
  <c r="C47" i="46"/>
  <c r="A47" i="46" s="1"/>
  <c r="C45" i="46"/>
  <c r="A45" i="46"/>
  <c r="C43" i="46"/>
  <c r="A43" i="46" s="1"/>
  <c r="A48" i="46" s="1"/>
  <c r="B39" i="46"/>
  <c r="C38" i="46"/>
  <c r="A38" i="46" s="1"/>
  <c r="C36" i="46"/>
  <c r="A36" i="46" s="1"/>
  <c r="C34" i="46"/>
  <c r="E27" i="46"/>
  <c r="D27" i="46"/>
  <c r="C27" i="46"/>
  <c r="E25" i="46"/>
  <c r="B25" i="46"/>
  <c r="B29" i="46" s="1"/>
  <c r="E23" i="46"/>
  <c r="D23" i="46" s="1"/>
  <c r="E21" i="46"/>
  <c r="D21" i="46"/>
  <c r="E19" i="46"/>
  <c r="D19" i="46" s="1"/>
  <c r="E17" i="46"/>
  <c r="D17" i="46" s="1"/>
  <c r="E15" i="46"/>
  <c r="D15" i="46"/>
  <c r="E13" i="46"/>
  <c r="D13" i="46" s="1"/>
  <c r="C12" i="46"/>
  <c r="B12" i="46"/>
  <c r="K31" i="46" s="1"/>
  <c r="E11" i="46"/>
  <c r="D11" i="46" s="1"/>
  <c r="E9" i="46"/>
  <c r="D9" i="46" s="1"/>
  <c r="E7" i="46"/>
  <c r="D7" i="46"/>
  <c r="E5" i="46"/>
  <c r="D5" i="46" s="1"/>
  <c r="E3" i="46"/>
  <c r="D3" i="46"/>
  <c r="E12" i="46" l="1"/>
  <c r="C39" i="46"/>
  <c r="C48" i="46"/>
  <c r="D12" i="46"/>
  <c r="C58" i="46"/>
  <c r="E29" i="46"/>
  <c r="C29" i="46"/>
  <c r="A34" i="46"/>
  <c r="A39" i="46" s="1"/>
  <c r="A55" i="46"/>
  <c r="A58" i="46" s="1"/>
  <c r="D25" i="46"/>
  <c r="D29" i="46" s="1"/>
  <c r="B66" i="45"/>
  <c r="B58" i="45"/>
  <c r="C57" i="45"/>
  <c r="A57" i="45"/>
  <c r="C55" i="45"/>
  <c r="A55" i="45" s="1"/>
  <c r="A58" i="45" s="1"/>
  <c r="C53" i="45"/>
  <c r="A53" i="45"/>
  <c r="B48" i="45"/>
  <c r="C47" i="45"/>
  <c r="A47" i="45" s="1"/>
  <c r="C45" i="45"/>
  <c r="A45" i="45" s="1"/>
  <c r="C43" i="45"/>
  <c r="C48" i="45" s="1"/>
  <c r="B39" i="45"/>
  <c r="C38" i="45"/>
  <c r="A38" i="45" s="1"/>
  <c r="C36" i="45"/>
  <c r="A36" i="45" s="1"/>
  <c r="C34" i="45"/>
  <c r="C39" i="45" s="1"/>
  <c r="A34" i="45"/>
  <c r="E27" i="45"/>
  <c r="C27" i="45"/>
  <c r="D27" i="45" s="1"/>
  <c r="E25" i="45"/>
  <c r="B25" i="45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E11" i="45"/>
  <c r="D11" i="45" s="1"/>
  <c r="E9" i="45"/>
  <c r="D9" i="45"/>
  <c r="E7" i="45"/>
  <c r="D7" i="45" s="1"/>
  <c r="E5" i="45"/>
  <c r="D5" i="45"/>
  <c r="E3" i="45"/>
  <c r="E12" i="45" s="1"/>
  <c r="C58" i="45" l="1"/>
  <c r="K33" i="46"/>
  <c r="K32" i="46" s="1"/>
  <c r="K31" i="45"/>
  <c r="D25" i="45"/>
  <c r="B29" i="45"/>
  <c r="A43" i="45"/>
  <c r="A48" i="45" s="1"/>
  <c r="N31" i="46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B58" i="44"/>
  <c r="C57" i="44"/>
  <c r="A57" i="44" s="1"/>
  <c r="C55" i="44"/>
  <c r="A55" i="44"/>
  <c r="C53" i="44"/>
  <c r="A53" i="44" s="1"/>
  <c r="B48" i="44"/>
  <c r="C47" i="44"/>
  <c r="A47" i="44" s="1"/>
  <c r="C45" i="44"/>
  <c r="A45" i="44" s="1"/>
  <c r="C43" i="44"/>
  <c r="B39" i="44"/>
  <c r="C38" i="44"/>
  <c r="A38" i="44" s="1"/>
  <c r="C36" i="44"/>
  <c r="A36" i="44"/>
  <c r="C34" i="44"/>
  <c r="A34" i="44" s="1"/>
  <c r="E27" i="44"/>
  <c r="C27" i="44"/>
  <c r="D27" i="44" s="1"/>
  <c r="E25" i="44"/>
  <c r="B25" i="44"/>
  <c r="B29" i="44" s="1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E13" i="44"/>
  <c r="D13" i="44"/>
  <c r="C12" i="44"/>
  <c r="B12" i="44"/>
  <c r="E11" i="44"/>
  <c r="D11" i="44"/>
  <c r="E9" i="44"/>
  <c r="D9" i="44" s="1"/>
  <c r="E7" i="44"/>
  <c r="D7" i="44"/>
  <c r="E5" i="44"/>
  <c r="D5" i="44" s="1"/>
  <c r="E3" i="44"/>
  <c r="D3" i="44"/>
  <c r="A58" i="44" l="1"/>
  <c r="A39" i="44"/>
  <c r="E12" i="44"/>
  <c r="D25" i="44"/>
  <c r="D29" i="44" s="1"/>
  <c r="K33" i="44" s="1"/>
  <c r="K32" i="44" s="1"/>
  <c r="C39" i="44"/>
  <c r="C58" i="44"/>
  <c r="D12" i="44"/>
  <c r="K31" i="44"/>
  <c r="D15" i="44"/>
  <c r="C48" i="44"/>
  <c r="C29" i="44"/>
  <c r="A43" i="44"/>
  <c r="A48" i="44" s="1"/>
  <c r="N31" i="44" s="1"/>
  <c r="B27" i="13"/>
  <c r="N32" i="44" l="1"/>
  <c r="E21" i="13"/>
  <c r="D21" i="13" s="1"/>
  <c r="E19" i="13"/>
  <c r="D19" i="13" s="1"/>
  <c r="E17" i="13"/>
  <c r="D17" i="13" s="1"/>
  <c r="C47" i="13" l="1"/>
  <c r="A47" i="13" s="1"/>
  <c r="C36" i="13"/>
  <c r="A36" i="13" s="1"/>
  <c r="C29" i="13"/>
  <c r="C31" i="13" s="1"/>
  <c r="E25" i="13"/>
  <c r="D25" i="13" s="1"/>
  <c r="C40" i="13"/>
  <c r="A40" i="13" s="1"/>
  <c r="C38" i="13"/>
  <c r="A38" i="13" s="1"/>
  <c r="B31" i="13"/>
  <c r="E9" i="13"/>
  <c r="D9" i="13" s="1"/>
  <c r="E13" i="13"/>
  <c r="D13" i="13" s="1"/>
  <c r="E27" i="13"/>
  <c r="D27" i="13" s="1"/>
  <c r="B60" i="13"/>
  <c r="C59" i="13"/>
  <c r="A59" i="13" s="1"/>
  <c r="C57" i="13"/>
  <c r="A57" i="13" s="1"/>
  <c r="C55" i="13"/>
  <c r="A55" i="13" s="1"/>
  <c r="E15" i="13"/>
  <c r="D15" i="13" s="1"/>
  <c r="C45" i="13"/>
  <c r="A45" i="13" s="1"/>
  <c r="B50" i="13"/>
  <c r="C49" i="13"/>
  <c r="A49" i="13" s="1"/>
  <c r="B41" i="13"/>
  <c r="E29" i="13"/>
  <c r="E23" i="13"/>
  <c r="D23" i="13" s="1"/>
  <c r="E11" i="13"/>
  <c r="D11" i="13" s="1"/>
  <c r="E7" i="13"/>
  <c r="D7" i="13" s="1"/>
  <c r="E5" i="13"/>
  <c r="D5" i="13" l="1"/>
  <c r="D14" i="13" s="1"/>
  <c r="E14" i="13"/>
  <c r="D29" i="13"/>
  <c r="K33" i="13"/>
  <c r="A41" i="13"/>
  <c r="C60" i="13"/>
  <c r="A60" i="13"/>
  <c r="A50" i="13"/>
  <c r="C50" i="13"/>
  <c r="E31" i="13"/>
  <c r="D31" i="13"/>
  <c r="C41" i="13"/>
  <c r="N33" i="13" l="1"/>
  <c r="K35" i="13"/>
  <c r="K34" i="13" s="1"/>
  <c r="N34" i="13" l="1"/>
</calcChain>
</file>

<file path=xl/sharedStrings.xml><?xml version="1.0" encoding="utf-8"?>
<sst xmlns="http://schemas.openxmlformats.org/spreadsheetml/2006/main" count="721" uniqueCount="134">
  <si>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</si>
  <si>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</si>
  <si>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</si>
  <si>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</si>
  <si>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</si>
  <si>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</si>
  <si>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</si>
  <si>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</si>
  <si>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</si>
  <si>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</si>
  <si>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</si>
  <si>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</si>
  <si>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</si>
  <si>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</si>
  <si>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</si>
  <si>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</si>
  <si>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</si>
  <si>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</si>
  <si>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</si>
  <si>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</si>
  <si>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</si>
  <si>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</si>
  <si>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</si>
  <si>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</si>
  <si>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</si>
  <si>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</si>
  <si>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</si>
  <si>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</si>
  <si>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</si>
  <si>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</si>
  <si>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</si>
  <si>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</si>
  <si>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</si>
  <si>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</si>
  <si>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</si>
  <si>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</si>
  <si>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</si>
  <si>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</si>
  <si>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</si>
  <si>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</si>
  <si>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</si>
  <si>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</si>
  <si>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</si>
  <si>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</si>
  <si>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</si>
  <si>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</si>
  <si>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</si>
  <si>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</si>
  <si>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</si>
  <si>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</si>
  <si>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1号加油</t>
    <phoneticPr fontId="8" type="noConversion"/>
  </si>
  <si>
    <t>体重</t>
    <phoneticPr fontId="8" type="noConversion"/>
  </si>
  <si>
    <t>琼K2</t>
    <phoneticPr fontId="8" type="noConversion"/>
  </si>
  <si>
    <t>车友1105</t>
    <phoneticPr fontId="8" type="noConversion"/>
  </si>
  <si>
    <t>睿白1109</t>
    <phoneticPr fontId="8" type="noConversion"/>
  </si>
  <si>
    <t>6笔99换星8克</t>
    <phoneticPr fontId="8" type="noConversion"/>
  </si>
  <si>
    <t>A31兴行分开</t>
    <phoneticPr fontId="8" type="noConversion"/>
  </si>
  <si>
    <t>24百货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</si>
  <si>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</si>
  <si>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</si>
  <si>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</si>
  <si>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12.11一年</t>
    <phoneticPr fontId="8" type="noConversion"/>
  </si>
  <si>
    <t>交通(22)</t>
    <phoneticPr fontId="1" type="noConversion"/>
  </si>
  <si>
    <t>三次2018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</si>
  <si>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</si>
  <si>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</si>
  <si>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</si>
  <si>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</si>
  <si>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</si>
  <si>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</si>
  <si>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</si>
  <si>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</si>
  <si>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</si>
  <si>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</si>
  <si>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</si>
  <si>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</si>
  <si>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</si>
  <si>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</si>
  <si>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</si>
  <si>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</si>
  <si>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</si>
  <si>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</si>
  <si>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</si>
  <si>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</si>
  <si>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</si>
  <si>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</si>
  <si>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</si>
  <si>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</si>
  <si>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</si>
  <si>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</si>
  <si>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</si>
  <si>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</si>
  <si>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</si>
  <si>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</si>
  <si>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</si>
  <si>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</si>
  <si>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</si>
  <si>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</si>
  <si>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</si>
  <si>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</si>
  <si>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</si>
  <si>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</si>
  <si>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</si>
  <si>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</si>
  <si>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</si>
  <si>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</si>
  <si>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</si>
  <si>
    <t>普</t>
    <phoneticPr fontId="8" type="noConversion"/>
  </si>
  <si>
    <t>沃</t>
    <phoneticPr fontId="8" type="noConversion"/>
  </si>
  <si>
    <t>汇丰(10)</t>
    <phoneticPr fontId="1" type="noConversion"/>
  </si>
  <si>
    <t>百货</t>
    <phoneticPr fontId="8" type="noConversion"/>
  </si>
  <si>
    <t>车650已刷</t>
    <phoneticPr fontId="8" type="noConversion"/>
  </si>
  <si>
    <t>沃加油</t>
    <phoneticPr fontId="8" type="noConversion"/>
  </si>
  <si>
    <t>白金</t>
    <phoneticPr fontId="8" type="noConversion"/>
  </si>
  <si>
    <t>借加多宝</t>
    <phoneticPr fontId="8" type="noConversion"/>
  </si>
  <si>
    <t>金翼支付</t>
    <phoneticPr fontId="8" type="noConversion"/>
  </si>
  <si>
    <t>珠宝</t>
    <phoneticPr fontId="8" type="noConversion"/>
  </si>
  <si>
    <t>足浴</t>
    <phoneticPr fontId="8" type="noConversion"/>
  </si>
  <si>
    <t>9笔288</t>
    <phoneticPr fontId="8" type="noConversion"/>
  </si>
  <si>
    <t>加油</t>
    <phoneticPr fontId="8" type="noConversion"/>
  </si>
  <si>
    <t>27-30</t>
    <phoneticPr fontId="8" type="noConversion"/>
  </si>
  <si>
    <t>28加油查积分</t>
    <phoneticPr fontId="8" type="noConversion"/>
  </si>
  <si>
    <t>沃</t>
    <phoneticPr fontId="8" type="noConversion"/>
  </si>
  <si>
    <t>只要还170?</t>
    <phoneticPr fontId="8" type="noConversion"/>
  </si>
  <si>
    <t>6.1超市</t>
    <phoneticPr fontId="8" type="noConversion"/>
  </si>
  <si>
    <t>珠宝6.2</t>
    <phoneticPr fontId="8" type="noConversion"/>
  </si>
  <si>
    <t>渣打(5)</t>
    <phoneticPr fontId="1" type="noConversion"/>
  </si>
  <si>
    <t>6笔266</t>
    <phoneticPr fontId="8" type="noConversion"/>
  </si>
  <si>
    <t>6.7加多宝借</t>
    <phoneticPr fontId="8" type="noConversion"/>
  </si>
  <si>
    <t>JD</t>
    <phoneticPr fontId="8" type="noConversion"/>
  </si>
  <si>
    <t>测试还</t>
    <phoneticPr fontId="8" type="noConversion"/>
  </si>
  <si>
    <t>19号前刷5W</t>
    <phoneticPr fontId="8" type="noConversion"/>
  </si>
  <si>
    <r>
      <t>到1</t>
    </r>
    <r>
      <rPr>
        <sz val="11"/>
        <color theme="1"/>
        <rFont val="宋体"/>
        <family val="3"/>
        <charset val="134"/>
        <scheme val="minor"/>
      </rPr>
      <t>9号差:</t>
    </r>
    <phoneticPr fontId="8" type="noConversion"/>
  </si>
  <si>
    <t>算?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</si>
</sst>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13" borderId="1" xfId="0" applyFill="1" applyBorder="1" applyAlignment="1">
      <alignment horizontal="center"/>
    </xf>
    <xf numFmtId="58" fontId="2" fillId="12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176" fontId="9" fillId="20" borderId="1" xfId="0" applyNumberFormat="1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76" fontId="7" fillId="2" borderId="0" xfId="0" applyNumberFormat="1" applyFont="1" applyFill="1" applyAlignment="1">
      <alignment horizontal="center"/>
    </xf>
    <xf numFmtId="177" fontId="3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0</xdr:row>
      <xdr:rowOff>47625</xdr:rowOff>
    </xdr:from>
    <xdr:to>
      <xdr:col>6</xdr:col>
      <xdr:colOff>361598</xdr:colOff>
      <xdr:row>7</xdr:row>
      <xdr:rowOff>9380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" y="47625"/>
          <a:ext cx="2819048" cy="11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0</xdr:row>
      <xdr:rowOff>76200</xdr:rowOff>
    </xdr:from>
    <xdr:to>
      <xdr:col>10</xdr:col>
      <xdr:colOff>409226</xdr:colOff>
      <xdr:row>6</xdr:row>
      <xdr:rowOff>171310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76200"/>
          <a:ext cx="2790476" cy="11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7</xdr:row>
      <xdr:rowOff>0</xdr:rowOff>
    </xdr:from>
    <xdr:to>
      <xdr:col>6</xdr:col>
      <xdr:colOff>428257</xdr:colOff>
      <xdr:row>13</xdr:row>
      <xdr:rowOff>66538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0" y="1200150"/>
          <a:ext cx="2942857" cy="10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6</xdr:row>
      <xdr:rowOff>57150</xdr:rowOff>
    </xdr:from>
    <xdr:to>
      <xdr:col>10</xdr:col>
      <xdr:colOff>656841</xdr:colOff>
      <xdr:row>13</xdr:row>
      <xdr:rowOff>133191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38650" y="1085850"/>
          <a:ext cx="3076191" cy="12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14</xdr:row>
      <xdr:rowOff>133350</xdr:rowOff>
    </xdr:from>
    <xdr:to>
      <xdr:col>12</xdr:col>
      <xdr:colOff>618173</xdr:colOff>
      <xdr:row>40</xdr:row>
      <xdr:rowOff>56603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8725" y="2533650"/>
          <a:ext cx="7619048" cy="4380953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16</xdr:row>
      <xdr:rowOff>114301</xdr:rowOff>
    </xdr:from>
    <xdr:to>
      <xdr:col>8</xdr:col>
      <xdr:colOff>638175</xdr:colOff>
      <xdr:row>23</xdr:row>
      <xdr:rowOff>61539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86300" y="2857501"/>
          <a:ext cx="1438275" cy="114738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19050</xdr:rowOff>
    </xdr:from>
    <xdr:to>
      <xdr:col>13</xdr:col>
      <xdr:colOff>152038</xdr:colOff>
      <xdr:row>22</xdr:row>
      <xdr:rowOff>152255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72200" y="2762250"/>
          <a:ext cx="2895238" cy="1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371475</xdr:colOff>
      <xdr:row>42</xdr:row>
      <xdr:rowOff>142875</xdr:rowOff>
    </xdr:from>
    <xdr:to>
      <xdr:col>12</xdr:col>
      <xdr:colOff>561009</xdr:colOff>
      <xdr:row>68</xdr:row>
      <xdr:rowOff>85175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7275" y="7343775"/>
          <a:ext cx="7733334" cy="4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6" width="10.875" style="1" customWidth="1"/>
    <col min="7" max="7" width="11.125" style="1" customWidth="1"/>
    <col min="8" max="8" width="10.5" style="1" customWidth="1"/>
    <col min="9" max="9" width="10.125" style="1" customWidth="1"/>
    <col min="10" max="10" width="10.75" style="1" customWidth="1"/>
    <col min="11" max="11" width="12.375" style="1" customWidth="1"/>
    <col min="12" max="12" width="10.25" style="1" customWidth="1"/>
    <col min="13" max="13" width="9.875" style="1" customWidth="1"/>
    <col min="14" max="14" width="11.625" style="1" customWidth="1"/>
    <col min="15" max="15" width="10.625" style="1" customWidth="1"/>
    <col min="16" max="16" width="10" style="1" customWidth="1"/>
    <col min="17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>
        <v>38044</v>
      </c>
      <c r="I1" s="12"/>
      <c r="J1" s="15" t="s">
        <v>132</v>
      </c>
      <c r="K1" s="163">
        <f>SUM(-G7,-H7,-I7,-J7,-K7,-L7,-M7,-N7,-O7,-P7,-Q7,-R7,-S7,-T7,H1)</f>
        <v>-7573.5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126</v>
      </c>
      <c r="B3" s="102">
        <v>25000</v>
      </c>
      <c r="C3" s="103"/>
      <c r="D3" s="102">
        <f>B3-C3-E3</f>
        <v>22362.400000000001</v>
      </c>
      <c r="E3" s="103">
        <f>SUM(F3:BE3)</f>
        <v>2637.6</v>
      </c>
      <c r="F3" s="104">
        <v>300</v>
      </c>
      <c r="G3" s="104">
        <v>286.60000000000002</v>
      </c>
      <c r="H3" s="104">
        <v>322.5</v>
      </c>
      <c r="I3" s="104">
        <v>350</v>
      </c>
      <c r="J3" s="104">
        <v>270.5</v>
      </c>
      <c r="K3" s="104">
        <v>56.5</v>
      </c>
      <c r="L3" s="104">
        <v>272.5</v>
      </c>
      <c r="M3" s="107">
        <v>-1</v>
      </c>
      <c r="N3" s="104">
        <v>280</v>
      </c>
      <c r="O3" s="104">
        <v>500</v>
      </c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25</v>
      </c>
      <c r="B4" s="82"/>
      <c r="C4" s="4"/>
      <c r="D4" s="4"/>
      <c r="E4" s="4"/>
      <c r="F4" s="32" t="s">
        <v>127</v>
      </c>
      <c r="G4" s="32"/>
      <c r="H4" s="32"/>
      <c r="I4" s="32">
        <v>6.7</v>
      </c>
      <c r="J4" s="32"/>
      <c r="K4" s="32"/>
      <c r="L4" s="32"/>
      <c r="M4" s="32" t="s">
        <v>130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06" customFormat="1">
      <c r="A5" s="101" t="s">
        <v>9</v>
      </c>
      <c r="B5" s="102">
        <v>148000</v>
      </c>
      <c r="C5" s="103">
        <v>7366.57</v>
      </c>
      <c r="D5" s="102">
        <f>B5-C5-E5</f>
        <v>134672.03</v>
      </c>
      <c r="E5" s="103">
        <f>SUM(F5:BE5)</f>
        <v>5961.4</v>
      </c>
      <c r="F5" s="104">
        <v>330</v>
      </c>
      <c r="G5" s="104">
        <v>326</v>
      </c>
      <c r="H5" s="104">
        <v>310</v>
      </c>
      <c r="I5" s="104">
        <v>600</v>
      </c>
      <c r="J5" s="104">
        <v>311</v>
      </c>
      <c r="K5" s="104">
        <v>305</v>
      </c>
      <c r="L5" s="104">
        <v>306</v>
      </c>
      <c r="M5" s="104">
        <v>321.2</v>
      </c>
      <c r="N5" s="104">
        <v>453.2</v>
      </c>
      <c r="O5" s="104">
        <v>2699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</row>
    <row r="6" spans="1:52">
      <c r="A6" s="13">
        <v>29</v>
      </c>
      <c r="B6" s="82"/>
      <c r="C6" s="4"/>
      <c r="D6" s="4"/>
      <c r="E6" s="4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48"/>
      <c r="AC6" s="48"/>
      <c r="AD6" s="48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8" customFormat="1">
      <c r="A7" s="143" t="s">
        <v>10</v>
      </c>
      <c r="B7" s="121">
        <v>63000</v>
      </c>
      <c r="C7" s="122">
        <v>2691</v>
      </c>
      <c r="D7" s="121">
        <f>B7-C7-E7</f>
        <v>4451.5</v>
      </c>
      <c r="E7" s="122">
        <f>SUM(F7:BE7)</f>
        <v>55857.5</v>
      </c>
      <c r="F7" s="144">
        <v>10240</v>
      </c>
      <c r="G7" s="145">
        <v>3568</v>
      </c>
      <c r="H7" s="144">
        <v>8367</v>
      </c>
      <c r="I7" s="145">
        <v>865</v>
      </c>
      <c r="J7" s="145">
        <v>4368</v>
      </c>
      <c r="K7" s="145">
        <v>532</v>
      </c>
      <c r="L7" s="145">
        <v>7836</v>
      </c>
      <c r="M7" s="145">
        <v>3695</v>
      </c>
      <c r="N7" s="145">
        <v>330</v>
      </c>
      <c r="O7" s="145">
        <v>2999</v>
      </c>
      <c r="P7" s="144">
        <v>2699</v>
      </c>
      <c r="Q7" s="144">
        <v>6892.5</v>
      </c>
      <c r="R7" s="144">
        <v>1732</v>
      </c>
      <c r="S7" s="144">
        <v>1734</v>
      </c>
      <c r="T7" s="144"/>
      <c r="U7" s="144"/>
      <c r="V7" s="144"/>
      <c r="W7" s="144"/>
      <c r="X7" s="144"/>
      <c r="Y7" s="144"/>
      <c r="Z7" s="146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</row>
    <row r="8" spans="1:52">
      <c r="A8" s="13">
        <v>28</v>
      </c>
      <c r="B8" s="13"/>
      <c r="C8" s="4"/>
      <c r="D8" s="4">
        <v>3000</v>
      </c>
      <c r="E8" s="4"/>
      <c r="F8" s="32"/>
      <c r="G8" s="49"/>
      <c r="H8" s="49"/>
      <c r="I8" s="19" t="s">
        <v>131</v>
      </c>
      <c r="J8" s="38"/>
      <c r="K8" s="49"/>
      <c r="L8" s="32"/>
      <c r="M8" s="32"/>
      <c r="N8" s="32"/>
      <c r="O8" s="32" t="s">
        <v>133</v>
      </c>
      <c r="P8" s="32" t="s">
        <v>133</v>
      </c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41" customFormat="1">
      <c r="A9" s="160" t="s">
        <v>109</v>
      </c>
      <c r="B9" s="138">
        <v>21000</v>
      </c>
      <c r="C9" s="158">
        <v>3263.3</v>
      </c>
      <c r="D9" s="139">
        <f>B9-C9-E9</f>
        <v>14465.2</v>
      </c>
      <c r="E9" s="139">
        <f>SUM(F9:BE9)</f>
        <v>3271.5</v>
      </c>
      <c r="F9" s="140">
        <v>1263.2</v>
      </c>
      <c r="G9" s="140">
        <v>612.5</v>
      </c>
      <c r="H9" s="140">
        <v>520</v>
      </c>
      <c r="I9" s="140">
        <v>120</v>
      </c>
      <c r="J9" s="140">
        <v>223.8</v>
      </c>
      <c r="K9" s="140">
        <v>532</v>
      </c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9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157" t="s">
        <v>120</v>
      </c>
      <c r="B10" s="82"/>
      <c r="C10" s="51">
        <v>9644</v>
      </c>
      <c r="D10" s="13"/>
      <c r="E10" s="4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4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 spans="1:52" s="111" customFormat="1">
      <c r="A11" s="108" t="s">
        <v>27</v>
      </c>
      <c r="B11" s="102">
        <v>17000</v>
      </c>
      <c r="C11" s="102">
        <v>1307.4000000000001</v>
      </c>
      <c r="D11" s="102">
        <f>B11-C11-E11</f>
        <v>14248.1</v>
      </c>
      <c r="E11" s="103">
        <f>SUM(F11:BE11)</f>
        <v>1444.5</v>
      </c>
      <c r="F11" s="104">
        <v>350</v>
      </c>
      <c r="G11" s="109">
        <v>622.5</v>
      </c>
      <c r="H11" s="109">
        <v>352</v>
      </c>
      <c r="I11" s="109">
        <v>120</v>
      </c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</row>
    <row r="12" spans="1:52" s="65" customFormat="1">
      <c r="A12" s="13">
        <v>30</v>
      </c>
      <c r="B12" s="82"/>
      <c r="C12" s="62"/>
      <c r="D12" s="63"/>
      <c r="E12" s="63"/>
      <c r="F12" s="32"/>
      <c r="G12" s="32"/>
      <c r="H12" s="63"/>
      <c r="I12" s="32"/>
      <c r="J12" s="32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</row>
    <row r="13" spans="1:52" s="72" customFormat="1">
      <c r="A13" s="67" t="s">
        <v>33</v>
      </c>
      <c r="B13" s="68">
        <v>0</v>
      </c>
      <c r="C13" s="68"/>
      <c r="D13" s="68">
        <f>B13-C13-E13</f>
        <v>0</v>
      </c>
      <c r="E13" s="69">
        <f>SUM(F13:BE13)</f>
        <v>0</v>
      </c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</row>
    <row r="14" spans="1:52" s="8" customFormat="1">
      <c r="A14" s="16" t="s">
        <v>54</v>
      </c>
      <c r="B14" s="10">
        <f>SUM(B3,B5,B7,B9,B11,B13)</f>
        <v>274000</v>
      </c>
      <c r="C14" s="66">
        <f>SUM(C3,C5,C7,C9,C11,C13)</f>
        <v>14628.269999999999</v>
      </c>
      <c r="D14" s="6">
        <f>SUM(D3,D5,D7,D9,D11,D13)</f>
        <v>190199.23</v>
      </c>
      <c r="E14" s="6">
        <f>SUM(E3,E5,E7,E9,E11,E13)</f>
        <v>69172.5</v>
      </c>
      <c r="F14" s="6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6"/>
      <c r="W14" s="6"/>
      <c r="X14" s="6"/>
      <c r="Y14" s="6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s="59" customFormat="1">
      <c r="A15" s="53" t="s">
        <v>22</v>
      </c>
      <c r="B15" s="54">
        <v>30000</v>
      </c>
      <c r="C15" s="55"/>
      <c r="D15" s="55">
        <f>B15-C15-E15</f>
        <v>30000</v>
      </c>
      <c r="E15" s="55">
        <f>SUM(F15:BE15)</f>
        <v>0</v>
      </c>
      <c r="F15" s="56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56"/>
      <c r="R15" s="56"/>
      <c r="S15" s="56"/>
      <c r="T15" s="56"/>
      <c r="U15" s="56"/>
      <c r="V15" s="57"/>
      <c r="W15" s="57"/>
      <c r="X15" s="56"/>
      <c r="Y15" s="56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 s="59" customFormat="1">
      <c r="A16" s="53" t="s">
        <v>23</v>
      </c>
      <c r="B16" s="54">
        <v>14</v>
      </c>
      <c r="C16" s="60"/>
      <c r="D16" s="60"/>
      <c r="E16" s="60"/>
      <c r="F16" s="54"/>
      <c r="G16" s="81"/>
      <c r="H16" s="81"/>
      <c r="I16" s="81"/>
      <c r="J16" s="81"/>
      <c r="K16" s="84"/>
      <c r="L16" s="85"/>
      <c r="M16" s="81"/>
      <c r="N16" s="80"/>
      <c r="O16" s="81"/>
      <c r="P16" s="81"/>
      <c r="Q16" s="54"/>
      <c r="R16" s="56"/>
      <c r="S16" s="56"/>
      <c r="T16" s="56"/>
      <c r="U16" s="56"/>
      <c r="V16" s="56"/>
      <c r="W16" s="56"/>
      <c r="X16" s="56"/>
      <c r="Y16" s="56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 s="111" customFormat="1">
      <c r="A17" s="108" t="s">
        <v>71</v>
      </c>
      <c r="B17" s="102">
        <v>27000</v>
      </c>
      <c r="C17" s="103">
        <f>SUM(D18,E18)</f>
        <v>0</v>
      </c>
      <c r="D17" s="112">
        <f>B17-C17-E17</f>
        <v>24129.040000000001</v>
      </c>
      <c r="E17" s="102">
        <f>SUM(F17:BE17)</f>
        <v>2870.96</v>
      </c>
      <c r="F17" s="109">
        <v>863</v>
      </c>
      <c r="G17" s="109">
        <v>360</v>
      </c>
      <c r="H17" s="109">
        <v>9.9600000000000009</v>
      </c>
      <c r="I17" s="109">
        <v>732</v>
      </c>
      <c r="J17" s="109">
        <v>350</v>
      </c>
      <c r="K17" s="109">
        <v>200</v>
      </c>
      <c r="L17" s="109">
        <v>136</v>
      </c>
      <c r="M17" s="109">
        <v>120</v>
      </c>
      <c r="N17" s="109">
        <v>100</v>
      </c>
      <c r="O17" s="109"/>
      <c r="P17" s="104"/>
      <c r="Q17" s="109"/>
      <c r="R17" s="109"/>
      <c r="S17" s="109"/>
      <c r="T17" s="102"/>
      <c r="U17" s="102"/>
      <c r="V17" s="102"/>
      <c r="W17" s="102"/>
      <c r="X17" s="102"/>
      <c r="Y17" s="102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</row>
    <row r="18" spans="1:52">
      <c r="A18" s="19" t="s">
        <v>42</v>
      </c>
      <c r="B18" s="30">
        <v>6.16</v>
      </c>
      <c r="C18" s="4"/>
      <c r="D18" s="88"/>
      <c r="E18" s="88"/>
      <c r="F18" s="32" t="s">
        <v>122</v>
      </c>
      <c r="G18" s="32" t="s">
        <v>108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19" customFormat="1">
      <c r="A19" s="114" t="s">
        <v>72</v>
      </c>
      <c r="B19" s="115">
        <v>31000</v>
      </c>
      <c r="C19" s="151"/>
      <c r="D19" s="116">
        <f>B19-C19-E19</f>
        <v>28263</v>
      </c>
      <c r="E19" s="115">
        <f>SUM(F19:BE19)</f>
        <v>2737</v>
      </c>
      <c r="F19" s="117">
        <v>1000</v>
      </c>
      <c r="G19" s="117">
        <v>232</v>
      </c>
      <c r="H19" s="117">
        <v>536</v>
      </c>
      <c r="I19" s="117">
        <v>210</v>
      </c>
      <c r="J19" s="117">
        <v>230</v>
      </c>
      <c r="K19" s="117">
        <v>60</v>
      </c>
      <c r="L19" s="117">
        <v>52</v>
      </c>
      <c r="M19" s="117">
        <v>67</v>
      </c>
      <c r="N19" s="117">
        <v>350</v>
      </c>
      <c r="O19" s="117"/>
      <c r="P19" s="117"/>
      <c r="Q19" s="117"/>
      <c r="R19" s="117"/>
      <c r="S19" s="117"/>
      <c r="T19" s="117"/>
      <c r="U19" s="117"/>
      <c r="V19" s="115"/>
      <c r="W19" s="115"/>
      <c r="X19" s="115"/>
      <c r="Y19" s="115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>
      <c r="A20" s="19" t="s">
        <v>35</v>
      </c>
      <c r="B20" s="13">
        <v>6.12</v>
      </c>
      <c r="C20" s="18"/>
      <c r="D20" s="4"/>
      <c r="E20" s="38" t="s">
        <v>18</v>
      </c>
      <c r="F20" s="32"/>
      <c r="G20" s="32"/>
      <c r="H20" s="32">
        <v>1</v>
      </c>
      <c r="I20" s="32">
        <v>2</v>
      </c>
      <c r="J20" s="32">
        <v>3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4"/>
      <c r="X20" s="4"/>
      <c r="Y20" s="4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</row>
    <row r="21" spans="1:52" s="106" customFormat="1">
      <c r="A21" s="101" t="s">
        <v>65</v>
      </c>
      <c r="B21" s="102">
        <v>15000</v>
      </c>
      <c r="C21" s="103"/>
      <c r="D21" s="103">
        <f>B21-C21-E21</f>
        <v>14144.5</v>
      </c>
      <c r="E21" s="103">
        <f>SUM(F21:BE21)</f>
        <v>855.5</v>
      </c>
      <c r="F21" s="104">
        <v>132.5</v>
      </c>
      <c r="G21" s="159">
        <v>100</v>
      </c>
      <c r="H21" s="107">
        <v>13</v>
      </c>
      <c r="I21" s="107">
        <v>80</v>
      </c>
      <c r="J21" s="107">
        <v>45</v>
      </c>
      <c r="K21" s="107">
        <v>84</v>
      </c>
      <c r="L21" s="107">
        <v>75</v>
      </c>
      <c r="M21" s="107">
        <v>126</v>
      </c>
      <c r="N21" s="107">
        <v>200</v>
      </c>
      <c r="O21" s="107"/>
      <c r="P21" s="107"/>
      <c r="Q21" s="107"/>
      <c r="R21" s="103"/>
      <c r="S21" s="103"/>
      <c r="T21" s="103"/>
      <c r="U21" s="103"/>
      <c r="V21" s="103"/>
      <c r="W21" s="103"/>
      <c r="X21" s="103"/>
      <c r="Y21" s="103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</row>
    <row r="22" spans="1:52" s="2" customFormat="1">
      <c r="A22" s="88"/>
      <c r="B22" s="30">
        <v>6.13</v>
      </c>
      <c r="C22" s="88"/>
      <c r="D22" s="3"/>
      <c r="E22" s="3"/>
      <c r="F22" s="32"/>
      <c r="G22" s="159" t="s">
        <v>121</v>
      </c>
      <c r="H22" s="31"/>
      <c r="I22" s="31" t="s">
        <v>124</v>
      </c>
      <c r="J22" s="31"/>
      <c r="K22" s="45"/>
      <c r="L22" s="45" t="s">
        <v>125</v>
      </c>
      <c r="M22" s="31"/>
      <c r="N22" s="31"/>
      <c r="O22" s="31"/>
      <c r="P22" s="31"/>
      <c r="Q22" s="3"/>
      <c r="R22" s="3"/>
      <c r="S22" s="3"/>
      <c r="T22" s="3"/>
      <c r="U22" s="3"/>
      <c r="V22" s="3"/>
      <c r="W22" s="3"/>
      <c r="X22" s="3"/>
      <c r="Y22" s="3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s="130" customFormat="1">
      <c r="A23" s="126" t="s">
        <v>8</v>
      </c>
      <c r="B23" s="127">
        <v>13000</v>
      </c>
      <c r="C23" s="128"/>
      <c r="D23" s="127">
        <f>B23-C23-E23</f>
        <v>6401.8</v>
      </c>
      <c r="E23" s="128">
        <f>SUM(F23:BE23)</f>
        <v>6598.2</v>
      </c>
      <c r="F23" s="129">
        <v>3000</v>
      </c>
      <c r="G23" s="129">
        <v>26</v>
      </c>
      <c r="H23" s="129">
        <v>1200</v>
      </c>
      <c r="I23" s="129">
        <v>136</v>
      </c>
      <c r="J23" s="129">
        <v>235.2</v>
      </c>
      <c r="K23" s="129">
        <v>160</v>
      </c>
      <c r="L23" s="129">
        <v>750</v>
      </c>
      <c r="M23" s="129">
        <v>102</v>
      </c>
      <c r="N23" s="129">
        <v>90</v>
      </c>
      <c r="O23" s="129">
        <v>30</v>
      </c>
      <c r="P23" s="129">
        <v>86</v>
      </c>
      <c r="Q23" s="129">
        <v>200</v>
      </c>
      <c r="R23" s="129">
        <v>120</v>
      </c>
      <c r="S23" s="129">
        <v>36</v>
      </c>
      <c r="T23" s="127">
        <v>25</v>
      </c>
      <c r="U23" s="127">
        <v>36</v>
      </c>
      <c r="V23" s="127">
        <v>366</v>
      </c>
      <c r="W23" s="127"/>
      <c r="X23" s="127"/>
      <c r="Y23" s="127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</row>
    <row r="24" spans="1:52">
      <c r="A24" s="5"/>
      <c r="B24" s="30">
        <v>6.13</v>
      </c>
      <c r="C24" s="4"/>
      <c r="D24" s="4"/>
      <c r="E24" s="4"/>
      <c r="F24" s="32"/>
      <c r="G24" s="32"/>
      <c r="H24" s="32"/>
      <c r="I24" s="63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 t="s">
        <v>129</v>
      </c>
      <c r="W24" s="32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36" customFormat="1">
      <c r="A25" s="131" t="s">
        <v>5</v>
      </c>
      <c r="B25" s="132">
        <v>43000</v>
      </c>
      <c r="C25" s="133"/>
      <c r="D25" s="132">
        <f>B25-C25-E25</f>
        <v>40856.5</v>
      </c>
      <c r="E25" s="132">
        <f>SUM(F25:BE25)</f>
        <v>2143.5</v>
      </c>
      <c r="F25" s="134">
        <v>1000</v>
      </c>
      <c r="G25" s="134">
        <v>365</v>
      </c>
      <c r="H25" s="134">
        <v>280</v>
      </c>
      <c r="I25" s="134">
        <v>426</v>
      </c>
      <c r="J25" s="134">
        <v>72.5</v>
      </c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2"/>
      <c r="V25" s="132"/>
      <c r="W25" s="132"/>
      <c r="X25" s="132"/>
      <c r="Y25" s="132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</row>
    <row r="26" spans="1:52">
      <c r="A26" s="5"/>
      <c r="B26" s="13">
        <v>5.15</v>
      </c>
      <c r="C26" s="73"/>
      <c r="D26" s="4"/>
      <c r="E26" s="38" t="s">
        <v>18</v>
      </c>
      <c r="F26" s="32" t="s">
        <v>119</v>
      </c>
      <c r="G26" s="32"/>
      <c r="H26" s="32"/>
      <c r="I26" s="32"/>
      <c r="J26" s="32"/>
      <c r="K26" s="32"/>
      <c r="L26" s="34"/>
      <c r="M26" s="34"/>
      <c r="N26" s="32"/>
      <c r="O26" s="34"/>
      <c r="P26" s="32"/>
      <c r="Q26" s="34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25" customFormat="1">
      <c r="A27" s="120" t="s">
        <v>30</v>
      </c>
      <c r="B27" s="142">
        <f>SUM(A33,-B13)</f>
        <v>20000</v>
      </c>
      <c r="C27" s="122"/>
      <c r="D27" s="121">
        <f>B27-C27-E27</f>
        <v>15686.6</v>
      </c>
      <c r="E27" s="121">
        <f>SUM(F27:BE27)</f>
        <v>4313.3999999999996</v>
      </c>
      <c r="F27" s="123">
        <v>2500</v>
      </c>
      <c r="G27" s="123">
        <v>98</v>
      </c>
      <c r="H27" s="123">
        <v>102</v>
      </c>
      <c r="I27" s="123">
        <v>118</v>
      </c>
      <c r="J27" s="123">
        <v>136.19999999999999</v>
      </c>
      <c r="K27" s="123">
        <v>356</v>
      </c>
      <c r="L27" s="123">
        <v>180</v>
      </c>
      <c r="M27" s="123">
        <v>653.20000000000005</v>
      </c>
      <c r="N27" s="123">
        <v>170</v>
      </c>
      <c r="O27" s="123"/>
      <c r="P27" s="123"/>
      <c r="Q27" s="123"/>
      <c r="R27" s="123"/>
      <c r="S27" s="123"/>
      <c r="T27" s="123"/>
      <c r="U27" s="121"/>
      <c r="V27" s="121"/>
      <c r="W27" s="121"/>
      <c r="X27" s="121"/>
      <c r="Y27" s="121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>
      <c r="A28" s="37" t="s">
        <v>53</v>
      </c>
      <c r="B28" s="13">
        <v>5.15</v>
      </c>
      <c r="C28" s="30"/>
      <c r="D28" s="116"/>
      <c r="E28" s="38" t="s">
        <v>31</v>
      </c>
      <c r="F28" s="32"/>
      <c r="G28" s="32"/>
      <c r="H28" s="32">
        <v>1</v>
      </c>
      <c r="I28" s="32">
        <v>2</v>
      </c>
      <c r="J28" s="32">
        <v>3</v>
      </c>
      <c r="K28" s="32">
        <v>4</v>
      </c>
      <c r="L28" s="113">
        <v>5</v>
      </c>
      <c r="M28" s="4">
        <v>6</v>
      </c>
      <c r="N28" s="113"/>
      <c r="O28" s="113"/>
      <c r="P28" s="32"/>
      <c r="Q28" s="32"/>
      <c r="R28" s="34"/>
      <c r="S28" s="32"/>
      <c r="T28" s="32"/>
      <c r="U28" s="32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111" customFormat="1">
      <c r="A29" s="108" t="s">
        <v>6</v>
      </c>
      <c r="B29" s="102">
        <v>18000</v>
      </c>
      <c r="C29" s="103">
        <f>SUM(F32,G32)</f>
        <v>0</v>
      </c>
      <c r="D29" s="102">
        <f>B29-C29-E29</f>
        <v>18000</v>
      </c>
      <c r="E29" s="102">
        <f>SUM(F29:BE29)</f>
        <v>0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2"/>
      <c r="U29" s="102"/>
      <c r="V29" s="102"/>
      <c r="W29" s="102"/>
      <c r="X29" s="102"/>
      <c r="Y29" s="102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</row>
    <row r="30" spans="1:52">
      <c r="A30" s="88" t="s">
        <v>41</v>
      </c>
      <c r="B30" s="19">
        <v>4.1500000000000004</v>
      </c>
      <c r="C30" s="18" t="s">
        <v>42</v>
      </c>
      <c r="D30" s="7"/>
      <c r="E30" s="38" t="s">
        <v>60</v>
      </c>
      <c r="F30" s="32" t="s">
        <v>113</v>
      </c>
      <c r="G30" s="32"/>
      <c r="H30" s="13"/>
      <c r="I30" s="32"/>
      <c r="J30" s="32"/>
      <c r="K30" s="32"/>
      <c r="L30" s="113"/>
      <c r="M30" s="113"/>
      <c r="N30" s="113"/>
      <c r="O30" s="113"/>
      <c r="P30" s="32"/>
      <c r="Q30" s="32"/>
      <c r="R30" s="32"/>
      <c r="S30" s="32"/>
      <c r="T30" s="4"/>
      <c r="U30" s="4"/>
      <c r="V30" s="4"/>
      <c r="W30" s="4"/>
      <c r="X30" s="4"/>
      <c r="Y30" s="4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 spans="1:52" s="8" customFormat="1">
      <c r="A31" s="16" t="s">
        <v>12</v>
      </c>
      <c r="B31" s="11">
        <f>SUM(B17,B19,B21,B23,B25,B27,B29)</f>
        <v>167000</v>
      </c>
      <c r="C31" s="17">
        <f>SUM(C17,C19,C21,C23,C25,C27,C29)</f>
        <v>0</v>
      </c>
      <c r="D31" s="9">
        <f>SUM(D17,D19,D21,D23,D25,D27,D29)</f>
        <v>147481.44</v>
      </c>
      <c r="E31" s="9">
        <f>SUM(E17,E19,E21,E23,E25,E27,E29)</f>
        <v>19518.559999999998</v>
      </c>
      <c r="F31" s="40"/>
      <c r="G31" s="40"/>
      <c r="H31" s="40"/>
      <c r="I31" s="40"/>
      <c r="J31" s="40"/>
      <c r="K31" s="40"/>
      <c r="L31" s="40"/>
      <c r="M31" s="40"/>
      <c r="N31" s="33"/>
      <c r="O31" s="33"/>
      <c r="P31" s="33"/>
      <c r="Q31" s="33"/>
      <c r="R31" s="33"/>
      <c r="S31" s="33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s="2" customFormat="1">
      <c r="A32" s="42"/>
      <c r="B32" s="100"/>
      <c r="D32" s="43"/>
      <c r="E32" s="43"/>
      <c r="F32" s="88">
        <v>0</v>
      </c>
      <c r="G32" s="88">
        <v>0</v>
      </c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18">
      <c r="A33" s="95">
        <v>20000</v>
      </c>
      <c r="B33" s="96" t="s">
        <v>56</v>
      </c>
      <c r="C33" s="2"/>
      <c r="E33" s="2"/>
      <c r="F33" s="52" t="s">
        <v>90</v>
      </c>
      <c r="G33" s="52" t="s">
        <v>91</v>
      </c>
      <c r="H33" s="2"/>
      <c r="I33" s="2"/>
      <c r="J33" s="74" t="s">
        <v>36</v>
      </c>
      <c r="K33" s="77">
        <f>SUM(B14,B31)</f>
        <v>441000</v>
      </c>
      <c r="L33" s="2"/>
      <c r="M33" s="61" t="s">
        <v>39</v>
      </c>
      <c r="N33" s="77">
        <f>SUM(A41,A50,A60)</f>
        <v>266399</v>
      </c>
      <c r="O33" s="2"/>
    </row>
    <row r="34" spans="1:18">
      <c r="G34" s="20"/>
      <c r="H34" s="2"/>
      <c r="I34" s="2"/>
      <c r="J34" s="74" t="s">
        <v>38</v>
      </c>
      <c r="K34" s="76">
        <f>SUM(K33,-K35)</f>
        <v>103319.32999999996</v>
      </c>
      <c r="L34" s="2"/>
      <c r="M34" s="78" t="s">
        <v>40</v>
      </c>
      <c r="N34" s="79">
        <f>SUM(N33,-K34)</f>
        <v>163079.67000000004</v>
      </c>
      <c r="P34" s="2"/>
      <c r="R34"/>
    </row>
    <row r="35" spans="1:18">
      <c r="A35" s="22" t="s">
        <v>13</v>
      </c>
      <c r="B35" s="22" t="s">
        <v>14</v>
      </c>
      <c r="C35" s="22" t="s">
        <v>15</v>
      </c>
      <c r="D35" s="22" t="s">
        <v>16</v>
      </c>
      <c r="E35" s="23"/>
      <c r="F35" s="24"/>
      <c r="G35" s="23"/>
      <c r="H35" s="24"/>
      <c r="I35" s="24"/>
      <c r="J35" s="74" t="s">
        <v>37</v>
      </c>
      <c r="K35" s="77">
        <f>SUM(D14,D31)</f>
        <v>337680.67000000004</v>
      </c>
      <c r="L35" s="2"/>
    </row>
    <row r="36" spans="1:18">
      <c r="A36" s="21">
        <f>SUM(B36:C36)</f>
        <v>0</v>
      </c>
      <c r="B36" s="23">
        <v>0</v>
      </c>
      <c r="C36" s="25">
        <f>SUM(D36:R36)</f>
        <v>0</v>
      </c>
      <c r="D36" s="28"/>
      <c r="E36" s="29"/>
      <c r="F36" s="29"/>
      <c r="G36" s="29"/>
      <c r="H36" s="29"/>
      <c r="I36" s="29"/>
      <c r="J36" s="97"/>
      <c r="K36" s="2"/>
    </row>
    <row r="37" spans="1:18">
      <c r="A37" s="21"/>
      <c r="B37" s="23"/>
      <c r="C37" s="23"/>
      <c r="D37" s="27"/>
      <c r="E37" s="27"/>
      <c r="F37" s="27"/>
      <c r="G37" s="27"/>
      <c r="H37" s="27"/>
      <c r="I37" s="27"/>
      <c r="J37" s="98"/>
    </row>
    <row r="38" spans="1:18">
      <c r="A38" s="21">
        <f>SUM(B38:C38)</f>
        <v>20000</v>
      </c>
      <c r="B38" s="23">
        <v>0</v>
      </c>
      <c r="C38" s="44">
        <f>SUM(D38:R38)</f>
        <v>20000</v>
      </c>
      <c r="D38" s="29">
        <v>20000</v>
      </c>
      <c r="E38" s="28"/>
      <c r="F38" s="28"/>
      <c r="G38" s="28"/>
      <c r="H38" s="28"/>
      <c r="I38" s="29"/>
      <c r="J38" s="50"/>
      <c r="K38" s="2"/>
    </row>
    <row r="39" spans="1:18">
      <c r="A39" s="21"/>
      <c r="B39" s="23"/>
      <c r="C39" s="23"/>
      <c r="D39" s="86">
        <v>43297</v>
      </c>
      <c r="E39" s="27"/>
      <c r="F39" s="27"/>
      <c r="G39" s="27"/>
      <c r="H39" s="27"/>
      <c r="I39" s="27"/>
    </row>
    <row r="40" spans="1:18">
      <c r="A40" s="21">
        <f>SUM(B40:C40)</f>
        <v>20000</v>
      </c>
      <c r="B40" s="23">
        <v>0</v>
      </c>
      <c r="C40" s="25">
        <f>SUM(D40:R40)</f>
        <v>20000</v>
      </c>
      <c r="D40" s="28">
        <v>10000</v>
      </c>
      <c r="E40" s="28"/>
      <c r="F40" s="28"/>
      <c r="G40" s="161">
        <v>10000</v>
      </c>
      <c r="H40" s="28"/>
      <c r="I40" s="29"/>
    </row>
    <row r="41" spans="1:18">
      <c r="A41" s="19">
        <f>SUM(A36,A38,A40)</f>
        <v>40000</v>
      </c>
      <c r="B41" s="23">
        <f>SUM(B36,B38,B40)</f>
        <v>0</v>
      </c>
      <c r="C41" s="22">
        <f>SUM(C36,C38,C40)</f>
        <v>40000</v>
      </c>
      <c r="D41" s="86">
        <v>43275</v>
      </c>
      <c r="E41" s="36"/>
      <c r="F41" s="27"/>
      <c r="G41" s="17"/>
      <c r="H41" s="23"/>
      <c r="I41" s="24"/>
      <c r="M41" s="152" t="s">
        <v>99</v>
      </c>
      <c r="P41" s="12"/>
    </row>
    <row r="42" spans="1:18">
      <c r="A42" s="75" t="s">
        <v>45</v>
      </c>
      <c r="D42" s="35" t="s">
        <v>34</v>
      </c>
      <c r="E42" s="83">
        <v>20180624</v>
      </c>
      <c r="F42" s="2"/>
      <c r="G42" s="162" t="s">
        <v>128</v>
      </c>
      <c r="I42" s="2"/>
      <c r="M42" s="12">
        <v>20180328</v>
      </c>
      <c r="N42" s="22">
        <v>170000</v>
      </c>
    </row>
    <row r="43" spans="1:18">
      <c r="A43" s="35" t="s">
        <v>17</v>
      </c>
      <c r="B43" s="39"/>
      <c r="C43" s="23"/>
      <c r="D43" s="50"/>
      <c r="K43" s="94"/>
      <c r="M43" s="12"/>
      <c r="N43" s="22"/>
    </row>
    <row r="44" spans="1:18">
      <c r="A44" s="22" t="s">
        <v>13</v>
      </c>
      <c r="B44" s="22" t="s">
        <v>14</v>
      </c>
      <c r="C44" s="22" t="s">
        <v>15</v>
      </c>
      <c r="D44" s="22" t="s">
        <v>16</v>
      </c>
      <c r="E44" s="23"/>
      <c r="F44" s="24"/>
      <c r="G44" s="23"/>
      <c r="H44" s="24"/>
      <c r="I44" s="24"/>
    </row>
    <row r="45" spans="1:18">
      <c r="A45" s="21">
        <f>SUM(B45:C45)</f>
        <v>195000</v>
      </c>
      <c r="B45" s="23">
        <v>195000</v>
      </c>
      <c r="C45" s="25">
        <f>SUM(D45:U45)</f>
        <v>0</v>
      </c>
      <c r="D45" s="28"/>
      <c r="E45" s="29"/>
      <c r="F45" s="29"/>
      <c r="G45" s="29"/>
      <c r="H45" s="29"/>
      <c r="I45" s="29"/>
    </row>
    <row r="46" spans="1:18">
      <c r="A46" s="21"/>
      <c r="B46" s="23"/>
      <c r="C46" s="23"/>
      <c r="D46" s="26"/>
      <c r="E46" s="27"/>
      <c r="F46" s="27"/>
      <c r="G46" s="27"/>
      <c r="H46" s="27"/>
      <c r="I46" s="27"/>
    </row>
    <row r="47" spans="1:18">
      <c r="A47" s="21">
        <f>SUM(B47:C47)</f>
        <v>1399</v>
      </c>
      <c r="B47" s="23"/>
      <c r="C47" s="25">
        <f>SUM(D47:U47)</f>
        <v>1399</v>
      </c>
      <c r="D47" s="150">
        <v>1399</v>
      </c>
      <c r="E47" s="28"/>
      <c r="F47" s="29"/>
      <c r="G47" s="28"/>
      <c r="H47" s="29"/>
      <c r="I47" s="29"/>
    </row>
    <row r="48" spans="1:18">
      <c r="A48" s="21"/>
      <c r="B48" s="23"/>
      <c r="C48" s="23" t="s">
        <v>102</v>
      </c>
      <c r="D48" s="87">
        <v>43517</v>
      </c>
      <c r="E48" s="27"/>
      <c r="F48" s="27"/>
      <c r="G48" s="27"/>
      <c r="H48" s="27"/>
      <c r="I48" s="27"/>
      <c r="J48" s="74" t="s">
        <v>94</v>
      </c>
      <c r="K48"/>
    </row>
    <row r="49" spans="1:10">
      <c r="A49" s="21">
        <f>SUM(B49:C49)</f>
        <v>0</v>
      </c>
      <c r="B49" s="23">
        <v>0</v>
      </c>
      <c r="C49" s="25">
        <f>SUM(D49:U49)</f>
        <v>0</v>
      </c>
      <c r="D49" s="28"/>
      <c r="E49" s="28"/>
      <c r="F49" s="28"/>
      <c r="G49" s="28"/>
      <c r="H49" s="28"/>
      <c r="I49" s="28"/>
    </row>
    <row r="50" spans="1:10">
      <c r="A50" s="22">
        <f>SUM(A45,A47,A49)</f>
        <v>196399</v>
      </c>
      <c r="B50" s="23">
        <f>SUM(B45,B47,B49)</f>
        <v>195000</v>
      </c>
      <c r="C50" s="23">
        <f>SUM(C45,C47,C49)</f>
        <v>1399</v>
      </c>
      <c r="D50" s="27"/>
      <c r="E50" s="27"/>
      <c r="F50" s="27"/>
      <c r="G50" s="27"/>
      <c r="H50" s="27"/>
      <c r="I50" s="27"/>
    </row>
    <row r="53" spans="1:10">
      <c r="A53" s="35" t="s">
        <v>26</v>
      </c>
      <c r="B53" s="61"/>
    </row>
    <row r="54" spans="1:10">
      <c r="A54" s="22" t="s">
        <v>13</v>
      </c>
      <c r="B54" s="22" t="s">
        <v>14</v>
      </c>
      <c r="C54" s="22" t="s">
        <v>15</v>
      </c>
      <c r="D54" s="22" t="s">
        <v>16</v>
      </c>
      <c r="E54" s="23"/>
      <c r="F54" s="24"/>
      <c r="G54" s="23"/>
      <c r="H54" s="24"/>
      <c r="I54" s="24"/>
    </row>
    <row r="55" spans="1:10">
      <c r="A55" s="21">
        <f>SUM(B55:C55)</f>
        <v>0</v>
      </c>
      <c r="B55" s="23">
        <v>0</v>
      </c>
      <c r="C55" s="25">
        <f>SUM(D55:U55)</f>
        <v>0</v>
      </c>
      <c r="D55" s="28"/>
      <c r="E55" s="29"/>
      <c r="F55" s="29"/>
      <c r="G55" s="29"/>
      <c r="H55" s="29"/>
      <c r="I55" s="29"/>
    </row>
    <row r="56" spans="1:10">
      <c r="A56" s="21"/>
      <c r="B56" s="23"/>
      <c r="C56" s="23"/>
      <c r="D56" s="27"/>
      <c r="E56" s="27"/>
      <c r="F56" s="27"/>
      <c r="G56" s="27"/>
      <c r="H56" s="27"/>
      <c r="I56" s="27"/>
    </row>
    <row r="57" spans="1:10">
      <c r="A57" s="21">
        <f>SUM(B57:C57)</f>
        <v>30000</v>
      </c>
      <c r="B57" s="23">
        <v>0</v>
      </c>
      <c r="C57" s="25">
        <f>SUM(D57:U57)</f>
        <v>30000</v>
      </c>
      <c r="D57" s="28"/>
      <c r="E57" s="28"/>
      <c r="F57" s="28"/>
      <c r="G57" s="29"/>
      <c r="H57" s="29"/>
      <c r="I57" s="29">
        <v>30000</v>
      </c>
    </row>
    <row r="58" spans="1:10">
      <c r="A58" s="21"/>
      <c r="B58" s="23"/>
      <c r="C58" s="23"/>
      <c r="D58" s="27"/>
      <c r="E58" s="27"/>
      <c r="F58" s="27"/>
      <c r="G58" s="27"/>
      <c r="H58" s="27"/>
      <c r="I58" s="156" t="s">
        <v>115</v>
      </c>
      <c r="J58" s="50"/>
    </row>
    <row r="59" spans="1:10">
      <c r="A59" s="21">
        <f>SUM(B59:C59)</f>
        <v>0</v>
      </c>
      <c r="B59" s="23">
        <v>0</v>
      </c>
      <c r="C59" s="25">
        <f>SUM(D59:U59)</f>
        <v>0</v>
      </c>
      <c r="D59" s="29"/>
      <c r="E59" s="29"/>
      <c r="F59" s="29"/>
      <c r="G59" s="29"/>
      <c r="H59" s="29"/>
      <c r="I59" s="29"/>
    </row>
    <row r="60" spans="1:10">
      <c r="A60" s="22">
        <f>SUM(A55,A57,A59)</f>
        <v>30000</v>
      </c>
      <c r="B60" s="23">
        <f>SUM(B55,B57,B59)</f>
        <v>0</v>
      </c>
      <c r="C60" s="23">
        <f>SUM(C55,C57,C59)</f>
        <v>30000</v>
      </c>
      <c r="D60" s="27"/>
      <c r="E60" s="27"/>
      <c r="F60" s="27"/>
      <c r="G60" s="27"/>
      <c r="H60" s="27"/>
      <c r="I60" s="27"/>
    </row>
    <row r="62" spans="1:10">
      <c r="A62" s="89" t="s">
        <v>43</v>
      </c>
      <c r="B62" s="83" t="s">
        <v>44</v>
      </c>
      <c r="C62" s="74"/>
      <c r="E62" s="22"/>
      <c r="F62" s="22"/>
      <c r="G62" s="22"/>
      <c r="H62" s="22"/>
      <c r="I62" s="22"/>
    </row>
    <row r="63" spans="1:10">
      <c r="A63" s="89"/>
      <c r="B63" s="90">
        <v>42990</v>
      </c>
      <c r="C63" s="74"/>
      <c r="E63" s="22"/>
      <c r="F63" s="22"/>
      <c r="G63" s="22"/>
      <c r="H63" s="22"/>
      <c r="I63" s="22"/>
    </row>
    <row r="64" spans="1:10">
      <c r="A64" s="89" t="s">
        <v>43</v>
      </c>
      <c r="B64" s="74">
        <v>30000</v>
      </c>
    </row>
    <row r="66" spans="3:3" s="153" customFormat="1"/>
    <row r="69" spans="3:3">
      <c r="C69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34" workbookViewId="0">
      <selection activeCell="T58" sqref="T58"/>
    </sheetView>
  </sheetViews>
  <sheetFormatPr defaultRowHeight="13.5"/>
  <sheetData/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63475.299999999996</v>
      </c>
      <c r="E3" s="103">
        <f>SUM(F3:BE3)</f>
        <v>50524.700000000004</v>
      </c>
      <c r="F3" s="104">
        <v>8865.7000000000007</v>
      </c>
      <c r="G3" s="104">
        <v>350</v>
      </c>
      <c r="H3" s="104">
        <v>7736</v>
      </c>
      <c r="I3" s="104">
        <v>1837.3</v>
      </c>
      <c r="J3" s="104">
        <v>2933</v>
      </c>
      <c r="K3" s="104">
        <v>583</v>
      </c>
      <c r="L3" s="104">
        <v>2312</v>
      </c>
      <c r="M3" s="104">
        <v>382.5</v>
      </c>
      <c r="N3" s="104">
        <v>893</v>
      </c>
      <c r="O3" s="104">
        <v>3536</v>
      </c>
      <c r="P3" s="104">
        <v>7536.6</v>
      </c>
      <c r="Q3" s="104">
        <v>126.8</v>
      </c>
      <c r="R3" s="104">
        <v>6838.5</v>
      </c>
      <c r="S3" s="104">
        <v>3560</v>
      </c>
      <c r="T3" s="104">
        <v>200</v>
      </c>
      <c r="U3" s="104">
        <v>2566.3000000000002</v>
      </c>
      <c r="V3" s="104">
        <v>98</v>
      </c>
      <c r="W3" s="104">
        <v>120</v>
      </c>
      <c r="X3" s="104">
        <v>50</v>
      </c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>
        <v>3.1</v>
      </c>
      <c r="C4" s="4"/>
      <c r="D4" s="4"/>
      <c r="E4" s="4"/>
      <c r="F4" s="32">
        <v>2.11</v>
      </c>
      <c r="G4" s="32">
        <v>2.11</v>
      </c>
      <c r="H4" s="32"/>
      <c r="I4" s="32"/>
      <c r="J4" s="32">
        <v>2.12</v>
      </c>
      <c r="K4" s="32"/>
      <c r="L4" s="32">
        <v>2.13</v>
      </c>
      <c r="M4" s="32"/>
      <c r="N4" s="32"/>
      <c r="O4" s="32"/>
      <c r="P4" s="32"/>
      <c r="Q4" s="32">
        <v>2.14</v>
      </c>
      <c r="R4" s="32"/>
      <c r="S4" s="32">
        <v>2.2400000000000002</v>
      </c>
      <c r="T4" s="32"/>
      <c r="U4" s="32">
        <v>25</v>
      </c>
      <c r="V4" s="113" t="s">
        <v>80</v>
      </c>
      <c r="W4" s="113" t="s">
        <v>82</v>
      </c>
      <c r="X4" s="32" t="s">
        <v>87</v>
      </c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35466.1</v>
      </c>
      <c r="E5" s="122">
        <f>SUM(F5:BE5)</f>
        <v>27533.9</v>
      </c>
      <c r="F5" s="144">
        <v>7736.6</v>
      </c>
      <c r="G5" s="145">
        <v>6588</v>
      </c>
      <c r="H5" s="144">
        <v>972.1</v>
      </c>
      <c r="I5" s="145">
        <v>2967.2</v>
      </c>
      <c r="J5" s="145">
        <v>1835</v>
      </c>
      <c r="K5" s="145">
        <v>980</v>
      </c>
      <c r="L5" s="145">
        <v>530</v>
      </c>
      <c r="M5" s="145">
        <v>2537</v>
      </c>
      <c r="N5" s="145">
        <v>190</v>
      </c>
      <c r="O5" s="145">
        <v>3000</v>
      </c>
      <c r="P5" s="144">
        <v>88</v>
      </c>
      <c r="Q5" s="144">
        <v>110</v>
      </c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2.11</v>
      </c>
      <c r="G6" s="32"/>
      <c r="H6" s="32"/>
      <c r="I6" s="32">
        <v>2.12</v>
      </c>
      <c r="J6" s="4"/>
      <c r="K6" s="32">
        <v>2.13</v>
      </c>
      <c r="L6" s="32"/>
      <c r="M6" s="32">
        <v>2.14</v>
      </c>
      <c r="N6" s="32"/>
      <c r="O6" s="32"/>
      <c r="P6" s="113" t="s">
        <v>80</v>
      </c>
      <c r="Q6" s="113" t="s">
        <v>82</v>
      </c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8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 t="s">
        <v>76</v>
      </c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/>
      <c r="D9" s="102">
        <f>B9-C9-E9</f>
        <v>17450.900000000001</v>
      </c>
      <c r="E9" s="103">
        <f>SUM(F9:BE9)</f>
        <v>8549.1</v>
      </c>
      <c r="F9" s="104">
        <v>3212</v>
      </c>
      <c r="G9" s="109">
        <v>1863</v>
      </c>
      <c r="H9" s="109">
        <v>782.8</v>
      </c>
      <c r="I9" s="109">
        <v>290</v>
      </c>
      <c r="J9" s="109">
        <v>212.5</v>
      </c>
      <c r="K9" s="109">
        <v>122</v>
      </c>
      <c r="L9" s="109">
        <v>88</v>
      </c>
      <c r="M9" s="109">
        <v>126.3</v>
      </c>
      <c r="N9" s="109">
        <v>203.5</v>
      </c>
      <c r="O9" s="109">
        <v>48</v>
      </c>
      <c r="P9" s="109">
        <v>62.5</v>
      </c>
      <c r="Q9" s="109">
        <v>155</v>
      </c>
      <c r="R9" s="109">
        <v>65</v>
      </c>
      <c r="S9" s="109">
        <v>90</v>
      </c>
      <c r="T9" s="109">
        <v>122.5</v>
      </c>
      <c r="U9" s="109">
        <v>96.5</v>
      </c>
      <c r="V9" s="109">
        <v>122</v>
      </c>
      <c r="W9" s="109">
        <v>112</v>
      </c>
      <c r="X9" s="109">
        <v>221.5</v>
      </c>
      <c r="Y9" s="109">
        <v>230</v>
      </c>
      <c r="Z9" s="109">
        <v>80</v>
      </c>
      <c r="AA9" s="109">
        <v>96</v>
      </c>
      <c r="AB9" s="109">
        <v>70</v>
      </c>
      <c r="AC9" s="109">
        <v>78</v>
      </c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70</v>
      </c>
      <c r="C10" s="62"/>
      <c r="D10" s="63"/>
      <c r="E10" s="63"/>
      <c r="F10" s="32">
        <v>2.11</v>
      </c>
      <c r="G10" s="32"/>
      <c r="H10" s="63"/>
      <c r="I10" s="32">
        <v>2.12</v>
      </c>
      <c r="J10" s="32"/>
      <c r="K10" s="63"/>
      <c r="L10" s="63">
        <v>2.13</v>
      </c>
      <c r="M10" s="63"/>
      <c r="N10" s="63"/>
      <c r="O10" s="63"/>
      <c r="P10" s="63"/>
      <c r="Q10" s="63">
        <v>2.1800000000000002</v>
      </c>
      <c r="R10" s="63"/>
      <c r="S10" s="63">
        <v>24</v>
      </c>
      <c r="T10" s="63"/>
      <c r="U10" s="63"/>
      <c r="V10" s="63"/>
      <c r="W10" s="63"/>
      <c r="X10" s="63"/>
      <c r="Y10" s="113" t="s">
        <v>80</v>
      </c>
      <c r="Z10" s="113" t="s">
        <v>82</v>
      </c>
      <c r="AA10" s="113" t="s">
        <v>84</v>
      </c>
      <c r="AB10" s="113" t="s">
        <v>86</v>
      </c>
      <c r="AC10" s="64" t="s">
        <v>87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1123.5999999999999</v>
      </c>
      <c r="C11" s="68">
        <v>210</v>
      </c>
      <c r="D11" s="68">
        <f>B11-C11-E11</f>
        <v>913.59999999999991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205123.6</v>
      </c>
      <c r="C12" s="66">
        <f>SUM(C3,C5,C7,C9,C11)</f>
        <v>1210</v>
      </c>
      <c r="D12" s="6">
        <f>SUM(D3,D5,D7,D9,D11)</f>
        <v>117305.9</v>
      </c>
      <c r="E12" s="6">
        <f>SUM(E3,E5,E7,E9,E11)</f>
        <v>86607.700000000012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62</v>
      </c>
      <c r="B15" s="102">
        <v>108000</v>
      </c>
      <c r="C15" s="103">
        <f>SUM(D16,E16)</f>
        <v>71000</v>
      </c>
      <c r="D15" s="112">
        <f>B15-C15-E15</f>
        <v>3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19">
        <v>71000</v>
      </c>
      <c r="E16" s="19"/>
      <c r="F16" s="32" t="s">
        <v>67</v>
      </c>
      <c r="G16" s="32" t="s">
        <v>29</v>
      </c>
      <c r="H16" s="32" t="s">
        <v>67</v>
      </c>
      <c r="I16" s="32" t="s">
        <v>67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>
        <v>12872.5</v>
      </c>
      <c r="D17" s="115">
        <f>B17-C17-E17</f>
        <v>706.29999999999927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75</v>
      </c>
      <c r="P18" s="32" t="s">
        <v>79</v>
      </c>
      <c r="Q18" s="32" t="s">
        <v>78</v>
      </c>
      <c r="R18" s="32" t="s">
        <v>78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65</v>
      </c>
      <c r="B19" s="102">
        <v>15000</v>
      </c>
      <c r="C19" s="103">
        <v>7413.09</v>
      </c>
      <c r="D19" s="103">
        <f>B19-C19-E19</f>
        <v>201.34999999999945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 t="s">
        <v>66</v>
      </c>
      <c r="B20" s="19">
        <v>3.16</v>
      </c>
      <c r="C20" s="88" t="s">
        <v>83</v>
      </c>
      <c r="D20" s="3"/>
      <c r="E20" s="3"/>
      <c r="F20" s="32"/>
      <c r="G20" s="49" t="s">
        <v>63</v>
      </c>
      <c r="H20" s="31"/>
      <c r="I20" s="31"/>
      <c r="J20" s="31"/>
      <c r="K20" s="45"/>
      <c r="L20" s="45" t="s">
        <v>73</v>
      </c>
      <c r="M20" s="31"/>
      <c r="N20" s="113" t="s">
        <v>80</v>
      </c>
      <c r="O20" s="31" t="s">
        <v>81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6624</v>
      </c>
      <c r="D21" s="127">
        <f>B21-C21-E21</f>
        <v>567.5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80</v>
      </c>
      <c r="S22" s="113" t="s">
        <v>82</v>
      </c>
      <c r="T22" s="113" t="s">
        <v>86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>
        <v>17930</v>
      </c>
      <c r="D23" s="132">
        <f>B23-C23-E23</f>
        <v>1895.1499999999996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77</v>
      </c>
      <c r="L24" s="113" t="s">
        <v>80</v>
      </c>
      <c r="M24" s="113" t="s">
        <v>82</v>
      </c>
      <c r="N24" s="32">
        <v>3.2</v>
      </c>
      <c r="O24" s="113" t="s">
        <v>84</v>
      </c>
      <c r="P24" s="32" t="s">
        <v>85</v>
      </c>
      <c r="Q24" s="113" t="s">
        <v>86</v>
      </c>
      <c r="R24" s="34" t="s">
        <v>87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18876.400000000001</v>
      </c>
      <c r="C25" s="122">
        <v>8128.73</v>
      </c>
      <c r="D25" s="121">
        <f>B25-C25-E25</f>
        <v>585.67000000000189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58</v>
      </c>
      <c r="H26" s="32"/>
      <c r="I26" s="32">
        <v>1</v>
      </c>
      <c r="J26" s="32">
        <v>2</v>
      </c>
      <c r="K26" s="32">
        <v>3</v>
      </c>
      <c r="L26" s="113" t="s">
        <v>80</v>
      </c>
      <c r="M26" s="4">
        <v>5</v>
      </c>
      <c r="N26" s="113" t="s">
        <v>84</v>
      </c>
      <c r="O26" s="113" t="s">
        <v>86</v>
      </c>
      <c r="P26" s="32" t="s">
        <v>88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5501.1</v>
      </c>
      <c r="D27" s="102">
        <f>B27-C27-E27</f>
        <v>929.39999999999964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74</v>
      </c>
      <c r="G28" s="32"/>
      <c r="H28" s="13"/>
      <c r="I28" s="32">
        <v>28</v>
      </c>
      <c r="J28" s="32" t="s">
        <v>77</v>
      </c>
      <c r="K28" s="32" t="s">
        <v>29</v>
      </c>
      <c r="L28" s="113" t="s">
        <v>80</v>
      </c>
      <c r="M28" s="113" t="s">
        <v>82</v>
      </c>
      <c r="N28" s="113" t="s">
        <v>84</v>
      </c>
      <c r="O28" s="113" t="s">
        <v>86</v>
      </c>
      <c r="P28" s="32" t="s">
        <v>87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227876.4</v>
      </c>
      <c r="C29" s="17">
        <f>SUM(C15,C17,C19,C21,C23,C25,C27)</f>
        <v>129469.42</v>
      </c>
      <c r="D29" s="9">
        <f>SUM(D15,D17,D19,D21,D23,D25,D27)</f>
        <v>4888.37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1000</v>
      </c>
      <c r="G30" s="88">
        <v>4501.1000000000004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46"/>
      <c r="G31" s="52"/>
      <c r="H31" s="2"/>
      <c r="I31" s="2"/>
      <c r="J31" s="74" t="s">
        <v>36</v>
      </c>
      <c r="K31" s="77">
        <f>SUM(B12,B29)</f>
        <v>433000</v>
      </c>
      <c r="L31" s="2"/>
      <c r="M31" s="61" t="s">
        <v>39</v>
      </c>
      <c r="N31" s="77">
        <f>SUM(A39,A48,A58)</f>
        <v>483000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310805.73</v>
      </c>
      <c r="L32" s="2"/>
      <c r="M32" s="78" t="s">
        <v>40</v>
      </c>
      <c r="N32" s="79">
        <f>SUM(N31,-K32)</f>
        <v>172194.27000000002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 t="s">
        <v>51</v>
      </c>
      <c r="I33" s="24"/>
      <c r="J33" s="74" t="s">
        <v>37</v>
      </c>
      <c r="K33" s="77">
        <f>SUM(D12,D29)</f>
        <v>122194.26999999999</v>
      </c>
      <c r="L33" s="2"/>
    </row>
    <row r="34" spans="1:14">
      <c r="A34" s="21">
        <f>SUM(B34:C34)</f>
        <v>3600</v>
      </c>
      <c r="B34" s="23">
        <v>0</v>
      </c>
      <c r="C34" s="25">
        <f>SUM(D34:R34)</f>
        <v>3600</v>
      </c>
      <c r="D34" s="28"/>
      <c r="E34" s="29">
        <v>3000</v>
      </c>
      <c r="F34" s="29"/>
      <c r="G34" s="29"/>
      <c r="H34" s="29">
        <v>600</v>
      </c>
      <c r="I34" s="29"/>
      <c r="J34" s="97"/>
      <c r="K34" s="2"/>
    </row>
    <row r="35" spans="1:14">
      <c r="A35" s="21" t="s">
        <v>69</v>
      </c>
      <c r="B35" s="23"/>
      <c r="C35" s="23"/>
      <c r="D35" s="27"/>
      <c r="E35" s="27">
        <v>43177</v>
      </c>
      <c r="F35" s="27" t="s">
        <v>52</v>
      </c>
      <c r="G35" s="27"/>
      <c r="H35" s="27">
        <v>43175</v>
      </c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33600</v>
      </c>
      <c r="B39" s="23">
        <f>SUM(B34,B36,B38)</f>
        <v>0</v>
      </c>
      <c r="C39" s="22">
        <f>SUM(C34,C36,C38)</f>
        <v>33600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268000</v>
      </c>
      <c r="B43" s="23">
        <v>268000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268000</v>
      </c>
      <c r="B48" s="23">
        <f>SUM(B43,B45,B47)</f>
        <v>268000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64</v>
      </c>
      <c r="F56" s="27"/>
      <c r="G56" s="87">
        <v>43185</v>
      </c>
      <c r="H56" s="87">
        <v>43183</v>
      </c>
      <c r="I56" s="27" t="s">
        <v>68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61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607832.80000000005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2200</v>
      </c>
      <c r="I71" s="12">
        <v>10100</v>
      </c>
      <c r="J71" s="12">
        <v>22000</v>
      </c>
      <c r="K71" s="12">
        <v>8258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51671.48</v>
      </c>
      <c r="D3" s="102">
        <f>B3-C3-E3</f>
        <v>58321.119999999995</v>
      </c>
      <c r="E3" s="103">
        <f>SUM(F3:BE3)</f>
        <v>4007.4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89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26300</v>
      </c>
      <c r="D5" s="121">
        <f>B5-C5-E5</f>
        <v>36700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>
        <v>8709</v>
      </c>
      <c r="D9" s="102">
        <f>B9-C9-E9</f>
        <v>17291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70</v>
      </c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204000</v>
      </c>
      <c r="C12" s="66">
        <f>SUM(C3,C5,C7,C9,C11)</f>
        <v>87680.48000000001</v>
      </c>
      <c r="D12" s="6">
        <f>SUM(D3,D5,D7,D9,D11)</f>
        <v>112312.12</v>
      </c>
      <c r="E12" s="6">
        <f>SUM(E3,E5,E7,E9,E11)</f>
        <v>4007.4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62</v>
      </c>
      <c r="B15" s="102">
        <v>27000</v>
      </c>
      <c r="C15" s="103">
        <f>SUM(D16,E16)</f>
        <v>0</v>
      </c>
      <c r="D15" s="112">
        <f>B15-C15-E15</f>
        <v>-9997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88">
        <v>0</v>
      </c>
      <c r="E16" s="88">
        <v>0</v>
      </c>
      <c r="F16" s="32" t="s">
        <v>67</v>
      </c>
      <c r="G16" s="32" t="s">
        <v>29</v>
      </c>
      <c r="H16" s="32" t="s">
        <v>67</v>
      </c>
      <c r="I16" s="32" t="s">
        <v>67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/>
      <c r="D17" s="115">
        <f>B17-C17-E17</f>
        <v>13578.8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75</v>
      </c>
      <c r="P18" s="32" t="s">
        <v>79</v>
      </c>
      <c r="Q18" s="32" t="s">
        <v>78</v>
      </c>
      <c r="R18" s="32" t="s">
        <v>78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65</v>
      </c>
      <c r="B19" s="102">
        <v>15000</v>
      </c>
      <c r="C19" s="103"/>
      <c r="D19" s="103">
        <f>B19-C19-E19</f>
        <v>7614.44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3.16</v>
      </c>
      <c r="C20" s="88"/>
      <c r="D20" s="3"/>
      <c r="E20" s="3"/>
      <c r="F20" s="32"/>
      <c r="G20" s="49" t="s">
        <v>63</v>
      </c>
      <c r="H20" s="31"/>
      <c r="I20" s="31"/>
      <c r="J20" s="31"/>
      <c r="K20" s="45"/>
      <c r="L20" s="45" t="s">
        <v>73</v>
      </c>
      <c r="M20" s="31"/>
      <c r="N20" s="113" t="s">
        <v>80</v>
      </c>
      <c r="O20" s="31" t="s">
        <v>81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7191.5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80</v>
      </c>
      <c r="S22" s="113" t="s">
        <v>82</v>
      </c>
      <c r="T22" s="113" t="s">
        <v>86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/>
      <c r="D23" s="132">
        <f>B23-C23-E23</f>
        <v>19825.150000000001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77</v>
      </c>
      <c r="L24" s="113" t="s">
        <v>80</v>
      </c>
      <c r="M24" s="113" t="s">
        <v>82</v>
      </c>
      <c r="N24" s="32">
        <v>3.2</v>
      </c>
      <c r="O24" s="113" t="s">
        <v>84</v>
      </c>
      <c r="P24" s="32" t="s">
        <v>85</v>
      </c>
      <c r="Q24" s="113" t="s">
        <v>86</v>
      </c>
      <c r="R24" s="34" t="s">
        <v>87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9838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58</v>
      </c>
      <c r="H26" s="32"/>
      <c r="I26" s="32">
        <v>1</v>
      </c>
      <c r="J26" s="32">
        <v>2</v>
      </c>
      <c r="K26" s="32">
        <v>3</v>
      </c>
      <c r="L26" s="113" t="s">
        <v>80</v>
      </c>
      <c r="M26" s="4">
        <v>5</v>
      </c>
      <c r="N26" s="113" t="s">
        <v>84</v>
      </c>
      <c r="O26" s="113" t="s">
        <v>86</v>
      </c>
      <c r="P26" s="32" t="s">
        <v>88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6430.5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74</v>
      </c>
      <c r="G28" s="32"/>
      <c r="H28" s="13"/>
      <c r="I28" s="32">
        <v>28</v>
      </c>
      <c r="J28" s="32" t="s">
        <v>77</v>
      </c>
      <c r="K28" s="32" t="s">
        <v>29</v>
      </c>
      <c r="L28" s="113" t="s">
        <v>80</v>
      </c>
      <c r="M28" s="113" t="s">
        <v>82</v>
      </c>
      <c r="N28" s="113" t="s">
        <v>84</v>
      </c>
      <c r="O28" s="113" t="s">
        <v>86</v>
      </c>
      <c r="P28" s="32" t="s">
        <v>87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148000</v>
      </c>
      <c r="C29" s="17">
        <f>SUM(C15,C17,C19,C21,C23,C25,C27)</f>
        <v>0</v>
      </c>
      <c r="D29" s="9">
        <f>SUM(D15,D17,D19,D21,D23,D25,D27)</f>
        <v>54481.39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90</v>
      </c>
      <c r="G31" s="52" t="s">
        <v>91</v>
      </c>
      <c r="H31" s="2"/>
      <c r="I31" s="2"/>
      <c r="J31" s="74" t="s">
        <v>36</v>
      </c>
      <c r="K31" s="77">
        <f>SUM(B12,B29)</f>
        <v>352000</v>
      </c>
      <c r="L31" s="2"/>
      <c r="M31" s="61" t="s">
        <v>39</v>
      </c>
      <c r="N31" s="77">
        <f>SUM(A39,A48,A58)</f>
        <v>356200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185206.49</v>
      </c>
      <c r="L32" s="2"/>
      <c r="M32" s="78" t="s">
        <v>40</v>
      </c>
      <c r="N32" s="79">
        <f>SUM(N31,-K32)</f>
        <v>170993.51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166793.51</v>
      </c>
      <c r="L33" s="2"/>
    </row>
    <row r="34" spans="1:14">
      <c r="A34" s="21">
        <f>SUM(B34:C34)</f>
        <v>3000</v>
      </c>
      <c r="B34" s="23">
        <v>0</v>
      </c>
      <c r="C34" s="25">
        <f>SUM(D34:R34)</f>
        <v>3000</v>
      </c>
      <c r="D34" s="28"/>
      <c r="E34" s="29">
        <v>3000</v>
      </c>
      <c r="F34" s="29"/>
      <c r="G34" s="29"/>
      <c r="H34" s="29"/>
      <c r="I34" s="29"/>
      <c r="J34" s="97"/>
      <c r="K34" s="2"/>
    </row>
    <row r="35" spans="1:14">
      <c r="A35" s="21" t="s">
        <v>69</v>
      </c>
      <c r="B35" s="23"/>
      <c r="C35" s="23"/>
      <c r="D35" s="27"/>
      <c r="E35" s="27">
        <v>43177</v>
      </c>
      <c r="F35" s="27" t="s">
        <v>52</v>
      </c>
      <c r="G35" s="27"/>
      <c r="H35" s="27"/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33000</v>
      </c>
      <c r="B39" s="23">
        <f>SUM(B34,B36,B38)</f>
        <v>0</v>
      </c>
      <c r="C39" s="22">
        <f>SUM(C34,C36,C38)</f>
        <v>33000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141800</v>
      </c>
      <c r="B43" s="23">
        <v>141800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141800</v>
      </c>
      <c r="B48" s="23">
        <f>SUM(B43,B45,B47)</f>
        <v>141800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64</v>
      </c>
      <c r="F56" s="27"/>
      <c r="G56" s="87">
        <v>43185</v>
      </c>
      <c r="H56" s="87">
        <v>43183</v>
      </c>
      <c r="I56" s="27" t="s">
        <v>68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61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621693.80000000005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80" spans="1:26">
      <c r="A80" s="1">
        <v>20180316</v>
      </c>
    </row>
    <row r="81" spans="1:1" s="74" customFormat="1">
      <c r="A81" s="74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J29" sqref="J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108192.6</v>
      </c>
      <c r="E3" s="103">
        <f>SUM(F3:BE3)</f>
        <v>5807.4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>
        <v>1200</v>
      </c>
      <c r="N3" s="104">
        <v>600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89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61500</v>
      </c>
      <c r="E5" s="122">
        <f>SUM(F5:BE5)</f>
        <v>1500</v>
      </c>
      <c r="F5" s="144">
        <v>1500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 t="s">
        <v>24</v>
      </c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104</v>
      </c>
      <c r="B7" s="138">
        <v>0</v>
      </c>
      <c r="C7" s="138"/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/>
      <c r="D9" s="102">
        <f>B9-C9-E9</f>
        <v>17000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194000</v>
      </c>
      <c r="C12" s="66">
        <f>SUM(C3,C5,C7,C9,C11)</f>
        <v>0</v>
      </c>
      <c r="D12" s="6">
        <f>SUM(D3,D5,D7,D9,D11)</f>
        <v>186692.6</v>
      </c>
      <c r="E12" s="6">
        <f>SUM(E3,E5,E7,E9,E11)</f>
        <v>7307.4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62</v>
      </c>
      <c r="B15" s="102">
        <v>37000</v>
      </c>
      <c r="C15" s="103"/>
      <c r="D15" s="112">
        <f>B15-C15-E15</f>
        <v>37000</v>
      </c>
      <c r="E15" s="102">
        <f>SUM(F15:BE15)</f>
        <v>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10063</v>
      </c>
      <c r="E16" s="88">
        <v>26937</v>
      </c>
      <c r="F16" s="32" t="s">
        <v>93</v>
      </c>
      <c r="G16" s="32" t="s">
        <v>92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4">
        <v>11421.2</v>
      </c>
      <c r="D17" s="116">
        <f>B17-C17-E17</f>
        <v>17018.8</v>
      </c>
      <c r="E17" s="115">
        <f>SUM(F17:BE17)</f>
        <v>2560</v>
      </c>
      <c r="F17" s="117">
        <v>850</v>
      </c>
      <c r="G17" s="117">
        <v>1000</v>
      </c>
      <c r="H17" s="117">
        <v>233</v>
      </c>
      <c r="I17" s="117">
        <v>477</v>
      </c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65</v>
      </c>
      <c r="B19" s="102">
        <v>15000</v>
      </c>
      <c r="C19" s="88">
        <v>7536.56</v>
      </c>
      <c r="D19" s="103">
        <f>B19-C19-E19</f>
        <v>2901.95</v>
      </c>
      <c r="E19" s="103">
        <f>SUM(F19:BE19)</f>
        <v>4561.49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25.9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100</v>
      </c>
      <c r="G20" s="31" t="s">
        <v>101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13">
        <v>6150.64</v>
      </c>
      <c r="D21" s="127">
        <f>B21-C21-E21</f>
        <v>1558.7599999999993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95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88">
        <v>16283.98</v>
      </c>
      <c r="D23" s="132">
        <f>B23-C23-E23</f>
        <v>24334.02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59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88">
        <v>10193</v>
      </c>
      <c r="D25" s="121">
        <f>B25-C25-E25</f>
        <v>9002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>
        <v>11421.2</v>
      </c>
      <c r="E26" s="38" t="s">
        <v>31</v>
      </c>
      <c r="F26" s="32" t="s">
        <v>96</v>
      </c>
      <c r="G26" s="32" t="s">
        <v>96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88">
        <f>SUM(F30,G30)</f>
        <v>5597.5</v>
      </c>
      <c r="D27" s="102">
        <f>B27-C27-E27</f>
        <v>6062.5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98</v>
      </c>
      <c r="G28" s="32" t="s">
        <v>103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171000</v>
      </c>
      <c r="C29" s="17">
        <f>SUM(C15,D26,C19,C21,C23,C25,C27)</f>
        <v>57182.880000000005</v>
      </c>
      <c r="D29" s="9">
        <f>SUM(D15,D17,D19,D21,D23,D25,D27)</f>
        <v>97878.03</v>
      </c>
      <c r="E29" s="9">
        <f>SUM(E15,E17,E19,E21,E23,E25,E27)</f>
        <v>15939.09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1000</v>
      </c>
      <c r="G30" s="88">
        <v>4597.5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90</v>
      </c>
      <c r="G31" s="52" t="s">
        <v>91</v>
      </c>
      <c r="H31" s="2"/>
      <c r="I31" s="2"/>
      <c r="J31" s="74" t="s">
        <v>36</v>
      </c>
      <c r="K31" s="77">
        <f>SUM(B12,B29)</f>
        <v>365000</v>
      </c>
      <c r="L31" s="2"/>
      <c r="M31" s="61" t="s">
        <v>39</v>
      </c>
      <c r="N31" s="77">
        <f>SUM(A39,A48,A58)</f>
        <v>258599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80429.37</v>
      </c>
      <c r="L32" s="2"/>
      <c r="M32" s="78" t="s">
        <v>40</v>
      </c>
      <c r="N32" s="79">
        <f>SUM(N31,-K32)</f>
        <v>178169.63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284570.63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99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201200</v>
      </c>
      <c r="B43" s="23">
        <v>201200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102</v>
      </c>
      <c r="D46" s="87">
        <v>43517</v>
      </c>
      <c r="E46" s="27"/>
      <c r="F46" s="27"/>
      <c r="G46" s="27"/>
      <c r="H46" s="27"/>
      <c r="I46" s="27"/>
      <c r="J46" s="74" t="s">
        <v>94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202599</v>
      </c>
      <c r="B48" s="23">
        <f>SUM(B43,B45,B47)</f>
        <v>201200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64</v>
      </c>
      <c r="F56" s="27"/>
      <c r="G56" s="87"/>
      <c r="H56" s="87" t="s">
        <v>97</v>
      </c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61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708473.5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5773.66</v>
      </c>
      <c r="D3" s="102">
        <f>B3-C3-E3</f>
        <v>104218.23999999999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1124.6099999999999</v>
      </c>
      <c r="D5" s="121">
        <f>B5-C5-E5</f>
        <v>61875.39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109</v>
      </c>
      <c r="B7" s="138">
        <v>21000</v>
      </c>
      <c r="C7" s="138"/>
      <c r="D7" s="139">
        <f>B7-C7-E7</f>
        <v>19426.5</v>
      </c>
      <c r="E7" s="139">
        <f>SUM(F7:BE7)</f>
        <v>1573.5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110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105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>
        <v>170</v>
      </c>
      <c r="D11" s="68">
        <f>B11-C11-E11</f>
        <v>0</v>
      </c>
      <c r="E11" s="69">
        <f>SUM(F11:BE11)</f>
        <v>220</v>
      </c>
      <c r="F11" s="70">
        <v>100</v>
      </c>
      <c r="G11" s="70">
        <v>120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7068.2699999999995</v>
      </c>
      <c r="D12" s="6">
        <f>SUM(D3,D5,D7,D9,D11)</f>
        <v>200435.23</v>
      </c>
      <c r="E12" s="6">
        <f>SUM(E3,E5,E7,E9,E11)</f>
        <v>7886.5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62</v>
      </c>
      <c r="B15" s="102">
        <v>27000</v>
      </c>
      <c r="C15" s="103">
        <f>SUM(D16,E16)</f>
        <v>0</v>
      </c>
      <c r="D15" s="112">
        <f>B15-C15-E15</f>
        <v>26717.05</v>
      </c>
      <c r="E15" s="102">
        <f>SUM(F15:BE15)</f>
        <v>282.95</v>
      </c>
      <c r="F15" s="109">
        <v>62.95</v>
      </c>
      <c r="G15" s="109">
        <v>0</v>
      </c>
      <c r="H15" s="109">
        <v>220</v>
      </c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0</v>
      </c>
      <c r="E16" s="88">
        <v>0</v>
      </c>
      <c r="F16" s="32" t="s">
        <v>107</v>
      </c>
      <c r="G16" s="32" t="s">
        <v>108</v>
      </c>
      <c r="H16" s="32" t="s">
        <v>107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1"/>
      <c r="D17" s="116">
        <f>B17-C17-E17</f>
        <v>26858.5</v>
      </c>
      <c r="E17" s="115">
        <f>SUM(F17:BE17)</f>
        <v>4141.5</v>
      </c>
      <c r="F17" s="117">
        <v>850</v>
      </c>
      <c r="G17" s="117">
        <v>1928</v>
      </c>
      <c r="H17" s="117">
        <v>233</v>
      </c>
      <c r="I17" s="117">
        <v>477</v>
      </c>
      <c r="J17" s="117">
        <v>210</v>
      </c>
      <c r="K17" s="117">
        <v>232</v>
      </c>
      <c r="L17" s="117">
        <v>211.5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49" t="s">
        <v>106</v>
      </c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65</v>
      </c>
      <c r="B19" s="102">
        <v>15000</v>
      </c>
      <c r="C19" s="103"/>
      <c r="D19" s="103">
        <f>B19-C19-E19</f>
        <v>9478.99</v>
      </c>
      <c r="E19" s="103">
        <f>SUM(F19:BE19)</f>
        <v>5521.01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161.30000000000001</v>
      </c>
      <c r="K19" s="107">
        <v>15</v>
      </c>
      <c r="L19" s="107">
        <v>28.88</v>
      </c>
      <c r="M19" s="107">
        <v>351</v>
      </c>
      <c r="N19" s="107">
        <v>23</v>
      </c>
      <c r="O19" s="107">
        <v>16.899999999999999</v>
      </c>
      <c r="P19" s="107">
        <v>40.700000000000003</v>
      </c>
      <c r="Q19" s="107">
        <v>24.88</v>
      </c>
      <c r="R19" s="103">
        <v>323.76</v>
      </c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100</v>
      </c>
      <c r="G20" s="31" t="s">
        <v>101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7709.4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95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40618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59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/>
      <c r="D25" s="121">
        <f>B25-C25-E25</f>
        <v>18805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/>
      <c r="E26" s="38" t="s">
        <v>31</v>
      </c>
      <c r="F26" s="32" t="s">
        <v>96</v>
      </c>
      <c r="G26" s="32" t="s">
        <v>96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11660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98</v>
      </c>
      <c r="G28" s="32" t="s">
        <v>103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0</v>
      </c>
      <c r="D29" s="9">
        <f>SUM(D15,D17,D19,D21,D23,D25,D27)</f>
        <v>141846.94</v>
      </c>
      <c r="E29" s="9">
        <f>SUM(E15,E17,E19,E21,E23,E25,E27)</f>
        <v>18763.059999999998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/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90</v>
      </c>
      <c r="G31" s="52" t="s">
        <v>91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69399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33717.829999999958</v>
      </c>
      <c r="L32" s="2"/>
      <c r="M32" s="78" t="s">
        <v>40</v>
      </c>
      <c r="N32" s="79">
        <f>SUM(N31,-K32)</f>
        <v>35681.170000000042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342282.17000000004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99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12000</v>
      </c>
      <c r="B43" s="23">
        <v>12000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102</v>
      </c>
      <c r="D46" s="87">
        <v>43517</v>
      </c>
      <c r="E46" s="27"/>
      <c r="F46" s="27"/>
      <c r="G46" s="27"/>
      <c r="H46" s="27"/>
      <c r="I46" s="27"/>
      <c r="J46" s="74" t="s">
        <v>94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13399</v>
      </c>
      <c r="B48" s="23">
        <f>SUM(B43,B45,B47)</f>
        <v>12000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64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61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711873.5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>
        <v>3400</v>
      </c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I11" sqref="I1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109991.9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62000</v>
      </c>
      <c r="E5" s="122">
        <f>SUM(F5:BE5)</f>
        <v>1000</v>
      </c>
      <c r="F5" s="144">
        <v>1000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109</v>
      </c>
      <c r="B7" s="138">
        <v>21000</v>
      </c>
      <c r="C7" s="138"/>
      <c r="D7" s="139">
        <f>B7-C7-E7</f>
        <v>19409.5</v>
      </c>
      <c r="E7" s="139">
        <f>SUM(F7:BE7)</f>
        <v>1590.5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>
        <v>17</v>
      </c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110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105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0</v>
      </c>
      <c r="D12" s="6">
        <f>SUM(D3,D5,D7,D9,D11)</f>
        <v>206316.5</v>
      </c>
      <c r="E12" s="6">
        <f>SUM(E3,E5,E7,E9,E11)</f>
        <v>9073.5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62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112</v>
      </c>
      <c r="G16" s="32" t="s">
        <v>108</v>
      </c>
      <c r="H16" s="32" t="s">
        <v>108</v>
      </c>
      <c r="I16" s="32" t="s">
        <v>108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72</v>
      </c>
      <c r="B17" s="115">
        <v>31000</v>
      </c>
      <c r="C17" s="151">
        <v>4141.5</v>
      </c>
      <c r="D17" s="116">
        <f>B17-C17-E17</f>
        <v>22683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111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65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29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103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18135.010000000002</v>
      </c>
      <c r="D29" s="9">
        <f>SUM(D15,D17,D19,D21,D23,D25,D27)</f>
        <v>106496.19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90</v>
      </c>
      <c r="G31" s="52" t="s">
        <v>91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205299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63187.31</v>
      </c>
      <c r="L32" s="2"/>
      <c r="M32" s="78" t="s">
        <v>40</v>
      </c>
      <c r="N32" s="79">
        <f>SUM(N31,-K32)</f>
        <v>142111.69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312812.69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114</v>
      </c>
      <c r="H39" s="23"/>
      <c r="I39" s="24"/>
      <c r="M39" s="152" t="s">
        <v>99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137900</v>
      </c>
      <c r="B43" s="23">
        <v>137900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102</v>
      </c>
      <c r="D46" s="87">
        <v>43517</v>
      </c>
      <c r="E46" s="27"/>
      <c r="F46" s="27"/>
      <c r="G46" s="27"/>
      <c r="H46" s="27"/>
      <c r="I46" s="27"/>
      <c r="J46" s="74" t="s">
        <v>94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139299</v>
      </c>
      <c r="B48" s="23">
        <f>SUM(B43,B45,B47)</f>
        <v>137900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64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61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753913.5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1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2"/>
  <sheetViews>
    <sheetView zoomScaleNormal="100" workbookViewId="0">
      <pane ySplit="1" topLeftCell="A2" activePane="bottomLeft" state="frozen"/>
      <selection pane="bottomLeft" activeCell="I7" sqref="I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4030</v>
      </c>
      <c r="D3" s="102">
        <f>B3-C3-E3</f>
        <v>105966.7</v>
      </c>
      <c r="E3" s="103">
        <f>SUM(F3:BE3)</f>
        <v>4003.3</v>
      </c>
      <c r="F3" s="104">
        <v>302.60000000000002</v>
      </c>
      <c r="G3" s="104">
        <v>320</v>
      </c>
      <c r="H3" s="104">
        <v>312</v>
      </c>
      <c r="I3" s="104">
        <v>752.5</v>
      </c>
      <c r="J3" s="104">
        <v>300</v>
      </c>
      <c r="K3" s="104">
        <v>332</v>
      </c>
      <c r="L3" s="104">
        <v>532.20000000000005</v>
      </c>
      <c r="M3" s="104">
        <v>432.8</v>
      </c>
      <c r="N3" s="104">
        <v>321</v>
      </c>
      <c r="O3" s="104">
        <v>398.2</v>
      </c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1243.67</v>
      </c>
      <c r="D5" s="121">
        <f>B5-C5-E5</f>
        <v>61165.83</v>
      </c>
      <c r="E5" s="122">
        <f>SUM(F5:BE5)</f>
        <v>590.5</v>
      </c>
      <c r="F5" s="144">
        <v>288</v>
      </c>
      <c r="G5" s="145">
        <v>302.5</v>
      </c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5.22</v>
      </c>
      <c r="G6" s="32" t="s">
        <v>118</v>
      </c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109</v>
      </c>
      <c r="B7" s="138">
        <v>21000</v>
      </c>
      <c r="C7" s="138">
        <v>1570.39</v>
      </c>
      <c r="D7" s="139">
        <f>B7-C7-E7</f>
        <v>16494.71</v>
      </c>
      <c r="E7" s="139">
        <f>SUM(F7:BE7)</f>
        <v>2934.9000000000005</v>
      </c>
      <c r="F7" s="140">
        <v>736.8</v>
      </c>
      <c r="G7" s="140">
        <v>600</v>
      </c>
      <c r="H7" s="140">
        <v>202</v>
      </c>
      <c r="I7" s="140">
        <v>326</v>
      </c>
      <c r="J7" s="140">
        <v>86</v>
      </c>
      <c r="K7" s="140">
        <v>186</v>
      </c>
      <c r="L7" s="140">
        <v>235</v>
      </c>
      <c r="M7" s="140">
        <v>210.8</v>
      </c>
      <c r="N7" s="140">
        <v>352.3</v>
      </c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/>
      <c r="G8" s="32" t="s">
        <v>116</v>
      </c>
      <c r="H8" s="32" t="s">
        <v>117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>
        <v>2255</v>
      </c>
      <c r="D9" s="102">
        <f>B9-C9-E9</f>
        <v>13633.5</v>
      </c>
      <c r="E9" s="103">
        <f>SUM(F9:BE9)</f>
        <v>1111.5</v>
      </c>
      <c r="F9" s="104">
        <v>265</v>
      </c>
      <c r="G9" s="109">
        <v>526</v>
      </c>
      <c r="H9" s="109">
        <v>320.5</v>
      </c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105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>
        <v>0</v>
      </c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215000</v>
      </c>
      <c r="C12" s="66">
        <f>SUM(C3,C5,C7,C9,C11)</f>
        <v>9099.0600000000013</v>
      </c>
      <c r="D12" s="6">
        <f>SUM(D3,D5,D7,D9,D11)</f>
        <v>197260.74</v>
      </c>
      <c r="E12" s="6">
        <f>SUM(E3,E5,E7,E9,E11)</f>
        <v>8640.2000000000007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62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112</v>
      </c>
      <c r="G16" s="32" t="s">
        <v>108</v>
      </c>
      <c r="H16" s="32" t="s">
        <v>108</v>
      </c>
      <c r="I16" s="32" t="s">
        <v>108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1"/>
      <c r="D17" s="116">
        <f>B17-C17-E17</f>
        <v>26824.5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111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65</v>
      </c>
      <c r="B19" s="102">
        <v>15000</v>
      </c>
      <c r="C19" s="103"/>
      <c r="D19" s="103">
        <f>B19-C19-E19</f>
        <v>14571.7</v>
      </c>
      <c r="E19" s="103">
        <f>SUM(F19:BE19)</f>
        <v>428.3</v>
      </c>
      <c r="F19" s="104">
        <v>220</v>
      </c>
      <c r="G19" s="104">
        <v>75.099999999999994</v>
      </c>
      <c r="H19" s="107">
        <v>50</v>
      </c>
      <c r="I19" s="107">
        <v>62</v>
      </c>
      <c r="J19" s="107">
        <v>21.2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6815</v>
      </c>
      <c r="E21" s="128">
        <f>SUM(F21:BE21)</f>
        <v>6185</v>
      </c>
      <c r="F21" s="129">
        <v>3000</v>
      </c>
      <c r="G21" s="129">
        <v>2500</v>
      </c>
      <c r="H21" s="129">
        <v>30</v>
      </c>
      <c r="I21" s="129">
        <v>260</v>
      </c>
      <c r="J21" s="129">
        <v>85</v>
      </c>
      <c r="K21" s="129">
        <v>90</v>
      </c>
      <c r="L21" s="129">
        <v>52</v>
      </c>
      <c r="M21" s="129">
        <v>43</v>
      </c>
      <c r="N21" s="129">
        <v>75</v>
      </c>
      <c r="O21" s="129">
        <v>50</v>
      </c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40815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29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18847.400000000001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11830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103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161000</v>
      </c>
      <c r="C29" s="17">
        <f>SUM(C15,C17,C19,C21,C23,C25,C27)</f>
        <v>0</v>
      </c>
      <c r="D29" s="9">
        <f>SUM(D15,D17,D19,D21,D23,D25,D27)</f>
        <v>124197.9</v>
      </c>
      <c r="E29" s="9">
        <f>SUM(E15,E17,E19,E21,E23,E25,E27)</f>
        <v>36802.1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90</v>
      </c>
      <c r="G31" s="52" t="s">
        <v>91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238099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54541.359999999986</v>
      </c>
      <c r="L32" s="2"/>
      <c r="M32" s="78" t="s">
        <v>40</v>
      </c>
      <c r="N32" s="79">
        <f>SUM(N31,-K32)</f>
        <v>183557.64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321458.64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114</v>
      </c>
      <c r="H39" s="23"/>
      <c r="I39" s="24"/>
      <c r="M39" s="152" t="s">
        <v>99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166700</v>
      </c>
      <c r="B43" s="23">
        <v>166700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102</v>
      </c>
      <c r="D46" s="87">
        <v>43517</v>
      </c>
      <c r="E46" s="27"/>
      <c r="F46" s="27"/>
      <c r="G46" s="27"/>
      <c r="H46" s="27"/>
      <c r="I46" s="27"/>
      <c r="J46" s="74" t="s">
        <v>94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168099</v>
      </c>
      <c r="B48" s="23">
        <f>SUM(B43,B45,B47)</f>
        <v>166700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30000</v>
      </c>
      <c r="B55" s="23">
        <v>0</v>
      </c>
      <c r="C55" s="25">
        <f>SUM(D55:U55)</f>
        <v>30000</v>
      </c>
      <c r="D55" s="28"/>
      <c r="E55" s="28"/>
      <c r="F55" s="28"/>
      <c r="G55" s="29"/>
      <c r="H55" s="29"/>
      <c r="I55" s="29">
        <v>30000</v>
      </c>
    </row>
    <row r="56" spans="1:10">
      <c r="A56" s="21"/>
      <c r="B56" s="23"/>
      <c r="C56" s="23"/>
      <c r="D56" s="27"/>
      <c r="E56" s="27"/>
      <c r="F56" s="27"/>
      <c r="G56" s="27"/>
      <c r="H56" s="27"/>
      <c r="I56" s="156" t="s">
        <v>115</v>
      </c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30000</v>
      </c>
      <c r="B58" s="23">
        <f>SUM(B53,B55,B57)</f>
        <v>0</v>
      </c>
      <c r="C58" s="23">
        <f>SUM(C53,C55,C57)</f>
        <v>30000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61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764684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2500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>
        <v>1700</v>
      </c>
      <c r="Y72" s="12">
        <v>999</v>
      </c>
      <c r="Z72" s="12">
        <v>800</v>
      </c>
    </row>
    <row r="73" spans="1:26">
      <c r="C73" s="12">
        <v>786</v>
      </c>
      <c r="D73" s="12">
        <v>1320</v>
      </c>
      <c r="E73" s="12">
        <v>1052</v>
      </c>
      <c r="F73" s="12">
        <v>1800</v>
      </c>
      <c r="G73" s="12">
        <v>813.5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  <row r="82" spans="3:3">
      <c r="C82"/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4"/>
  <sheetViews>
    <sheetView zoomScaleNormal="100" workbookViewId="0">
      <pane ySplit="1" topLeftCell="A8" activePane="bottomLeft" state="frozen"/>
      <selection pane="bottomLeft" activeCell="B13" activeCellId="1" sqref="C13 B13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6" width="8.625" style="1" customWidth="1"/>
    <col min="7" max="7" width="8.75" style="1" customWidth="1"/>
    <col min="8" max="8" width="8.125" style="1" customWidth="1"/>
    <col min="9" max="9" width="10.125" style="1" customWidth="1"/>
    <col min="10" max="10" width="9" style="1" customWidth="1"/>
    <col min="11" max="11" width="12.375" style="1" customWidth="1"/>
    <col min="12" max="12" width="8.5" style="1" customWidth="1"/>
    <col min="13" max="13" width="8.75" style="1" customWidth="1"/>
    <col min="14" max="14" width="11.625" style="1" customWidth="1"/>
    <col min="15" max="15" width="8.875" style="1" customWidth="1"/>
    <col min="16" max="16" width="10" style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126</v>
      </c>
      <c r="B3" s="102">
        <v>25000</v>
      </c>
      <c r="C3" s="103"/>
      <c r="D3" s="102">
        <f>B3-C3-E3</f>
        <v>23142.400000000001</v>
      </c>
      <c r="E3" s="103">
        <f>SUM(F3:BE3)</f>
        <v>1857.6</v>
      </c>
      <c r="F3" s="104">
        <v>300</v>
      </c>
      <c r="G3" s="104">
        <v>286.60000000000002</v>
      </c>
      <c r="H3" s="104">
        <v>322.5</v>
      </c>
      <c r="I3" s="104">
        <v>350</v>
      </c>
      <c r="J3" s="104">
        <v>270.5</v>
      </c>
      <c r="K3" s="104">
        <v>56.5</v>
      </c>
      <c r="L3" s="104">
        <v>272.5</v>
      </c>
      <c r="M3" s="107">
        <v>-1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25</v>
      </c>
      <c r="B4" s="82"/>
      <c r="C4" s="4"/>
      <c r="D4" s="4"/>
      <c r="E4" s="4"/>
      <c r="F4" s="32" t="s">
        <v>127</v>
      </c>
      <c r="G4" s="32"/>
      <c r="H4" s="32"/>
      <c r="I4" s="32">
        <v>6.7</v>
      </c>
      <c r="J4" s="32"/>
      <c r="K4" s="32"/>
      <c r="L4" s="32"/>
      <c r="M4" s="32" t="s">
        <v>130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06" customFormat="1">
      <c r="A5" s="101" t="s">
        <v>9</v>
      </c>
      <c r="B5" s="102">
        <v>114000</v>
      </c>
      <c r="C5" s="103"/>
      <c r="D5" s="102">
        <f>B5-C5-E5</f>
        <v>109996.7</v>
      </c>
      <c r="E5" s="103">
        <f>SUM(F5:BE5)</f>
        <v>4003.3</v>
      </c>
      <c r="F5" s="104">
        <v>302.60000000000002</v>
      </c>
      <c r="G5" s="104">
        <v>320</v>
      </c>
      <c r="H5" s="104">
        <v>312</v>
      </c>
      <c r="I5" s="104">
        <v>752.5</v>
      </c>
      <c r="J5" s="104">
        <v>300</v>
      </c>
      <c r="K5" s="104">
        <v>332</v>
      </c>
      <c r="L5" s="104">
        <v>532.20000000000005</v>
      </c>
      <c r="M5" s="104">
        <v>432.8</v>
      </c>
      <c r="N5" s="104">
        <v>321</v>
      </c>
      <c r="O5" s="104">
        <v>398.2</v>
      </c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</row>
    <row r="6" spans="1:52">
      <c r="A6" s="13">
        <v>29</v>
      </c>
      <c r="B6" s="82"/>
      <c r="C6" s="4"/>
      <c r="D6" s="4"/>
      <c r="E6" s="4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48"/>
      <c r="AC6" s="48"/>
      <c r="AD6" s="48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8" customFormat="1">
      <c r="A7" s="143" t="s">
        <v>10</v>
      </c>
      <c r="B7" s="121">
        <v>63000</v>
      </c>
      <c r="C7" s="122"/>
      <c r="D7" s="121">
        <f>B7-C7-E7</f>
        <v>61527.5</v>
      </c>
      <c r="E7" s="122">
        <f>SUM(F7:BE7)</f>
        <v>1472.5</v>
      </c>
      <c r="F7" s="144">
        <v>288</v>
      </c>
      <c r="G7" s="145">
        <v>302.5</v>
      </c>
      <c r="H7" s="144">
        <v>290</v>
      </c>
      <c r="I7" s="145">
        <v>292</v>
      </c>
      <c r="J7" s="145">
        <v>300</v>
      </c>
      <c r="K7" s="145"/>
      <c r="L7" s="145"/>
      <c r="M7" s="145"/>
      <c r="N7" s="145"/>
      <c r="O7" s="145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6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</row>
    <row r="8" spans="1:52">
      <c r="A8" s="13">
        <v>28</v>
      </c>
      <c r="B8" s="13"/>
      <c r="C8" s="4"/>
      <c r="D8" s="4">
        <v>3000</v>
      </c>
      <c r="E8" s="4"/>
      <c r="F8" s="32">
        <v>5.22</v>
      </c>
      <c r="G8" s="32" t="s">
        <v>118</v>
      </c>
      <c r="H8" s="32">
        <v>6.1</v>
      </c>
      <c r="I8" s="32"/>
      <c r="J8" s="4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41" customFormat="1">
      <c r="A9" s="160" t="s">
        <v>109</v>
      </c>
      <c r="B9" s="138">
        <v>21000</v>
      </c>
      <c r="C9" s="158"/>
      <c r="D9" s="139">
        <f>B9-C9-E9</f>
        <v>17935.099999999999</v>
      </c>
      <c r="E9" s="139">
        <f>SUM(F9:BE9)</f>
        <v>3064.9000000000005</v>
      </c>
      <c r="F9" s="140">
        <v>736.8</v>
      </c>
      <c r="G9" s="140">
        <v>600</v>
      </c>
      <c r="H9" s="140">
        <v>202</v>
      </c>
      <c r="I9" s="140">
        <v>326</v>
      </c>
      <c r="J9" s="140">
        <v>86</v>
      </c>
      <c r="K9" s="140">
        <v>186</v>
      </c>
      <c r="L9" s="140">
        <v>235</v>
      </c>
      <c r="M9" s="140">
        <v>210.8</v>
      </c>
      <c r="N9" s="140">
        <v>352.3</v>
      </c>
      <c r="O9" s="140">
        <v>80</v>
      </c>
      <c r="P9" s="140">
        <v>50</v>
      </c>
      <c r="Q9" s="140"/>
      <c r="R9" s="140"/>
      <c r="S9" s="140"/>
      <c r="T9" s="140"/>
      <c r="U9" s="140"/>
      <c r="V9" s="140"/>
      <c r="W9" s="140"/>
      <c r="X9" s="140"/>
      <c r="Y9" s="140"/>
      <c r="Z9" s="149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</row>
    <row r="10" spans="1:52">
      <c r="A10" s="157" t="s">
        <v>120</v>
      </c>
      <c r="B10" s="82"/>
      <c r="C10" s="51"/>
      <c r="D10" s="13"/>
      <c r="E10" s="4"/>
      <c r="F10" s="32"/>
      <c r="G10" s="32" t="s">
        <v>116</v>
      </c>
      <c r="H10" s="32" t="s">
        <v>117</v>
      </c>
      <c r="I10" s="32"/>
      <c r="J10" s="32"/>
      <c r="K10" s="32"/>
      <c r="L10" s="32"/>
      <c r="M10" s="32"/>
      <c r="N10" s="32"/>
      <c r="O10" s="32"/>
      <c r="P10" s="32" t="s">
        <v>124</v>
      </c>
      <c r="Q10" s="32"/>
      <c r="R10" s="32"/>
      <c r="S10" s="32"/>
      <c r="T10" s="32"/>
      <c r="U10" s="32"/>
      <c r="V10" s="32"/>
      <c r="W10" s="32"/>
      <c r="X10" s="32"/>
      <c r="Y10" s="32"/>
      <c r="Z10" s="48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</row>
    <row r="11" spans="1:52" s="111" customFormat="1">
      <c r="A11" s="108" t="s">
        <v>11</v>
      </c>
      <c r="B11" s="102">
        <v>17000</v>
      </c>
      <c r="C11" s="102"/>
      <c r="D11" s="102">
        <f>B11-C11-E11</f>
        <v>15888.5</v>
      </c>
      <c r="E11" s="103">
        <f>SUM(F11:BE11)</f>
        <v>1111.5</v>
      </c>
      <c r="F11" s="104">
        <v>265</v>
      </c>
      <c r="G11" s="109">
        <v>526</v>
      </c>
      <c r="H11" s="109">
        <v>320.5</v>
      </c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</row>
    <row r="12" spans="1:52" s="65" customFormat="1">
      <c r="A12" s="13">
        <v>30</v>
      </c>
      <c r="B12" s="82"/>
      <c r="C12" s="62"/>
      <c r="D12" s="63"/>
      <c r="E12" s="63"/>
      <c r="F12" s="32" t="s">
        <v>105</v>
      </c>
      <c r="G12" s="32"/>
      <c r="H12" s="63"/>
      <c r="I12" s="32"/>
      <c r="J12" s="32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</row>
    <row r="13" spans="1:52" s="72" customFormat="1">
      <c r="A13" s="67" t="s">
        <v>28</v>
      </c>
      <c r="B13" s="68">
        <v>427.12</v>
      </c>
      <c r="C13" s="68">
        <v>427.12</v>
      </c>
      <c r="D13" s="68">
        <f>B13-C13-E13</f>
        <v>0</v>
      </c>
      <c r="E13" s="69">
        <f>SUM(F13:BE13)</f>
        <v>0</v>
      </c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</row>
    <row r="14" spans="1:52" s="8" customFormat="1">
      <c r="A14" s="16" t="s">
        <v>54</v>
      </c>
      <c r="B14" s="10">
        <f>SUM(B3,B5,B7,B9,B11,B13)</f>
        <v>240427.12</v>
      </c>
      <c r="C14" s="66">
        <f>SUM(C3,C5,C7,C9,C11,C13)</f>
        <v>427.12</v>
      </c>
      <c r="D14" s="6">
        <f>SUM(D3,D5,D7,D9,D11,D13)</f>
        <v>228490.2</v>
      </c>
      <c r="E14" s="6">
        <f>SUM(E3,E5,E7,E9,E11,E13)</f>
        <v>11509.8</v>
      </c>
      <c r="F14" s="6" t="s">
        <v>55</v>
      </c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6"/>
      <c r="W14" s="6"/>
      <c r="X14" s="6"/>
      <c r="Y14" s="6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s="59" customFormat="1">
      <c r="A15" s="53" t="s">
        <v>22</v>
      </c>
      <c r="B15" s="54">
        <v>30000</v>
      </c>
      <c r="C15" s="55"/>
      <c r="D15" s="55">
        <f>B15-C15-E15</f>
        <v>30000</v>
      </c>
      <c r="E15" s="55">
        <f>SUM(F15:BE15)</f>
        <v>0</v>
      </c>
      <c r="F15" s="56"/>
      <c r="G15" s="81"/>
      <c r="H15" s="81"/>
      <c r="I15" s="92" t="s">
        <v>47</v>
      </c>
      <c r="J15" s="92" t="s">
        <v>48</v>
      </c>
      <c r="K15" s="81"/>
      <c r="L15" s="81"/>
      <c r="M15" s="81"/>
      <c r="N15" s="81"/>
      <c r="O15" s="81"/>
      <c r="P15" s="81"/>
      <c r="Q15" s="56"/>
      <c r="R15" s="56"/>
      <c r="S15" s="56"/>
      <c r="T15" s="56"/>
      <c r="U15" s="56"/>
      <c r="V15" s="57"/>
      <c r="W15" s="57"/>
      <c r="X15" s="56"/>
      <c r="Y15" s="56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 s="59" customFormat="1">
      <c r="A16" s="53" t="s">
        <v>23</v>
      </c>
      <c r="B16" s="54">
        <v>14</v>
      </c>
      <c r="C16" s="60"/>
      <c r="D16" s="60"/>
      <c r="E16" s="60"/>
      <c r="F16" s="54"/>
      <c r="G16" s="81"/>
      <c r="H16" s="81"/>
      <c r="I16" s="81"/>
      <c r="J16" s="81"/>
      <c r="K16" s="84"/>
      <c r="L16" s="85"/>
      <c r="M16" s="81"/>
      <c r="N16" s="80"/>
      <c r="O16" s="81"/>
      <c r="P16" s="81"/>
      <c r="Q16" s="54"/>
      <c r="R16" s="56"/>
      <c r="S16" s="56"/>
      <c r="T16" s="56"/>
      <c r="U16" s="56"/>
      <c r="V16" s="56"/>
      <c r="W16" s="56"/>
      <c r="X16" s="56"/>
      <c r="Y16" s="56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 s="111" customFormat="1">
      <c r="A17" s="108" t="s">
        <v>62</v>
      </c>
      <c r="B17" s="102">
        <v>27000</v>
      </c>
      <c r="C17" s="103">
        <f>SUM(D18,E18)</f>
        <v>23545.64</v>
      </c>
      <c r="D17" s="112">
        <f>B17-C17-E17</f>
        <v>583.40000000000055</v>
      </c>
      <c r="E17" s="102">
        <f>SUM(F17:BE17)</f>
        <v>2870.96</v>
      </c>
      <c r="F17" s="109">
        <v>863</v>
      </c>
      <c r="G17" s="109">
        <v>360</v>
      </c>
      <c r="H17" s="109">
        <v>9.9600000000000009</v>
      </c>
      <c r="I17" s="109">
        <v>732</v>
      </c>
      <c r="J17" s="109">
        <v>350</v>
      </c>
      <c r="K17" s="109">
        <v>200</v>
      </c>
      <c r="L17" s="109">
        <v>136</v>
      </c>
      <c r="M17" s="109">
        <v>120</v>
      </c>
      <c r="N17" s="109">
        <v>100</v>
      </c>
      <c r="O17" s="109"/>
      <c r="P17" s="104"/>
      <c r="Q17" s="109"/>
      <c r="R17" s="109"/>
      <c r="S17" s="109"/>
      <c r="T17" s="102"/>
      <c r="U17" s="102"/>
      <c r="V17" s="102"/>
      <c r="W17" s="102"/>
      <c r="X17" s="102"/>
      <c r="Y17" s="102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</row>
    <row r="18" spans="1:52">
      <c r="A18" s="19" t="s">
        <v>42</v>
      </c>
      <c r="B18" s="30">
        <v>6.16</v>
      </c>
      <c r="C18" s="4"/>
      <c r="D18" s="88">
        <v>1279.98</v>
      </c>
      <c r="E18" s="88">
        <v>22265.66</v>
      </c>
      <c r="F18" s="32" t="s">
        <v>108</v>
      </c>
      <c r="G18" s="32" t="s">
        <v>108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19" customFormat="1">
      <c r="A19" s="114" t="s">
        <v>7</v>
      </c>
      <c r="B19" s="115">
        <v>31000</v>
      </c>
      <c r="C19" s="151">
        <v>4175.5</v>
      </c>
      <c r="D19" s="116">
        <f>B19-C19-E19</f>
        <v>24437.5</v>
      </c>
      <c r="E19" s="115">
        <f>SUM(F19:BE19)</f>
        <v>2387</v>
      </c>
      <c r="F19" s="117">
        <v>1000</v>
      </c>
      <c r="G19" s="117">
        <v>232</v>
      </c>
      <c r="H19" s="117">
        <v>536</v>
      </c>
      <c r="I19" s="117">
        <v>210</v>
      </c>
      <c r="J19" s="117">
        <v>230</v>
      </c>
      <c r="K19" s="117">
        <v>60</v>
      </c>
      <c r="L19" s="117">
        <v>52</v>
      </c>
      <c r="M19" s="117">
        <v>67</v>
      </c>
      <c r="N19" s="117"/>
      <c r="O19" s="117"/>
      <c r="P19" s="117"/>
      <c r="Q19" s="117"/>
      <c r="R19" s="117"/>
      <c r="S19" s="117"/>
      <c r="T19" s="117"/>
      <c r="U19" s="117"/>
      <c r="V19" s="115"/>
      <c r="W19" s="115"/>
      <c r="X19" s="115"/>
      <c r="Y19" s="115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</row>
    <row r="20" spans="1:52">
      <c r="A20" s="19" t="s">
        <v>35</v>
      </c>
      <c r="B20" s="13">
        <v>5.13</v>
      </c>
      <c r="C20" s="18"/>
      <c r="D20" s="4"/>
      <c r="E20" s="38" t="s">
        <v>18</v>
      </c>
      <c r="F20" s="32"/>
      <c r="G20" s="32"/>
      <c r="H20" s="32">
        <v>1</v>
      </c>
      <c r="I20" s="32">
        <v>2</v>
      </c>
      <c r="J20" s="32">
        <v>3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4"/>
      <c r="X20" s="4"/>
      <c r="Y20" s="4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</row>
    <row r="21" spans="1:52" s="106" customFormat="1">
      <c r="A21" s="101" t="s">
        <v>65</v>
      </c>
      <c r="B21" s="102">
        <v>15000</v>
      </c>
      <c r="C21" s="103">
        <v>438.9</v>
      </c>
      <c r="D21" s="103">
        <f>B21-C21-E21</f>
        <v>13705.6</v>
      </c>
      <c r="E21" s="103">
        <f>SUM(F21:BE21)</f>
        <v>855.5</v>
      </c>
      <c r="F21" s="104">
        <v>132.5</v>
      </c>
      <c r="G21" s="159">
        <v>100</v>
      </c>
      <c r="H21" s="107">
        <v>13</v>
      </c>
      <c r="I21" s="107">
        <v>80</v>
      </c>
      <c r="J21" s="107">
        <v>45</v>
      </c>
      <c r="K21" s="107">
        <v>84</v>
      </c>
      <c r="L21" s="107">
        <v>75</v>
      </c>
      <c r="M21" s="107">
        <v>126</v>
      </c>
      <c r="N21" s="107">
        <v>200</v>
      </c>
      <c r="O21" s="107"/>
      <c r="P21" s="107"/>
      <c r="Q21" s="107"/>
      <c r="R21" s="103"/>
      <c r="S21" s="103"/>
      <c r="T21" s="103"/>
      <c r="U21" s="103"/>
      <c r="V21" s="103"/>
      <c r="W21" s="103"/>
      <c r="X21" s="103"/>
      <c r="Y21" s="103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</row>
    <row r="22" spans="1:52" s="2" customFormat="1">
      <c r="A22" s="88"/>
      <c r="B22" s="30">
        <v>6.13</v>
      </c>
      <c r="C22" s="88"/>
      <c r="D22" s="3"/>
      <c r="E22" s="3"/>
      <c r="F22" s="32"/>
      <c r="G22" s="159" t="s">
        <v>121</v>
      </c>
      <c r="H22" s="31"/>
      <c r="I22" s="31" t="s">
        <v>124</v>
      </c>
      <c r="J22" s="31"/>
      <c r="K22" s="45"/>
      <c r="L22" s="45" t="s">
        <v>125</v>
      </c>
      <c r="M22" s="31"/>
      <c r="N22" s="31"/>
      <c r="O22" s="31"/>
      <c r="P22" s="31"/>
      <c r="Q22" s="3"/>
      <c r="R22" s="3"/>
      <c r="S22" s="3"/>
      <c r="T22" s="3"/>
      <c r="U22" s="3"/>
      <c r="V22" s="3"/>
      <c r="W22" s="3"/>
      <c r="X22" s="3"/>
      <c r="Y22" s="3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</row>
    <row r="23" spans="1:52" s="130" customFormat="1">
      <c r="A23" s="126" t="s">
        <v>8</v>
      </c>
      <c r="B23" s="127">
        <v>13000</v>
      </c>
      <c r="C23" s="128">
        <v>6264</v>
      </c>
      <c r="D23" s="127">
        <f>B23-C23-E23</f>
        <v>137.80000000000018</v>
      </c>
      <c r="E23" s="128">
        <f>SUM(F23:BE23)</f>
        <v>6598.2</v>
      </c>
      <c r="F23" s="129">
        <v>3000</v>
      </c>
      <c r="G23" s="129">
        <v>26</v>
      </c>
      <c r="H23" s="129">
        <v>1200</v>
      </c>
      <c r="I23" s="129">
        <v>136</v>
      </c>
      <c r="J23" s="129">
        <v>235.2</v>
      </c>
      <c r="K23" s="129">
        <v>160</v>
      </c>
      <c r="L23" s="129">
        <v>750</v>
      </c>
      <c r="M23" s="129">
        <v>102</v>
      </c>
      <c r="N23" s="129">
        <v>90</v>
      </c>
      <c r="O23" s="129">
        <v>30</v>
      </c>
      <c r="P23" s="129">
        <v>86</v>
      </c>
      <c r="Q23" s="129">
        <v>200</v>
      </c>
      <c r="R23" s="129">
        <v>120</v>
      </c>
      <c r="S23" s="129">
        <v>36</v>
      </c>
      <c r="T23" s="127">
        <v>25</v>
      </c>
      <c r="U23" s="127">
        <v>36</v>
      </c>
      <c r="V23" s="127">
        <v>366</v>
      </c>
      <c r="W23" s="127"/>
      <c r="X23" s="127"/>
      <c r="Y23" s="127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</row>
    <row r="24" spans="1:52">
      <c r="A24" s="5"/>
      <c r="B24" s="30">
        <v>6.13</v>
      </c>
      <c r="C24" s="4"/>
      <c r="D24" s="4"/>
      <c r="E24" s="4"/>
      <c r="F24" s="32"/>
      <c r="G24" s="32"/>
      <c r="H24" s="32"/>
      <c r="I24" s="63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 t="s">
        <v>85</v>
      </c>
      <c r="W24" s="32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36" customFormat="1">
      <c r="A25" s="131" t="s">
        <v>5</v>
      </c>
      <c r="B25" s="132">
        <v>43000</v>
      </c>
      <c r="C25" s="133">
        <v>2165</v>
      </c>
      <c r="D25" s="132">
        <f>B25-C25-E25</f>
        <v>38691.5</v>
      </c>
      <c r="E25" s="132">
        <f>SUM(F25:BE25)</f>
        <v>2143.5</v>
      </c>
      <c r="F25" s="134">
        <v>1000</v>
      </c>
      <c r="G25" s="134">
        <v>365</v>
      </c>
      <c r="H25" s="134">
        <v>280</v>
      </c>
      <c r="I25" s="134">
        <v>426</v>
      </c>
      <c r="J25" s="134">
        <v>72.5</v>
      </c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2"/>
      <c r="V25" s="132"/>
      <c r="W25" s="132"/>
      <c r="X25" s="132"/>
      <c r="Y25" s="132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</row>
    <row r="26" spans="1:52">
      <c r="A26" s="5"/>
      <c r="B26" s="13">
        <v>5.15</v>
      </c>
      <c r="C26" s="73"/>
      <c r="D26" s="4"/>
      <c r="E26" s="38" t="s">
        <v>18</v>
      </c>
      <c r="F26" s="32" t="s">
        <v>29</v>
      </c>
      <c r="G26" s="32"/>
      <c r="H26" s="32"/>
      <c r="I26" s="32"/>
      <c r="J26" s="32"/>
      <c r="K26" s="32"/>
      <c r="L26" s="34"/>
      <c r="M26" s="34"/>
      <c r="N26" s="32"/>
      <c r="O26" s="34"/>
      <c r="P26" s="32"/>
      <c r="Q26" s="34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25" customFormat="1">
      <c r="A27" s="120" t="s">
        <v>30</v>
      </c>
      <c r="B27" s="142">
        <f>SUM(A33,-B13)</f>
        <v>19572.88</v>
      </c>
      <c r="C27" s="122">
        <v>1142</v>
      </c>
      <c r="D27" s="121">
        <f>B27-C27-E27</f>
        <v>14117.480000000001</v>
      </c>
      <c r="E27" s="121">
        <f>SUM(F27:BE27)</f>
        <v>4313.3999999999996</v>
      </c>
      <c r="F27" s="123">
        <v>2500</v>
      </c>
      <c r="G27" s="123">
        <v>98</v>
      </c>
      <c r="H27" s="123">
        <v>102</v>
      </c>
      <c r="I27" s="123">
        <v>118</v>
      </c>
      <c r="J27" s="123">
        <v>136.19999999999999</v>
      </c>
      <c r="K27" s="123">
        <v>356</v>
      </c>
      <c r="L27" s="123">
        <v>180</v>
      </c>
      <c r="M27" s="123">
        <v>653.20000000000005</v>
      </c>
      <c r="N27" s="123">
        <v>170</v>
      </c>
      <c r="O27" s="123"/>
      <c r="P27" s="123"/>
      <c r="Q27" s="123"/>
      <c r="R27" s="123"/>
      <c r="S27" s="123"/>
      <c r="T27" s="123"/>
      <c r="U27" s="121"/>
      <c r="V27" s="121"/>
      <c r="W27" s="121"/>
      <c r="X27" s="121"/>
      <c r="Y27" s="121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</row>
    <row r="28" spans="1:52">
      <c r="A28" s="37" t="s">
        <v>53</v>
      </c>
      <c r="B28" s="13">
        <v>5.15</v>
      </c>
      <c r="C28" s="30"/>
      <c r="D28" s="116"/>
      <c r="E28" s="38" t="s">
        <v>31</v>
      </c>
      <c r="F28" s="32"/>
      <c r="G28" s="32"/>
      <c r="H28" s="32">
        <v>1</v>
      </c>
      <c r="I28" s="32">
        <v>2</v>
      </c>
      <c r="J28" s="32">
        <v>3</v>
      </c>
      <c r="K28" s="32">
        <v>4</v>
      </c>
      <c r="L28" s="113">
        <v>5</v>
      </c>
      <c r="M28" s="4">
        <v>6</v>
      </c>
      <c r="N28" s="113"/>
      <c r="O28" s="113"/>
      <c r="P28" s="32"/>
      <c r="Q28" s="32"/>
      <c r="R28" s="34"/>
      <c r="S28" s="32"/>
      <c r="T28" s="32"/>
      <c r="U28" s="32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111" customFormat="1">
      <c r="A29" s="108" t="s">
        <v>6</v>
      </c>
      <c r="B29" s="102">
        <v>12000</v>
      </c>
      <c r="C29" s="103">
        <f>SUM(F32,G32)</f>
        <v>0</v>
      </c>
      <c r="D29" s="102">
        <f>B29-C29-E29</f>
        <v>12000</v>
      </c>
      <c r="E29" s="102">
        <f>SUM(F29:BE29)</f>
        <v>0</v>
      </c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2"/>
      <c r="U29" s="102"/>
      <c r="V29" s="102"/>
      <c r="W29" s="102"/>
      <c r="X29" s="102"/>
      <c r="Y29" s="102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</row>
    <row r="30" spans="1:52">
      <c r="A30" s="88" t="s">
        <v>41</v>
      </c>
      <c r="B30" s="19">
        <v>4.1500000000000004</v>
      </c>
      <c r="C30" s="18" t="s">
        <v>42</v>
      </c>
      <c r="D30" s="7"/>
      <c r="E30" s="38" t="s">
        <v>50</v>
      </c>
      <c r="F30" s="32" t="s">
        <v>103</v>
      </c>
      <c r="G30" s="32"/>
      <c r="H30" s="13"/>
      <c r="I30" s="32" t="s">
        <v>123</v>
      </c>
      <c r="J30" s="32"/>
      <c r="K30" s="32"/>
      <c r="L30" s="113"/>
      <c r="M30" s="113"/>
      <c r="N30" s="113"/>
      <c r="O30" s="113"/>
      <c r="P30" s="32"/>
      <c r="Q30" s="32"/>
      <c r="R30" s="32"/>
      <c r="S30" s="32"/>
      <c r="T30" s="4"/>
      <c r="U30" s="4"/>
      <c r="V30" s="4"/>
      <c r="W30" s="4"/>
      <c r="X30" s="4"/>
      <c r="Y30" s="4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</row>
    <row r="31" spans="1:52" s="8" customFormat="1">
      <c r="A31" s="16" t="s">
        <v>12</v>
      </c>
      <c r="B31" s="11">
        <f>SUM(B17,B19,B21,B23,B25,B27,B29)</f>
        <v>160572.88</v>
      </c>
      <c r="C31" s="17">
        <f>SUM(C17,C19,C21,C23,C25,C27,C29)</f>
        <v>37731.040000000001</v>
      </c>
      <c r="D31" s="9">
        <f>SUM(D17,D19,D21,D23,D25,D27,D29)</f>
        <v>103673.28</v>
      </c>
      <c r="E31" s="9">
        <f>SUM(E17,E19,E21,E23,E25,E27,E29)</f>
        <v>19168.559999999998</v>
      </c>
      <c r="F31" s="40"/>
      <c r="G31" s="40"/>
      <c r="H31" s="40"/>
      <c r="I31" s="40"/>
      <c r="J31" s="40"/>
      <c r="K31" s="40"/>
      <c r="L31" s="40"/>
      <c r="M31" s="40"/>
      <c r="N31" s="33"/>
      <c r="O31" s="33"/>
      <c r="P31" s="33"/>
      <c r="Q31" s="33"/>
      <c r="R31" s="33"/>
      <c r="S31" s="33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s="2" customFormat="1">
      <c r="A32" s="42"/>
      <c r="B32" s="100"/>
      <c r="D32" s="43"/>
      <c r="E32" s="43"/>
      <c r="F32" s="88">
        <v>0</v>
      </c>
      <c r="G32" s="88">
        <v>0</v>
      </c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</row>
    <row r="33" spans="1:18">
      <c r="A33" s="95">
        <v>20000</v>
      </c>
      <c r="B33" s="96" t="s">
        <v>56</v>
      </c>
      <c r="C33" s="2"/>
      <c r="E33" s="2"/>
      <c r="F33" s="52" t="s">
        <v>90</v>
      </c>
      <c r="G33" s="52" t="s">
        <v>91</v>
      </c>
      <c r="H33" s="2"/>
      <c r="I33" s="2"/>
      <c r="J33" s="74" t="s">
        <v>36</v>
      </c>
      <c r="K33" s="77">
        <f>SUM(B14,B31)</f>
        <v>401000</v>
      </c>
      <c r="L33" s="2"/>
      <c r="M33" s="61" t="s">
        <v>39</v>
      </c>
      <c r="N33" s="77">
        <f>SUM(A41,A50,A60)</f>
        <v>253899</v>
      </c>
      <c r="O33" s="2"/>
    </row>
    <row r="34" spans="1:18">
      <c r="G34" s="20"/>
      <c r="H34" s="2"/>
      <c r="I34" s="2"/>
      <c r="J34" s="74" t="s">
        <v>38</v>
      </c>
      <c r="K34" s="76">
        <f>SUM(K33,-K35)</f>
        <v>68836.520000000019</v>
      </c>
      <c r="L34" s="2"/>
      <c r="M34" s="78" t="s">
        <v>40</v>
      </c>
      <c r="N34" s="79">
        <f>SUM(N33,-K34)</f>
        <v>185062.47999999998</v>
      </c>
      <c r="P34" s="2"/>
      <c r="R34"/>
    </row>
    <row r="35" spans="1:18">
      <c r="A35" s="22" t="s">
        <v>13</v>
      </c>
      <c r="B35" s="22" t="s">
        <v>14</v>
      </c>
      <c r="C35" s="22" t="s">
        <v>15</v>
      </c>
      <c r="D35" s="22" t="s">
        <v>4</v>
      </c>
      <c r="E35" s="23"/>
      <c r="F35" s="24"/>
      <c r="G35" s="23"/>
      <c r="H35" s="24"/>
      <c r="I35" s="24"/>
      <c r="J35" s="74" t="s">
        <v>37</v>
      </c>
      <c r="K35" s="77">
        <f>SUM(D14,D31)</f>
        <v>332163.48</v>
      </c>
      <c r="L35" s="2"/>
    </row>
    <row r="36" spans="1:18">
      <c r="A36" s="21">
        <f>SUM(B36:C36)</f>
        <v>0</v>
      </c>
      <c r="B36" s="23">
        <v>0</v>
      </c>
      <c r="C36" s="25">
        <f>SUM(D36:R36)</f>
        <v>0</v>
      </c>
      <c r="D36" s="28"/>
      <c r="E36" s="29"/>
      <c r="F36" s="29"/>
      <c r="G36" s="29"/>
      <c r="H36" s="29"/>
      <c r="I36" s="29"/>
      <c r="J36" s="97"/>
      <c r="K36" s="2"/>
    </row>
    <row r="37" spans="1:18">
      <c r="A37" s="21"/>
      <c r="B37" s="23"/>
      <c r="C37" s="23"/>
      <c r="D37" s="27"/>
      <c r="E37" s="27"/>
      <c r="F37" s="27"/>
      <c r="G37" s="27"/>
      <c r="H37" s="27"/>
      <c r="I37" s="27"/>
      <c r="J37" s="98"/>
    </row>
    <row r="38" spans="1:18">
      <c r="A38" s="21">
        <f>SUM(B38:C38)</f>
        <v>20000</v>
      </c>
      <c r="B38" s="23">
        <v>0</v>
      </c>
      <c r="C38" s="44">
        <f>SUM(D38:R38)</f>
        <v>20000</v>
      </c>
      <c r="D38" s="29">
        <v>20000</v>
      </c>
      <c r="E38" s="28"/>
      <c r="F38" s="28"/>
      <c r="G38" s="28"/>
      <c r="H38" s="28"/>
      <c r="I38" s="29"/>
      <c r="J38" s="50"/>
      <c r="K38" s="2"/>
    </row>
    <row r="39" spans="1:18">
      <c r="A39" s="21"/>
      <c r="B39" s="23"/>
      <c r="C39" s="23"/>
      <c r="D39" s="86">
        <v>43297</v>
      </c>
      <c r="E39" s="27"/>
      <c r="F39" s="27"/>
      <c r="G39" s="27"/>
      <c r="H39" s="27"/>
      <c r="I39" s="27"/>
    </row>
    <row r="40" spans="1:18">
      <c r="A40" s="21">
        <f>SUM(B40:C40)</f>
        <v>20000</v>
      </c>
      <c r="B40" s="23">
        <v>0</v>
      </c>
      <c r="C40" s="25">
        <f>SUM(D40:R40)</f>
        <v>20000</v>
      </c>
      <c r="D40" s="28">
        <v>10000</v>
      </c>
      <c r="E40" s="28"/>
      <c r="F40" s="28"/>
      <c r="G40" s="161">
        <v>10000</v>
      </c>
      <c r="H40" s="28"/>
      <c r="I40" s="29"/>
    </row>
    <row r="41" spans="1:18">
      <c r="A41" s="19">
        <f>SUM(A36,A38,A40)</f>
        <v>40000</v>
      </c>
      <c r="B41" s="23">
        <f>SUM(B36,B38,B40)</f>
        <v>0</v>
      </c>
      <c r="C41" s="22">
        <f>SUM(C36,C38,C40)</f>
        <v>40000</v>
      </c>
      <c r="D41" s="86">
        <v>43275</v>
      </c>
      <c r="E41" s="36"/>
      <c r="F41" s="27"/>
      <c r="G41" s="17"/>
      <c r="H41" s="23"/>
      <c r="I41" s="24"/>
      <c r="M41" s="152" t="s">
        <v>99</v>
      </c>
      <c r="P41" s="12"/>
    </row>
    <row r="42" spans="1:18">
      <c r="A42" s="75" t="s">
        <v>45</v>
      </c>
      <c r="D42" s="35" t="s">
        <v>34</v>
      </c>
      <c r="E42" s="83">
        <v>20180624</v>
      </c>
      <c r="F42" s="2"/>
      <c r="G42" s="162" t="s">
        <v>128</v>
      </c>
      <c r="I42" s="2"/>
      <c r="M42" s="12">
        <v>20180328</v>
      </c>
      <c r="N42" s="22">
        <v>170000</v>
      </c>
    </row>
    <row r="43" spans="1:18">
      <c r="A43" s="35" t="s">
        <v>17</v>
      </c>
      <c r="B43" s="39"/>
      <c r="C43" s="23"/>
      <c r="D43" s="50"/>
      <c r="K43" s="94"/>
      <c r="M43" s="12"/>
      <c r="N43" s="22"/>
    </row>
    <row r="44" spans="1:18">
      <c r="A44" s="22" t="s">
        <v>13</v>
      </c>
      <c r="B44" s="22" t="s">
        <v>14</v>
      </c>
      <c r="C44" s="22" t="s">
        <v>15</v>
      </c>
      <c r="D44" s="22" t="s">
        <v>4</v>
      </c>
      <c r="E44" s="23"/>
      <c r="F44" s="24"/>
      <c r="G44" s="23"/>
      <c r="H44" s="24"/>
      <c r="I44" s="24"/>
    </row>
    <row r="45" spans="1:18">
      <c r="A45" s="21">
        <f>SUM(B45:C45)</f>
        <v>182500</v>
      </c>
      <c r="B45" s="23">
        <v>182500</v>
      </c>
      <c r="C45" s="25">
        <f>SUM(D45:U45)</f>
        <v>0</v>
      </c>
      <c r="D45" s="28"/>
      <c r="E45" s="29"/>
      <c r="F45" s="29"/>
      <c r="G45" s="29"/>
      <c r="H45" s="29"/>
      <c r="I45" s="29"/>
    </row>
    <row r="46" spans="1:18">
      <c r="A46" s="21"/>
      <c r="B46" s="23"/>
      <c r="C46" s="23"/>
      <c r="D46" s="26"/>
      <c r="E46" s="27"/>
      <c r="F46" s="27"/>
      <c r="G46" s="27"/>
      <c r="H46" s="27"/>
      <c r="I46" s="27"/>
    </row>
    <row r="47" spans="1:18">
      <c r="A47" s="21">
        <f>SUM(B47:C47)</f>
        <v>1399</v>
      </c>
      <c r="B47" s="23"/>
      <c r="C47" s="25">
        <f>SUM(D47:U47)</f>
        <v>1399</v>
      </c>
      <c r="D47" s="150">
        <v>1399</v>
      </c>
      <c r="E47" s="28"/>
      <c r="F47" s="29"/>
      <c r="G47" s="28"/>
      <c r="H47" s="29"/>
      <c r="I47" s="29"/>
    </row>
    <row r="48" spans="1:18">
      <c r="A48" s="21"/>
      <c r="B48" s="23"/>
      <c r="C48" s="23" t="s">
        <v>102</v>
      </c>
      <c r="D48" s="87">
        <v>43517</v>
      </c>
      <c r="E48" s="27"/>
      <c r="F48" s="27"/>
      <c r="G48" s="27"/>
      <c r="H48" s="27"/>
      <c r="I48" s="27"/>
      <c r="J48" s="74" t="s">
        <v>94</v>
      </c>
      <c r="K48"/>
    </row>
    <row r="49" spans="1:10">
      <c r="A49" s="21">
        <f>SUM(B49:C49)</f>
        <v>0</v>
      </c>
      <c r="B49" s="23">
        <v>0</v>
      </c>
      <c r="C49" s="25">
        <f>SUM(D49:U49)</f>
        <v>0</v>
      </c>
      <c r="D49" s="28"/>
      <c r="E49" s="28"/>
      <c r="F49" s="28"/>
      <c r="G49" s="28"/>
      <c r="H49" s="28"/>
      <c r="I49" s="28"/>
    </row>
    <row r="50" spans="1:10">
      <c r="A50" s="22">
        <f>SUM(A45,A47,A49)</f>
        <v>183899</v>
      </c>
      <c r="B50" s="23">
        <f>SUM(B45,B47,B49)</f>
        <v>182500</v>
      </c>
      <c r="C50" s="23">
        <f>SUM(C45,C47,C49)</f>
        <v>1399</v>
      </c>
      <c r="D50" s="27"/>
      <c r="E50" s="27"/>
      <c r="F50" s="27"/>
      <c r="G50" s="27"/>
      <c r="H50" s="27"/>
      <c r="I50" s="27"/>
    </row>
    <row r="53" spans="1:10">
      <c r="A53" s="35" t="s">
        <v>26</v>
      </c>
      <c r="B53" s="61"/>
    </row>
    <row r="54" spans="1:10">
      <c r="A54" s="22" t="s">
        <v>13</v>
      </c>
      <c r="B54" s="22" t="s">
        <v>14</v>
      </c>
      <c r="C54" s="22" t="s">
        <v>15</v>
      </c>
      <c r="D54" s="22" t="s">
        <v>4</v>
      </c>
      <c r="E54" s="23"/>
      <c r="F54" s="24"/>
      <c r="G54" s="23"/>
      <c r="H54" s="24"/>
      <c r="I54" s="24"/>
    </row>
    <row r="55" spans="1:10">
      <c r="A55" s="21">
        <f>SUM(B55:C55)</f>
        <v>0</v>
      </c>
      <c r="B55" s="23">
        <v>0</v>
      </c>
      <c r="C55" s="25">
        <f>SUM(D55:U55)</f>
        <v>0</v>
      </c>
      <c r="D55" s="28"/>
      <c r="E55" s="29"/>
      <c r="F55" s="29"/>
      <c r="G55" s="29"/>
      <c r="H55" s="29"/>
      <c r="I55" s="29"/>
    </row>
    <row r="56" spans="1:10">
      <c r="A56" s="21"/>
      <c r="B56" s="23"/>
      <c r="C56" s="23"/>
      <c r="D56" s="27"/>
      <c r="E56" s="27"/>
      <c r="F56" s="27"/>
      <c r="G56" s="27"/>
      <c r="H56" s="27"/>
      <c r="I56" s="27"/>
    </row>
    <row r="57" spans="1:10">
      <c r="A57" s="21">
        <f>SUM(B57:C57)</f>
        <v>30000</v>
      </c>
      <c r="B57" s="23">
        <v>0</v>
      </c>
      <c r="C57" s="25">
        <f>SUM(D57:U57)</f>
        <v>30000</v>
      </c>
      <c r="D57" s="28"/>
      <c r="E57" s="28"/>
      <c r="F57" s="28"/>
      <c r="G57" s="29"/>
      <c r="H57" s="29"/>
      <c r="I57" s="29">
        <v>30000</v>
      </c>
    </row>
    <row r="58" spans="1:10">
      <c r="A58" s="21"/>
      <c r="B58" s="23"/>
      <c r="C58" s="23"/>
      <c r="D58" s="27"/>
      <c r="E58" s="27"/>
      <c r="F58" s="27"/>
      <c r="G58" s="27"/>
      <c r="H58" s="27"/>
      <c r="I58" s="156" t="s">
        <v>115</v>
      </c>
      <c r="J58" s="50"/>
    </row>
    <row r="59" spans="1:10">
      <c r="A59" s="21">
        <f>SUM(B59:C59)</f>
        <v>0</v>
      </c>
      <c r="B59" s="23">
        <v>0</v>
      </c>
      <c r="C59" s="25">
        <f>SUM(D59:U59)</f>
        <v>0</v>
      </c>
      <c r="D59" s="29"/>
      <c r="E59" s="29"/>
      <c r="F59" s="29"/>
      <c r="G59" s="29"/>
      <c r="H59" s="29"/>
      <c r="I59" s="29"/>
    </row>
    <row r="60" spans="1:10">
      <c r="A60" s="22">
        <f>SUM(A55,A57,A59)</f>
        <v>30000</v>
      </c>
      <c r="B60" s="23">
        <f>SUM(B55,B57,B59)</f>
        <v>0</v>
      </c>
      <c r="C60" s="23">
        <f>SUM(C55,C57,C59)</f>
        <v>30000</v>
      </c>
      <c r="D60" s="27"/>
      <c r="E60" s="27"/>
      <c r="F60" s="27"/>
      <c r="G60" s="27"/>
      <c r="H60" s="27"/>
      <c r="I60" s="27"/>
    </row>
    <row r="62" spans="1:10">
      <c r="A62" s="89" t="s">
        <v>43</v>
      </c>
      <c r="B62" s="83" t="s">
        <v>44</v>
      </c>
      <c r="C62" s="74"/>
      <c r="E62" s="22"/>
      <c r="F62" s="22"/>
      <c r="G62" s="22"/>
      <c r="H62" s="22"/>
      <c r="I62" s="22"/>
    </row>
    <row r="63" spans="1:10">
      <c r="A63" s="89"/>
      <c r="B63" s="90">
        <v>42990</v>
      </c>
      <c r="C63" s="74"/>
      <c r="E63" s="22"/>
      <c r="F63" s="22"/>
      <c r="G63" s="22"/>
      <c r="H63" s="22"/>
      <c r="I63" s="22"/>
    </row>
    <row r="64" spans="1:10">
      <c r="A64" s="89" t="s">
        <v>43</v>
      </c>
      <c r="B64" s="74">
        <v>30000</v>
      </c>
    </row>
    <row r="66" spans="1:26">
      <c r="A66" s="91" t="s">
        <v>61</v>
      </c>
    </row>
    <row r="67" spans="1:26">
      <c r="A67" s="91" t="s">
        <v>46</v>
      </c>
    </row>
    <row r="68" spans="1:26">
      <c r="A68" s="93" t="s">
        <v>49</v>
      </c>
      <c r="B68" s="59">
        <f>SUM(C68:Z80)</f>
        <v>770124</v>
      </c>
      <c r="C68" s="12">
        <v>1724</v>
      </c>
      <c r="D68" s="12">
        <v>1174.3</v>
      </c>
      <c r="E68" s="12">
        <v>366.3</v>
      </c>
      <c r="F68" s="12">
        <v>2683.1</v>
      </c>
      <c r="G68" s="12">
        <v>1880</v>
      </c>
      <c r="H68" s="12">
        <v>1656</v>
      </c>
      <c r="I68" s="12">
        <v>2160</v>
      </c>
      <c r="J68" s="12">
        <v>1174.3</v>
      </c>
      <c r="K68" s="12">
        <v>10690</v>
      </c>
      <c r="L68" s="12">
        <v>8936.2000000000007</v>
      </c>
      <c r="M68" s="12">
        <v>6080</v>
      </c>
      <c r="N68" s="12">
        <v>5368</v>
      </c>
      <c r="O68" s="12">
        <v>4500</v>
      </c>
      <c r="P68" s="12">
        <v>3300</v>
      </c>
      <c r="Q68" s="12">
        <v>6300</v>
      </c>
      <c r="R68" s="12">
        <v>698</v>
      </c>
      <c r="S68" s="12">
        <v>1568.5</v>
      </c>
      <c r="T68" s="12">
        <v>2530</v>
      </c>
      <c r="U68" s="12">
        <v>5560</v>
      </c>
      <c r="V68" s="12">
        <v>7862.3</v>
      </c>
      <c r="W68" s="12">
        <v>2358</v>
      </c>
      <c r="X68" s="12">
        <v>793.8</v>
      </c>
      <c r="Y68" s="12">
        <v>3590</v>
      </c>
      <c r="Z68" s="12">
        <v>3560</v>
      </c>
    </row>
    <row r="69" spans="1:26">
      <c r="C69" s="12">
        <v>1317.5</v>
      </c>
      <c r="D69" s="12">
        <v>7536.5</v>
      </c>
      <c r="E69" s="12">
        <v>865.3</v>
      </c>
      <c r="F69" s="12">
        <v>9880</v>
      </c>
      <c r="G69" s="12">
        <v>15250</v>
      </c>
      <c r="H69" s="12">
        <v>1450</v>
      </c>
      <c r="I69" s="12">
        <v>6000</v>
      </c>
      <c r="J69" s="12">
        <v>1872.8</v>
      </c>
      <c r="K69" s="12">
        <v>220.3</v>
      </c>
      <c r="L69" s="12">
        <v>1100</v>
      </c>
      <c r="M69" s="12">
        <v>1562</v>
      </c>
      <c r="N69" s="12">
        <v>302.60000000000002</v>
      </c>
      <c r="O69" s="12">
        <v>3530</v>
      </c>
      <c r="P69" s="12">
        <v>8800</v>
      </c>
      <c r="Q69" s="12">
        <v>9860</v>
      </c>
      <c r="R69" s="12">
        <v>1532.6</v>
      </c>
      <c r="S69" s="12">
        <v>3566</v>
      </c>
      <c r="T69" s="12">
        <v>1365</v>
      </c>
      <c r="U69" s="12">
        <v>6538</v>
      </c>
      <c r="V69" s="12">
        <v>756.6</v>
      </c>
      <c r="W69" s="12">
        <v>5683.2</v>
      </c>
      <c r="X69" s="12">
        <v>2950</v>
      </c>
      <c r="Y69" s="12">
        <v>2000</v>
      </c>
      <c r="Z69" s="12">
        <v>7690.3</v>
      </c>
    </row>
    <row r="70" spans="1:26">
      <c r="C70" s="12">
        <v>6653.2</v>
      </c>
      <c r="D70" s="12">
        <v>256.5</v>
      </c>
      <c r="E70" s="12">
        <v>8890</v>
      </c>
      <c r="F70" s="12">
        <v>1050</v>
      </c>
      <c r="G70" s="12">
        <v>180</v>
      </c>
      <c r="H70" s="12">
        <v>2265.6</v>
      </c>
      <c r="I70" s="12">
        <v>1450</v>
      </c>
      <c r="J70" s="12">
        <v>7800</v>
      </c>
      <c r="K70" s="12">
        <v>9562.6</v>
      </c>
      <c r="L70" s="12">
        <v>855</v>
      </c>
      <c r="M70" s="12">
        <v>2202.5</v>
      </c>
      <c r="N70" s="12">
        <v>8865.6</v>
      </c>
      <c r="O70" s="12">
        <v>4263.5</v>
      </c>
      <c r="P70" s="12">
        <v>7696</v>
      </c>
      <c r="Q70" s="12">
        <v>5568</v>
      </c>
      <c r="R70" s="12">
        <v>7800</v>
      </c>
      <c r="S70" s="12">
        <v>221</v>
      </c>
      <c r="T70" s="12">
        <v>180</v>
      </c>
      <c r="U70" s="12">
        <v>8500</v>
      </c>
      <c r="V70" s="12">
        <v>12458</v>
      </c>
      <c r="W70" s="12">
        <v>2532.6</v>
      </c>
      <c r="X70" s="12">
        <v>3690</v>
      </c>
      <c r="Y70" s="12">
        <v>780</v>
      </c>
      <c r="Z70" s="12">
        <v>8865.7000000000007</v>
      </c>
    </row>
    <row r="71" spans="1:26">
      <c r="C71" s="12">
        <v>7736.6</v>
      </c>
      <c r="D71" s="12">
        <v>3212</v>
      </c>
      <c r="E71" s="12">
        <v>8552.5</v>
      </c>
      <c r="F71" s="12">
        <v>7736</v>
      </c>
      <c r="G71" s="12">
        <v>6588</v>
      </c>
      <c r="H71" s="12">
        <v>1863</v>
      </c>
      <c r="I71" s="12">
        <v>5368.3</v>
      </c>
      <c r="J71" s="12">
        <v>536</v>
      </c>
      <c r="K71" s="12">
        <v>782.8</v>
      </c>
      <c r="L71" s="12">
        <v>972.1</v>
      </c>
      <c r="M71" s="12">
        <v>1837.3</v>
      </c>
      <c r="N71" s="12">
        <v>6190.2</v>
      </c>
      <c r="O71" s="12">
        <v>8367.7999999999993</v>
      </c>
      <c r="P71" s="12">
        <v>212.5</v>
      </c>
      <c r="Q71" s="12">
        <v>583</v>
      </c>
      <c r="R71" s="12">
        <v>2312</v>
      </c>
      <c r="S71" s="12">
        <v>1835</v>
      </c>
      <c r="T71" s="12">
        <v>9563</v>
      </c>
      <c r="U71" s="12">
        <v>980</v>
      </c>
      <c r="V71" s="12">
        <v>1622</v>
      </c>
      <c r="W71" s="12">
        <v>8682</v>
      </c>
      <c r="X71" s="12">
        <v>2050</v>
      </c>
      <c r="Y71" s="12">
        <v>3536</v>
      </c>
      <c r="Z71" s="12">
        <v>17000</v>
      </c>
    </row>
    <row r="72" spans="1:26">
      <c r="C72" s="12">
        <v>3265</v>
      </c>
      <c r="D72" s="12">
        <v>2725.1</v>
      </c>
      <c r="E72" s="12">
        <v>2483</v>
      </c>
      <c r="F72" s="12">
        <v>9568</v>
      </c>
      <c r="G72" s="12">
        <v>2537</v>
      </c>
      <c r="H72" s="12">
        <v>6838.5</v>
      </c>
      <c r="I72" s="12">
        <v>863.7</v>
      </c>
      <c r="J72" s="12">
        <v>2135</v>
      </c>
      <c r="K72" s="12">
        <v>2723</v>
      </c>
      <c r="L72" s="12">
        <v>7569</v>
      </c>
      <c r="M72" s="12">
        <v>1500</v>
      </c>
      <c r="N72" s="12">
        <v>6937</v>
      </c>
      <c r="O72" s="12">
        <v>3578</v>
      </c>
      <c r="P72" s="12">
        <v>5750</v>
      </c>
      <c r="Q72" s="12">
        <v>3560</v>
      </c>
      <c r="R72" s="12">
        <v>6900</v>
      </c>
      <c r="S72" s="12">
        <v>9852</v>
      </c>
      <c r="T72" s="12">
        <v>5200</v>
      </c>
      <c r="U72" s="12">
        <v>7865</v>
      </c>
      <c r="V72" s="12">
        <v>4220</v>
      </c>
      <c r="W72" s="12">
        <v>9860</v>
      </c>
      <c r="X72" s="12">
        <v>2566.3000000000002</v>
      </c>
      <c r="Y72" s="12">
        <v>1836.5</v>
      </c>
      <c r="Z72" s="12">
        <v>4110</v>
      </c>
    </row>
    <row r="73" spans="1:26">
      <c r="C73" s="12">
        <v>3865.5</v>
      </c>
      <c r="D73" s="12">
        <v>5000</v>
      </c>
      <c r="E73" s="12">
        <v>4530</v>
      </c>
      <c r="F73" s="12">
        <v>6533</v>
      </c>
      <c r="G73" s="12">
        <v>962</v>
      </c>
      <c r="H73" s="12">
        <v>2980</v>
      </c>
      <c r="I73" s="12">
        <v>10836</v>
      </c>
      <c r="J73" s="12">
        <v>22800</v>
      </c>
      <c r="K73" s="12">
        <v>8658</v>
      </c>
      <c r="L73" s="12">
        <v>2368.5</v>
      </c>
      <c r="M73" s="12">
        <v>6136.8</v>
      </c>
      <c r="N73" s="12">
        <v>5968.5</v>
      </c>
      <c r="O73" s="12">
        <v>6523</v>
      </c>
      <c r="P73" s="12">
        <v>2900</v>
      </c>
      <c r="Q73" s="12">
        <v>1800</v>
      </c>
      <c r="R73" s="12">
        <v>5980</v>
      </c>
      <c r="S73" s="12">
        <v>5165</v>
      </c>
      <c r="T73" s="12">
        <v>21000</v>
      </c>
      <c r="U73" s="12">
        <v>993.5</v>
      </c>
      <c r="V73" s="12">
        <v>7635</v>
      </c>
      <c r="W73" s="12">
        <v>8396</v>
      </c>
      <c r="X73" s="12">
        <v>2365</v>
      </c>
      <c r="Y73" s="12">
        <v>9635</v>
      </c>
      <c r="Z73" s="12">
        <v>4863.5</v>
      </c>
    </row>
    <row r="74" spans="1:26">
      <c r="C74" s="12">
        <v>4250</v>
      </c>
      <c r="D74" s="12">
        <v>1400</v>
      </c>
      <c r="E74" s="12">
        <v>2836</v>
      </c>
      <c r="F74" s="12">
        <v>8967</v>
      </c>
      <c r="G74" s="12">
        <v>2500</v>
      </c>
      <c r="H74" s="12">
        <v>995</v>
      </c>
      <c r="I74" s="12">
        <v>992</v>
      </c>
      <c r="J74" s="12">
        <v>998</v>
      </c>
      <c r="K74" s="12">
        <v>997.6</v>
      </c>
      <c r="L74" s="12">
        <v>986.5</v>
      </c>
      <c r="M74" s="12">
        <v>835</v>
      </c>
      <c r="N74" s="12">
        <v>1486</v>
      </c>
      <c r="O74" s="12">
        <v>683.6</v>
      </c>
      <c r="P74" s="12">
        <v>12865</v>
      </c>
      <c r="Q74" s="12">
        <v>3400</v>
      </c>
      <c r="R74" s="12">
        <v>13500</v>
      </c>
      <c r="S74" s="12">
        <v>1500</v>
      </c>
      <c r="T74" s="12">
        <v>8500</v>
      </c>
      <c r="U74" s="12">
        <v>380</v>
      </c>
      <c r="V74" s="12">
        <v>5500</v>
      </c>
      <c r="W74" s="12">
        <v>660</v>
      </c>
      <c r="X74" s="12">
        <v>1700</v>
      </c>
      <c r="Y74" s="12">
        <v>999</v>
      </c>
      <c r="Z74" s="12">
        <v>800</v>
      </c>
    </row>
    <row r="75" spans="1:26">
      <c r="C75" s="12">
        <v>786</v>
      </c>
      <c r="D75" s="12">
        <v>1320</v>
      </c>
      <c r="E75" s="12">
        <v>1052</v>
      </c>
      <c r="F75" s="12">
        <v>1800</v>
      </c>
      <c r="G75" s="12">
        <v>813.5</v>
      </c>
      <c r="H75" s="12">
        <v>4500</v>
      </c>
      <c r="I75" s="12">
        <v>890</v>
      </c>
      <c r="J75" s="12">
        <v>50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s="153" customFormat="1"/>
    <row r="81" spans="3:3" s="153" customFormat="1"/>
    <row r="84" spans="3:3">
      <c r="C84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当前</vt:lpstr>
      <vt:lpstr>空</vt:lpstr>
      <vt:lpstr>20180311</vt:lpstr>
      <vt:lpstr>20180318</vt:lpstr>
      <vt:lpstr>20180410</vt:lpstr>
      <vt:lpstr>20180424</vt:lpstr>
      <vt:lpstr>20180509</vt:lpstr>
      <vt:lpstr>20180523</vt:lpstr>
      <vt:lpstr>20180610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2018-06-19T04:56:30Z</dcterms:modified>
</cp:coreProperties>
</file>