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80311" sheetId="44" r:id="rId3"/>
    <sheet name="20180318" sheetId="45" r:id="rId4"/>
    <sheet name="20180410" sheetId="46" r:id="rId5"/>
    <sheet name="20180424" sheetId="47" r:id="rId6"/>
    <sheet name="20180509" sheetId="48" r:id="rId7"/>
  </sheets>
  <calcPr calcId="152511"/>
</workbook>
</file>

<file path=xl/calcChain.xml><?xml version="1.0" encoding="utf-8"?>
<calcChain xmlns="http://schemas.openxmlformats.org/spreadsheetml/2006/main">
  <c r="B66" i="48" l="1"/>
  <c r="C58" i="48"/>
  <c r="B58" i="48"/>
  <c r="C57" i="48"/>
  <c r="A57" i="48"/>
  <c r="C55" i="48"/>
  <c r="A55" i="48"/>
  <c r="C53" i="48"/>
  <c r="A53" i="48"/>
  <c r="A58" i="48" s="1"/>
  <c r="B48" i="48"/>
  <c r="C47" i="48"/>
  <c r="A47" i="48" s="1"/>
  <c r="C45" i="48"/>
  <c r="A45" i="48"/>
  <c r="C43" i="48"/>
  <c r="C48" i="48" s="1"/>
  <c r="B39" i="48"/>
  <c r="A39" i="48"/>
  <c r="C38" i="48"/>
  <c r="A38" i="48"/>
  <c r="C36" i="48"/>
  <c r="C39" i="48" s="1"/>
  <c r="A36" i="48"/>
  <c r="C34" i="48"/>
  <c r="A34" i="48"/>
  <c r="B29" i="48"/>
  <c r="K31" i="48" s="1"/>
  <c r="E27" i="48"/>
  <c r="C27" i="48"/>
  <c r="D27" i="48" s="1"/>
  <c r="E25" i="48"/>
  <c r="D25" i="48"/>
  <c r="B25" i="48"/>
  <c r="E23" i="48"/>
  <c r="D23" i="48"/>
  <c r="E21" i="48"/>
  <c r="D21" i="48" s="1"/>
  <c r="E19" i="48"/>
  <c r="D19" i="48"/>
  <c r="E17" i="48"/>
  <c r="D17" i="48" s="1"/>
  <c r="E15" i="48"/>
  <c r="C15" i="48"/>
  <c r="C29" i="48" s="1"/>
  <c r="E13" i="48"/>
  <c r="D13" i="48" s="1"/>
  <c r="C12" i="48"/>
  <c r="B12" i="48"/>
  <c r="E11" i="48"/>
  <c r="D11" i="48"/>
  <c r="E9" i="48"/>
  <c r="D9" i="48" s="1"/>
  <c r="E7" i="48"/>
  <c r="D7" i="48"/>
  <c r="E5" i="48"/>
  <c r="D5" i="48" s="1"/>
  <c r="E3" i="48"/>
  <c r="E12" i="48" s="1"/>
  <c r="D3" i="48"/>
  <c r="D12" i="48" s="1"/>
  <c r="D15" i="48" l="1"/>
  <c r="D29" i="48" s="1"/>
  <c r="K33" i="48" s="1"/>
  <c r="K32" i="48" s="1"/>
  <c r="E29" i="48"/>
  <c r="A43" i="48"/>
  <c r="A48" i="48" s="1"/>
  <c r="N31" i="48" s="1"/>
  <c r="C15" i="13"/>
  <c r="N32" i="48" l="1"/>
  <c r="B66" i="47"/>
  <c r="B58" i="47"/>
  <c r="C57" i="47"/>
  <c r="A57" i="47" s="1"/>
  <c r="C55" i="47"/>
  <c r="A55" i="47" s="1"/>
  <c r="C53" i="47"/>
  <c r="C58" i="47" s="1"/>
  <c r="A53" i="47"/>
  <c r="B48" i="47"/>
  <c r="C47" i="47"/>
  <c r="A47" i="47"/>
  <c r="C45" i="47"/>
  <c r="A45" i="47" s="1"/>
  <c r="C43" i="47"/>
  <c r="A43" i="47"/>
  <c r="B39" i="47"/>
  <c r="C38" i="47"/>
  <c r="A38" i="47" s="1"/>
  <c r="C36" i="47"/>
  <c r="A36" i="47"/>
  <c r="C34" i="47"/>
  <c r="C39" i="47" s="1"/>
  <c r="E27" i="47"/>
  <c r="C27" i="47"/>
  <c r="D27" i="47" s="1"/>
  <c r="E25" i="47"/>
  <c r="B25" i="47"/>
  <c r="B29" i="47" s="1"/>
  <c r="E23" i="47"/>
  <c r="D23" i="47" s="1"/>
  <c r="E21" i="47"/>
  <c r="D21" i="47"/>
  <c r="E19" i="47"/>
  <c r="D19" i="47" s="1"/>
  <c r="E17" i="47"/>
  <c r="D17" i="47"/>
  <c r="E15" i="47"/>
  <c r="C15" i="47"/>
  <c r="E13" i="47"/>
  <c r="D13" i="47" s="1"/>
  <c r="C12" i="47"/>
  <c r="B12" i="47"/>
  <c r="K31" i="47" s="1"/>
  <c r="E11" i="47"/>
  <c r="D11" i="47" s="1"/>
  <c r="E9" i="47"/>
  <c r="D9" i="47" s="1"/>
  <c r="E7" i="47"/>
  <c r="D7" i="47" s="1"/>
  <c r="E5" i="47"/>
  <c r="D5" i="47" s="1"/>
  <c r="E3" i="47"/>
  <c r="D3" i="47"/>
  <c r="A58" i="47" l="1"/>
  <c r="E12" i="47"/>
  <c r="A48" i="47"/>
  <c r="E29" i="47"/>
  <c r="D15" i="47"/>
  <c r="C48" i="47"/>
  <c r="D12" i="47"/>
  <c r="D29" i="47"/>
  <c r="C29" i="47"/>
  <c r="A34" i="47"/>
  <c r="A39" i="47" s="1"/>
  <c r="D25" i="47"/>
  <c r="N31" i="47" l="1"/>
  <c r="K33" i="47"/>
  <c r="K32" i="47" s="1"/>
  <c r="N32" i="47" s="1"/>
  <c r="B66" i="46"/>
  <c r="B58" i="46"/>
  <c r="C57" i="46"/>
  <c r="A57" i="46"/>
  <c r="C55" i="46"/>
  <c r="C53" i="46"/>
  <c r="A53" i="46" s="1"/>
  <c r="B48" i="46"/>
  <c r="C47" i="46"/>
  <c r="A47" i="46" s="1"/>
  <c r="C45" i="46"/>
  <c r="A45" i="46"/>
  <c r="C43" i="46"/>
  <c r="A43" i="46" s="1"/>
  <c r="A48" i="46" s="1"/>
  <c r="B39" i="46"/>
  <c r="C38" i="46"/>
  <c r="A38" i="46" s="1"/>
  <c r="C36" i="46"/>
  <c r="A36" i="46" s="1"/>
  <c r="C34" i="46"/>
  <c r="E27" i="46"/>
  <c r="D27" i="46"/>
  <c r="C27" i="46"/>
  <c r="E25" i="46"/>
  <c r="B25" i="46"/>
  <c r="B29" i="46" s="1"/>
  <c r="E23" i="46"/>
  <c r="D23" i="46" s="1"/>
  <c r="E21" i="46"/>
  <c r="D21" i="46"/>
  <c r="E19" i="46"/>
  <c r="D19" i="46" s="1"/>
  <c r="E17" i="46"/>
  <c r="D17" i="46" s="1"/>
  <c r="E15" i="46"/>
  <c r="D15" i="46"/>
  <c r="E13" i="46"/>
  <c r="D13" i="46" s="1"/>
  <c r="C12" i="46"/>
  <c r="B12" i="46"/>
  <c r="K31" i="46" s="1"/>
  <c r="E11" i="46"/>
  <c r="D11" i="46" s="1"/>
  <c r="E9" i="46"/>
  <c r="D9" i="46" s="1"/>
  <c r="E7" i="46"/>
  <c r="D7" i="46"/>
  <c r="E5" i="46"/>
  <c r="D5" i="46" s="1"/>
  <c r="E3" i="46"/>
  <c r="D3" i="46"/>
  <c r="E12" i="46" l="1"/>
  <c r="C39" i="46"/>
  <c r="C48" i="46"/>
  <c r="D12" i="46"/>
  <c r="C58" i="46"/>
  <c r="E29" i="46"/>
  <c r="C29" i="46"/>
  <c r="A34" i="46"/>
  <c r="A39" i="46" s="1"/>
  <c r="A55" i="46"/>
  <c r="A58" i="46" s="1"/>
  <c r="D25" i="46"/>
  <c r="D29" i="46" s="1"/>
  <c r="B66" i="45"/>
  <c r="B58" i="45"/>
  <c r="C57" i="45"/>
  <c r="A57" i="45"/>
  <c r="C55" i="45"/>
  <c r="A55" i="45" s="1"/>
  <c r="A58" i="45" s="1"/>
  <c r="C53" i="45"/>
  <c r="A53" i="45"/>
  <c r="B48" i="45"/>
  <c r="C47" i="45"/>
  <c r="A47" i="45" s="1"/>
  <c r="C45" i="45"/>
  <c r="A45" i="45" s="1"/>
  <c r="C43" i="45"/>
  <c r="C48" i="45" s="1"/>
  <c r="B39" i="45"/>
  <c r="C38" i="45"/>
  <c r="A38" i="45" s="1"/>
  <c r="C36" i="45"/>
  <c r="A36" i="45" s="1"/>
  <c r="C34" i="45"/>
  <c r="C39" i="45" s="1"/>
  <c r="A34" i="45"/>
  <c r="E27" i="45"/>
  <c r="C27" i="45"/>
  <c r="D27" i="45" s="1"/>
  <c r="E25" i="45"/>
  <c r="B25" i="45"/>
  <c r="E23" i="45"/>
  <c r="D23" i="45" s="1"/>
  <c r="E21" i="45"/>
  <c r="D21" i="45"/>
  <c r="E19" i="45"/>
  <c r="D19" i="45" s="1"/>
  <c r="E17" i="45"/>
  <c r="D17" i="45"/>
  <c r="E15" i="45"/>
  <c r="D15" i="45" s="1"/>
  <c r="C15" i="45"/>
  <c r="E13" i="45"/>
  <c r="D13" i="45"/>
  <c r="C12" i="45"/>
  <c r="B12" i="45"/>
  <c r="E11" i="45"/>
  <c r="D11" i="45" s="1"/>
  <c r="E9" i="45"/>
  <c r="D9" i="45"/>
  <c r="E7" i="45"/>
  <c r="D7" i="45" s="1"/>
  <c r="E5" i="45"/>
  <c r="D5" i="45"/>
  <c r="E3" i="45"/>
  <c r="E12" i="45" s="1"/>
  <c r="C58" i="45" l="1"/>
  <c r="K33" i="46"/>
  <c r="K32" i="46" s="1"/>
  <c r="K31" i="45"/>
  <c r="D25" i="45"/>
  <c r="B29" i="45"/>
  <c r="A43" i="45"/>
  <c r="A48" i="45" s="1"/>
  <c r="N31" i="46"/>
  <c r="N32" i="46" s="1"/>
  <c r="D29" i="45"/>
  <c r="A39" i="45"/>
  <c r="N31" i="45" s="1"/>
  <c r="C29" i="45"/>
  <c r="D3" i="45"/>
  <c r="D12" i="45" s="1"/>
  <c r="K33" i="45" s="1"/>
  <c r="K32" i="45" s="1"/>
  <c r="N32" i="45" s="1"/>
  <c r="E29" i="45"/>
  <c r="B66" i="44" l="1"/>
  <c r="B58" i="44"/>
  <c r="C57" i="44"/>
  <c r="A57" i="44" s="1"/>
  <c r="C55" i="44"/>
  <c r="A55" i="44"/>
  <c r="C53" i="44"/>
  <c r="A53" i="44" s="1"/>
  <c r="B48" i="44"/>
  <c r="C47" i="44"/>
  <c r="A47" i="44" s="1"/>
  <c r="C45" i="44"/>
  <c r="A45" i="44" s="1"/>
  <c r="C43" i="44"/>
  <c r="B39" i="44"/>
  <c r="C38" i="44"/>
  <c r="A38" i="44" s="1"/>
  <c r="C36" i="44"/>
  <c r="A36" i="44"/>
  <c r="C34" i="44"/>
  <c r="A34" i="44" s="1"/>
  <c r="E27" i="44"/>
  <c r="C27" i="44"/>
  <c r="D27" i="44" s="1"/>
  <c r="E25" i="44"/>
  <c r="B25" i="44"/>
  <c r="B29" i="44" s="1"/>
  <c r="E23" i="44"/>
  <c r="D23" i="44" s="1"/>
  <c r="E21" i="44"/>
  <c r="D21" i="44" s="1"/>
  <c r="E19" i="44"/>
  <c r="D19" i="44" s="1"/>
  <c r="E17" i="44"/>
  <c r="D17" i="44" s="1"/>
  <c r="E15" i="44"/>
  <c r="E29" i="44" s="1"/>
  <c r="C15" i="44"/>
  <c r="E13" i="44"/>
  <c r="D13" i="44"/>
  <c r="C12" i="44"/>
  <c r="B12" i="44"/>
  <c r="E11" i="44"/>
  <c r="D11" i="44"/>
  <c r="E9" i="44"/>
  <c r="D9" i="44" s="1"/>
  <c r="E7" i="44"/>
  <c r="D7" i="44"/>
  <c r="E5" i="44"/>
  <c r="D5" i="44" s="1"/>
  <c r="E3" i="44"/>
  <c r="D3" i="44"/>
  <c r="A58" i="44" l="1"/>
  <c r="A39" i="44"/>
  <c r="E12" i="44"/>
  <c r="D25" i="44"/>
  <c r="D29" i="44" s="1"/>
  <c r="K33" i="44" s="1"/>
  <c r="K32" i="44" s="1"/>
  <c r="C39" i="44"/>
  <c r="C58" i="44"/>
  <c r="D12" i="44"/>
  <c r="K31" i="44"/>
  <c r="D15" i="44"/>
  <c r="C48" i="44"/>
  <c r="C29" i="44"/>
  <c r="A43" i="44"/>
  <c r="A48" i="44" s="1"/>
  <c r="N31" i="44" s="1"/>
  <c r="B25" i="13"/>
  <c r="N32" i="44" l="1"/>
  <c r="E19" i="13"/>
  <c r="D19" i="13" s="1"/>
  <c r="E17" i="13"/>
  <c r="D17" i="13" s="1"/>
  <c r="E15" i="13"/>
  <c r="D15" i="13" s="1"/>
  <c r="C45" i="13" l="1"/>
  <c r="A45" i="13" s="1"/>
  <c r="C34" i="13"/>
  <c r="A34" i="13" s="1"/>
  <c r="C27" i="13"/>
  <c r="C29" i="13" s="1"/>
  <c r="E23" i="13"/>
  <c r="D23" i="13" s="1"/>
  <c r="B66" i="13"/>
  <c r="C38" i="13"/>
  <c r="A38" i="13" s="1"/>
  <c r="C36" i="13"/>
  <c r="A36" i="13" s="1"/>
  <c r="B29" i="13"/>
  <c r="E7" i="13"/>
  <c r="D7" i="13" s="1"/>
  <c r="C12" i="13"/>
  <c r="B12" i="13"/>
  <c r="E11" i="13"/>
  <c r="D11" i="13" s="1"/>
  <c r="E25" i="13"/>
  <c r="D25" i="13" s="1"/>
  <c r="B58" i="13"/>
  <c r="C57" i="13"/>
  <c r="A57" i="13" s="1"/>
  <c r="C55" i="13"/>
  <c r="A55" i="13" s="1"/>
  <c r="C53" i="13"/>
  <c r="A53" i="13"/>
  <c r="E13" i="13"/>
  <c r="D13" i="13" s="1"/>
  <c r="C43" i="13"/>
  <c r="A43" i="13" s="1"/>
  <c r="B48" i="13"/>
  <c r="C47" i="13"/>
  <c r="A47" i="13" s="1"/>
  <c r="B39" i="13"/>
  <c r="E27" i="13"/>
  <c r="E21" i="13"/>
  <c r="D21" i="13" s="1"/>
  <c r="E9" i="13"/>
  <c r="D9" i="13" s="1"/>
  <c r="E5" i="13"/>
  <c r="D5" i="13" s="1"/>
  <c r="E3" i="13"/>
  <c r="D3" i="13" s="1"/>
  <c r="D12" i="13" l="1"/>
  <c r="D27" i="13"/>
  <c r="K31" i="13"/>
  <c r="A39" i="13"/>
  <c r="C58" i="13"/>
  <c r="A58" i="13"/>
  <c r="A48" i="13"/>
  <c r="C48" i="13"/>
  <c r="E29" i="13"/>
  <c r="D29" i="13"/>
  <c r="C39" i="13"/>
  <c r="E12" i="13"/>
  <c r="N31" i="13" l="1"/>
  <c r="K33" i="13"/>
  <c r="K32" i="13" s="1"/>
  <c r="N32" i="13" l="1"/>
</calcChain>
</file>

<file path=xl/sharedStrings.xml><?xml version="1.0" encoding="utf-8"?>
<sst xmlns="http://schemas.openxmlformats.org/spreadsheetml/2006/main" count="557" uniqueCount="121">
  <si>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</si>
  <si>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</si>
  <si>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</si>
  <si>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</si>
  <si>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</si>
  <si>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</si>
  <si>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</si>
  <si>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</si>
  <si>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</si>
  <si>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</si>
  <si>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</si>
  <si>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</si>
  <si>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</si>
  <si>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</si>
  <si>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</si>
  <si>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</si>
  <si>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</si>
  <si>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</si>
  <si>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</si>
  <si>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</si>
  <si>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</si>
  <si>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</si>
  <si>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</si>
  <si>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</si>
  <si>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淘宝</t>
    <phoneticPr fontId="8" type="noConversion"/>
  </si>
  <si>
    <t xml:space="preserve"> </t>
    <phoneticPr fontId="8" type="noConversion"/>
  </si>
  <si>
    <t>乐享宝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</si>
  <si>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</si>
  <si>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</si>
  <si>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</si>
  <si>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</si>
  <si>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</si>
  <si>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</si>
  <si>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</si>
  <si>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加多宝</t>
    <phoneticPr fontId="8" type="noConversion"/>
  </si>
  <si>
    <t>每周3笔199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</si>
  <si>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</si>
  <si>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</si>
  <si>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</si>
  <si>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投资总额</t>
    <phoneticPr fontId="8" type="noConversion"/>
  </si>
  <si>
    <t>净资金</t>
    <phoneticPr fontId="8" type="noConversion"/>
  </si>
  <si>
    <t>2卡分开还</t>
    <phoneticPr fontId="1" type="noConversion"/>
  </si>
  <si>
    <t>分开还</t>
    <phoneticPr fontId="8" type="noConversion"/>
  </si>
  <si>
    <t>金</t>
    <phoneticPr fontId="8" type="noConversion"/>
  </si>
  <si>
    <t>10W</t>
    <phoneticPr fontId="8" type="noConversion"/>
  </si>
  <si>
    <t>双倍1W</t>
    <phoneticPr fontId="8" type="noConversion"/>
  </si>
  <si>
    <t>消费满88W</t>
    <phoneticPr fontId="8" type="noConversion"/>
  </si>
  <si>
    <t>一年消费</t>
    <phoneticPr fontId="8" type="noConversion"/>
  </si>
  <si>
    <t>达88W</t>
    <phoneticPr fontId="8" type="noConversion"/>
  </si>
  <si>
    <t>总刷</t>
    <phoneticPr fontId="8" type="noConversion"/>
  </si>
  <si>
    <t>1号加油</t>
    <phoneticPr fontId="8" type="noConversion"/>
  </si>
  <si>
    <t>体重</t>
    <phoneticPr fontId="8" type="noConversion"/>
  </si>
  <si>
    <t>琼K2</t>
    <phoneticPr fontId="8" type="noConversion"/>
  </si>
  <si>
    <t>车友1105</t>
    <phoneticPr fontId="8" type="noConversion"/>
  </si>
  <si>
    <t>睿白1109</t>
    <phoneticPr fontId="8" type="noConversion"/>
  </si>
  <si>
    <t>6笔99换星8克</t>
    <phoneticPr fontId="8" type="noConversion"/>
  </si>
  <si>
    <t>A31兴行分开</t>
    <phoneticPr fontId="8" type="noConversion"/>
  </si>
  <si>
    <t>24百货</t>
    <phoneticPr fontId="8" type="noConversion"/>
  </si>
  <si>
    <t>6笔99换星8克</t>
    <phoneticPr fontId="8" type="noConversion"/>
  </si>
  <si>
    <t>6笔99星8克</t>
    <phoneticPr fontId="8" type="noConversion"/>
  </si>
  <si>
    <t>26餐饮</t>
    <phoneticPr fontId="8" type="noConversion"/>
  </si>
  <si>
    <t>1号加油</t>
    <phoneticPr fontId="8" type="noConversion"/>
  </si>
  <si>
    <t>12.11一年</t>
    <phoneticPr fontId="8" type="noConversion"/>
  </si>
  <si>
    <t>交通(22)</t>
    <phoneticPr fontId="1" type="noConversion"/>
  </si>
  <si>
    <t>三次2018</t>
    <phoneticPr fontId="8" type="noConversion"/>
  </si>
  <si>
    <t>堂华夏</t>
    <phoneticPr fontId="8" type="noConversion"/>
  </si>
  <si>
    <t>邮政(24)</t>
    <phoneticPr fontId="1" type="noConversion"/>
  </si>
  <si>
    <t>3.1再刷</t>
    <phoneticPr fontId="8" type="noConversion"/>
  </si>
  <si>
    <t>24沃</t>
    <phoneticPr fontId="8" type="noConversion"/>
  </si>
  <si>
    <t>金堂琼华夏156.</t>
    <phoneticPr fontId="8" type="noConversion"/>
  </si>
  <si>
    <t>华夏称</t>
    <phoneticPr fontId="8" type="noConversion"/>
  </si>
  <si>
    <t>临4.15</t>
    <phoneticPr fontId="8" type="noConversion"/>
  </si>
  <si>
    <t>交通(22)</t>
    <phoneticPr fontId="1" type="noConversion"/>
  </si>
  <si>
    <t>民生(23)</t>
    <phoneticPr fontId="1" type="noConversion"/>
  </si>
  <si>
    <t>27加油</t>
    <phoneticPr fontId="8" type="noConversion"/>
  </si>
  <si>
    <t>27白金</t>
    <phoneticPr fontId="8" type="noConversion"/>
  </si>
  <si>
    <t>3(28)</t>
    <phoneticPr fontId="8" type="noConversion"/>
  </si>
  <si>
    <t>3.10</t>
    <phoneticPr fontId="8" type="noConversion"/>
  </si>
  <si>
    <t>台球7932</t>
    <phoneticPr fontId="8" type="noConversion"/>
  </si>
  <si>
    <t>小白</t>
    <phoneticPr fontId="8" type="noConversion"/>
  </si>
  <si>
    <t>3.1小白</t>
    <phoneticPr fontId="8" type="noConversion"/>
  </si>
  <si>
    <t>3.1珠宝</t>
    <phoneticPr fontId="8" type="noConversion"/>
  </si>
  <si>
    <t>3.1京东</t>
    <phoneticPr fontId="8" type="noConversion"/>
  </si>
  <si>
    <t>3.1美容</t>
    <phoneticPr fontId="8" type="noConversion"/>
  </si>
  <si>
    <t>还5200</t>
    <phoneticPr fontId="8" type="noConversion"/>
  </si>
  <si>
    <t>3.2票务</t>
    <phoneticPr fontId="8" type="noConversion"/>
  </si>
  <si>
    <t>JD</t>
    <phoneticPr fontId="8" type="noConversion"/>
  </si>
  <si>
    <t>3.3旅行社</t>
    <phoneticPr fontId="8" type="noConversion"/>
  </si>
  <si>
    <t>3.3建材</t>
    <phoneticPr fontId="8" type="noConversion"/>
  </si>
  <si>
    <t>3.6小米电视</t>
    <phoneticPr fontId="8" type="noConversion"/>
  </si>
  <si>
    <t>13早餐</t>
    <phoneticPr fontId="8" type="noConversion"/>
  </si>
  <si>
    <t>中行</t>
    <phoneticPr fontId="8" type="noConversion"/>
  </si>
  <si>
    <t>中行白金</t>
    <phoneticPr fontId="8" type="noConversion"/>
  </si>
  <si>
    <t>沃26937</t>
    <phoneticPr fontId="8" type="noConversion"/>
  </si>
  <si>
    <t>普10063</t>
    <phoneticPr fontId="8" type="noConversion"/>
  </si>
  <si>
    <t>K3C</t>
    <phoneticPr fontId="8" type="noConversion"/>
  </si>
  <si>
    <t>25超市</t>
    <phoneticPr fontId="8" type="noConversion"/>
  </si>
  <si>
    <t xml:space="preserve"> 加油</t>
    <phoneticPr fontId="8" type="noConversion"/>
  </si>
  <si>
    <t>查华夏</t>
    <phoneticPr fontId="8" type="noConversion"/>
  </si>
  <si>
    <t>车E族26</t>
    <phoneticPr fontId="8" type="noConversion"/>
  </si>
  <si>
    <t>历史余额</t>
    <phoneticPr fontId="8" type="noConversion"/>
  </si>
  <si>
    <t>29保险</t>
    <phoneticPr fontId="8" type="noConversion"/>
  </si>
  <si>
    <t>梯子</t>
    <phoneticPr fontId="8" type="noConversion"/>
  </si>
  <si>
    <t>2019年到期</t>
    <phoneticPr fontId="8" type="noConversion"/>
  </si>
  <si>
    <t>白金</t>
    <phoneticPr fontId="8" type="noConversion"/>
  </si>
  <si>
    <t>农业(13)</t>
    <phoneticPr fontId="1" type="noConversion"/>
  </si>
  <si>
    <t>超市</t>
    <phoneticPr fontId="8" type="noConversion"/>
  </si>
  <si>
    <t>本月车车13</t>
    <phoneticPr fontId="8" type="noConversion"/>
  </si>
  <si>
    <t>普</t>
    <phoneticPr fontId="8" type="noConversion"/>
  </si>
  <si>
    <t>沃</t>
    <phoneticPr fontId="8" type="noConversion"/>
  </si>
  <si>
    <t>汇丰(10)</t>
    <phoneticPr fontId="1" type="noConversion"/>
  </si>
  <si>
    <t>百货</t>
    <phoneticPr fontId="8" type="noConversion"/>
  </si>
  <si>
    <t>车650已刷</t>
    <phoneticPr fontId="8" type="noConversion"/>
  </si>
  <si>
    <t>沃加油</t>
    <phoneticPr fontId="8" type="noConversion"/>
  </si>
  <si>
    <t>沃</t>
    <phoneticPr fontId="8" type="noConversion"/>
  </si>
  <si>
    <t>加油</t>
    <phoneticPr fontId="8" type="noConversion"/>
  </si>
  <si>
    <t>白金</t>
    <phoneticPr fontId="8" type="noConversion"/>
  </si>
  <si>
    <t>借加多宝</t>
    <phoneticPr fontId="8" type="noConversion"/>
  </si>
  <si>
    <t>金翼支付</t>
    <phoneticPr fontId="8" type="noConversion"/>
  </si>
  <si>
    <t>珠宝</t>
    <phoneticPr fontId="8" type="noConversion"/>
  </si>
  <si>
    <t>足浴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</si>
</sst>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8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0" tint="-0.8999908444471571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58" fontId="0" fillId="8" borderId="1" xfId="0" applyNumberForma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58" fontId="3" fillId="0" borderId="0" xfId="0" applyNumberFormat="1" applyFont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6" fillId="16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176" fontId="5" fillId="16" borderId="1" xfId="0" applyNumberFormat="1" applyFont="1" applyFill="1" applyBorder="1" applyAlignment="1">
      <alignment horizontal="center"/>
    </xf>
    <xf numFmtId="176" fontId="9" fillId="16" borderId="1" xfId="0" applyNumberFormat="1" applyFont="1" applyFill="1" applyBorder="1" applyAlignment="1">
      <alignment horizontal="center"/>
    </xf>
    <xf numFmtId="176" fontId="0" fillId="16" borderId="1" xfId="0" applyNumberFormat="1" applyFill="1" applyBorder="1" applyAlignment="1">
      <alignment horizontal="center"/>
    </xf>
    <xf numFmtId="176" fontId="0" fillId="16" borderId="0" xfId="0" applyNumberFormat="1" applyFill="1" applyAlignment="1">
      <alignment horizontal="center"/>
    </xf>
    <xf numFmtId="177" fontId="9" fillId="16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177" fontId="5" fillId="16" borderId="1" xfId="0" applyNumberFormat="1" applyFon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76" fontId="5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176" fontId="5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76" fontId="5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176" fontId="5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76" fontId="5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8" borderId="1" xfId="0" applyFont="1" applyFill="1" applyBorder="1" applyAlignment="1">
      <alignment horizontal="center"/>
    </xf>
    <xf numFmtId="176" fontId="6" fillId="18" borderId="1" xfId="0" applyNumberFormat="1" applyFont="1" applyFill="1" applyBorder="1" applyAlignment="1">
      <alignment horizontal="center"/>
    </xf>
    <xf numFmtId="176" fontId="9" fillId="18" borderId="1" xfId="0" applyNumberFormat="1" applyFont="1" applyFill="1" applyBorder="1" applyAlignment="1">
      <alignment horizontal="center"/>
    </xf>
    <xf numFmtId="177" fontId="9" fillId="18" borderId="1" xfId="0" applyNumberFormat="1" applyFont="1" applyFill="1" applyBorder="1" applyAlignment="1">
      <alignment horizontal="center"/>
    </xf>
    <xf numFmtId="176" fontId="10" fillId="18" borderId="1" xfId="0" applyNumberFormat="1" applyFont="1" applyFill="1" applyBorder="1" applyAlignment="1">
      <alignment horizontal="center"/>
    </xf>
    <xf numFmtId="176" fontId="0" fillId="18" borderId="1" xfId="0" applyNumberFormat="1" applyFill="1" applyBorder="1" applyAlignment="1">
      <alignment horizontal="center"/>
    </xf>
    <xf numFmtId="176" fontId="0" fillId="18" borderId="0" xfId="0" applyNumberForma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13" borderId="1" xfId="0" applyFill="1" applyBorder="1" applyAlignment="1">
      <alignment horizontal="center"/>
    </xf>
    <xf numFmtId="58" fontId="2" fillId="1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32</xdr:row>
      <xdr:rowOff>76200</xdr:rowOff>
    </xdr:from>
    <xdr:to>
      <xdr:col>12</xdr:col>
      <xdr:colOff>75370</xdr:colOff>
      <xdr:row>57</xdr:row>
      <xdr:rowOff>94712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5562600"/>
          <a:ext cx="6638095" cy="43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33</xdr:row>
      <xdr:rowOff>76200</xdr:rowOff>
    </xdr:from>
    <xdr:to>
      <xdr:col>7</xdr:col>
      <xdr:colOff>552264</xdr:colOff>
      <xdr:row>34</xdr:row>
      <xdr:rowOff>95226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7150" y="5734050"/>
          <a:ext cx="1485714" cy="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tabSelected="1" zoomScaleNormal="100" workbookViewId="0">
      <pane ySplit="1" topLeftCell="A2" activePane="bottomLeft" state="frozen"/>
      <selection pane="bottomLeft" activeCell="O21" sqref="O21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4030</v>
      </c>
      <c r="D3" s="102">
        <f>B3-C3-E3</f>
        <v>107650.9</v>
      </c>
      <c r="E3" s="103">
        <f>SUM(F3:BE3)</f>
        <v>2319.1</v>
      </c>
      <c r="F3" s="104">
        <v>302.60000000000002</v>
      </c>
      <c r="G3" s="104">
        <v>320</v>
      </c>
      <c r="H3" s="104">
        <v>312</v>
      </c>
      <c r="I3" s="104">
        <v>752.5</v>
      </c>
      <c r="J3" s="104">
        <v>300</v>
      </c>
      <c r="K3" s="104">
        <v>332</v>
      </c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1243.67</v>
      </c>
      <c r="D5" s="121">
        <f>B5-C5-E5</f>
        <v>61756.33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>
        <v>1570.39</v>
      </c>
      <c r="D7" s="139">
        <f>B7-C7-E7</f>
        <v>17292.810000000001</v>
      </c>
      <c r="E7" s="139">
        <f>SUM(F7:BE7)</f>
        <v>2136.8000000000002</v>
      </c>
      <c r="F7" s="140">
        <v>736.8</v>
      </c>
      <c r="G7" s="140">
        <v>600</v>
      </c>
      <c r="H7" s="140">
        <v>202</v>
      </c>
      <c r="I7" s="140">
        <v>326</v>
      </c>
      <c r="J7" s="140">
        <v>86</v>
      </c>
      <c r="K7" s="140">
        <v>186</v>
      </c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/>
      <c r="G8" s="32" t="s">
        <v>119</v>
      </c>
      <c r="H8" s="32" t="s">
        <v>120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27</v>
      </c>
      <c r="B9" s="102">
        <v>17000</v>
      </c>
      <c r="C9" s="102">
        <v>2255</v>
      </c>
      <c r="D9" s="102">
        <f>B9-C9-E9</f>
        <v>13633.5</v>
      </c>
      <c r="E9" s="103">
        <f>SUM(F9:BE9)</f>
        <v>1111.5</v>
      </c>
      <c r="F9" s="104">
        <v>265</v>
      </c>
      <c r="G9" s="109">
        <v>526</v>
      </c>
      <c r="H9" s="109">
        <v>320.5</v>
      </c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33</v>
      </c>
      <c r="B11" s="68">
        <v>0</v>
      </c>
      <c r="C11" s="68">
        <v>0</v>
      </c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215000</v>
      </c>
      <c r="C12" s="66">
        <f>SUM(C3,C5,C7,C9,C11)</f>
        <v>9099.0600000000013</v>
      </c>
      <c r="D12" s="6">
        <f>SUM(D3,D5,D7,D9,D11)</f>
        <v>200333.53999999998</v>
      </c>
      <c r="E12" s="6">
        <f>SUM(E3,E5,E7,E9,E11)</f>
        <v>5567.4</v>
      </c>
      <c r="F12" s="6" t="s">
        <v>58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72</v>
      </c>
      <c r="B15" s="102">
        <v>27000</v>
      </c>
      <c r="C15" s="103">
        <f>SUM(D16,E16)</f>
        <v>0</v>
      </c>
      <c r="D15" s="112">
        <f>B15-C15-E15</f>
        <v>4494.2999999999993</v>
      </c>
      <c r="E15" s="102">
        <f>SUM(F15:BE15)</f>
        <v>22505.7</v>
      </c>
      <c r="F15" s="109">
        <v>3500</v>
      </c>
      <c r="G15" s="109">
        <v>8000</v>
      </c>
      <c r="H15" s="109">
        <v>4683</v>
      </c>
      <c r="I15" s="109">
        <v>235</v>
      </c>
      <c r="J15" s="109">
        <v>5362.5</v>
      </c>
      <c r="K15" s="109">
        <v>365.2</v>
      </c>
      <c r="L15" s="109">
        <v>110</v>
      </c>
      <c r="M15" s="109">
        <v>250</v>
      </c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5.16</v>
      </c>
      <c r="C16" s="4"/>
      <c r="D16" s="88">
        <v>0</v>
      </c>
      <c r="E16" s="88">
        <v>0</v>
      </c>
      <c r="F16" s="32" t="s">
        <v>113</v>
      </c>
      <c r="G16" s="32" t="s">
        <v>114</v>
      </c>
      <c r="H16" s="32" t="s">
        <v>109</v>
      </c>
      <c r="I16" s="32" t="s">
        <v>109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73</v>
      </c>
      <c r="B17" s="115">
        <v>31000</v>
      </c>
      <c r="C17" s="151"/>
      <c r="D17" s="116">
        <f>B17-C17-E17</f>
        <v>26824.5</v>
      </c>
      <c r="E17" s="115">
        <f>SUM(F17:BE17)</f>
        <v>4175.5</v>
      </c>
      <c r="F17" s="117">
        <v>1000</v>
      </c>
      <c r="G17" s="117">
        <v>2563.5</v>
      </c>
      <c r="H17" s="117">
        <v>200</v>
      </c>
      <c r="I17" s="117">
        <v>202</v>
      </c>
      <c r="J17" s="117">
        <v>210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5.13</v>
      </c>
      <c r="C18" s="18"/>
      <c r="D18" s="4"/>
      <c r="E18" s="38" t="s">
        <v>18</v>
      </c>
      <c r="F18" s="32"/>
      <c r="G18" s="32" t="s">
        <v>112</v>
      </c>
      <c r="H18" s="32"/>
      <c r="I18" s="32"/>
      <c r="J18" s="49"/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/>
      <c r="D19" s="103">
        <f>B19-C19-E19</f>
        <v>14571.7</v>
      </c>
      <c r="E19" s="103">
        <f>SUM(F19:BE19)</f>
        <v>428.3</v>
      </c>
      <c r="F19" s="104">
        <v>220</v>
      </c>
      <c r="G19" s="104">
        <v>75.099999999999994</v>
      </c>
      <c r="H19" s="107">
        <v>50</v>
      </c>
      <c r="I19" s="107">
        <v>62</v>
      </c>
      <c r="J19" s="107">
        <v>21.2</v>
      </c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5.14</v>
      </c>
      <c r="C20" s="88"/>
      <c r="D20" s="3"/>
      <c r="E20" s="3"/>
      <c r="F20" s="32"/>
      <c r="G20" s="31"/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5290.6</v>
      </c>
      <c r="D21" s="127">
        <f>B21-C21-E21</f>
        <v>1574.3999999999996</v>
      </c>
      <c r="E21" s="128">
        <f>SUM(F21:BE21)</f>
        <v>6135</v>
      </c>
      <c r="F21" s="129">
        <v>3000</v>
      </c>
      <c r="G21" s="129">
        <v>2500</v>
      </c>
      <c r="H21" s="129">
        <v>30</v>
      </c>
      <c r="I21" s="129">
        <v>260</v>
      </c>
      <c r="J21" s="129">
        <v>85</v>
      </c>
      <c r="K21" s="129">
        <v>90</v>
      </c>
      <c r="L21" s="129">
        <v>52</v>
      </c>
      <c r="M21" s="129">
        <v>43</v>
      </c>
      <c r="N21" s="129">
        <v>75</v>
      </c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5.14</v>
      </c>
      <c r="C22" s="4"/>
      <c r="D22" s="4"/>
      <c r="E22" s="4"/>
      <c r="F22" s="32"/>
      <c r="G22" s="32" t="s">
        <v>29</v>
      </c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>
        <v>2362</v>
      </c>
      <c r="D23" s="132">
        <f>B23-C23-E23</f>
        <v>38453</v>
      </c>
      <c r="E23" s="132">
        <f>SUM(F23:BE23)</f>
        <v>2185</v>
      </c>
      <c r="F23" s="134">
        <v>1165</v>
      </c>
      <c r="G23" s="134">
        <v>1000</v>
      </c>
      <c r="H23" s="134">
        <v>20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5.15</v>
      </c>
      <c r="C24" s="73"/>
      <c r="D24" s="4"/>
      <c r="E24" s="38" t="s">
        <v>18</v>
      </c>
      <c r="F24" s="32"/>
      <c r="G24" s="32" t="s">
        <v>115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122"/>
      <c r="D25" s="121">
        <f>B25-C25-E25</f>
        <v>18847.400000000001</v>
      </c>
      <c r="E25" s="121">
        <f>SUM(F25:BE25)</f>
        <v>1152.5999999999999</v>
      </c>
      <c r="F25" s="123">
        <v>236</v>
      </c>
      <c r="G25" s="123">
        <v>200</v>
      </c>
      <c r="H25" s="123">
        <v>102</v>
      </c>
      <c r="I25" s="123">
        <v>123.6</v>
      </c>
      <c r="J25" s="123">
        <v>160</v>
      </c>
      <c r="K25" s="123">
        <v>125</v>
      </c>
      <c r="L25" s="123">
        <v>100</v>
      </c>
      <c r="M25" s="123">
        <v>106</v>
      </c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5.15</v>
      </c>
      <c r="C26" s="30"/>
      <c r="D26" s="116"/>
      <c r="E26" s="38" t="s">
        <v>31</v>
      </c>
      <c r="F26" s="32"/>
      <c r="G26" s="32"/>
      <c r="H26" s="32"/>
      <c r="I26" s="32"/>
      <c r="J26" s="32"/>
      <c r="K26" s="32"/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11830</v>
      </c>
      <c r="E27" s="102">
        <f>SUM(F27:BE27)</f>
        <v>170</v>
      </c>
      <c r="F27" s="109">
        <v>170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61</v>
      </c>
      <c r="F28" s="32" t="s">
        <v>116</v>
      </c>
      <c r="G28" s="32"/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161000</v>
      </c>
      <c r="C29" s="17">
        <f>SUM(C15,C17,C19,C21,C23,C25,C27)</f>
        <v>7652.6</v>
      </c>
      <c r="D29" s="9">
        <f>SUM(D15,D17,D19,D21,D23,D25,D27)</f>
        <v>116595.29999999999</v>
      </c>
      <c r="E29" s="9">
        <f>SUM(E15,E17,E19,E21,E23,E25,E27)</f>
        <v>36752.1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0</v>
      </c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244399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59071.160000000033</v>
      </c>
      <c r="L32" s="2"/>
      <c r="M32" s="78" t="s">
        <v>40</v>
      </c>
      <c r="N32" s="79">
        <f>SUM(N31,-K32)</f>
        <v>185327.83999999997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16</v>
      </c>
      <c r="E33" s="23"/>
      <c r="F33" s="24"/>
      <c r="G33" s="23"/>
      <c r="H33" s="24"/>
      <c r="I33" s="24"/>
      <c r="J33" s="74" t="s">
        <v>37</v>
      </c>
      <c r="K33" s="77">
        <f>SUM(D12,D29)</f>
        <v>316928.83999999997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20000</v>
      </c>
      <c r="B38" s="23">
        <v>0</v>
      </c>
      <c r="C38" s="25">
        <f>SUM(D38:R38)</f>
        <v>20000</v>
      </c>
      <c r="D38" s="28">
        <v>10000</v>
      </c>
      <c r="E38" s="28"/>
      <c r="F38" s="28"/>
      <c r="G38" s="155">
        <v>10000</v>
      </c>
      <c r="H38" s="28"/>
      <c r="I38" s="29"/>
    </row>
    <row r="39" spans="1:16">
      <c r="A39" s="19">
        <f>SUM(A34,A36,A38)</f>
        <v>40000</v>
      </c>
      <c r="B39" s="23">
        <f>SUM(B34,B36,B38)</f>
        <v>0</v>
      </c>
      <c r="C39" s="22">
        <f>SUM(C34,C36,C38)</f>
        <v>40000</v>
      </c>
      <c r="D39" s="86">
        <v>43275</v>
      </c>
      <c r="E39" s="36"/>
      <c r="F39" s="27"/>
      <c r="G39" s="155" t="s">
        <v>117</v>
      </c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/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16</v>
      </c>
      <c r="E42" s="23"/>
      <c r="F42" s="24"/>
      <c r="G42" s="23"/>
      <c r="H42" s="24"/>
      <c r="I42" s="24"/>
    </row>
    <row r="43" spans="1:16">
      <c r="A43" s="21">
        <f>SUM(B43:C43)</f>
        <v>147000</v>
      </c>
      <c r="B43" s="23">
        <v>147000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148399</v>
      </c>
      <c r="B48" s="23">
        <f>SUM(B43,B45,B47)</f>
        <v>147000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16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56000</v>
      </c>
      <c r="B55" s="23">
        <v>0</v>
      </c>
      <c r="C55" s="25">
        <f>SUM(D55:U55)</f>
        <v>56000</v>
      </c>
      <c r="D55" s="28">
        <v>26000</v>
      </c>
      <c r="E55" s="28"/>
      <c r="F55" s="28"/>
      <c r="G55" s="29"/>
      <c r="H55" s="29"/>
      <c r="I55" s="29">
        <v>30000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156" t="s">
        <v>118</v>
      </c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56000</v>
      </c>
      <c r="B58" s="23">
        <f>SUM(B53,B55,B57)</f>
        <v>0</v>
      </c>
      <c r="C58" s="23">
        <f>SUM(C53,C55,C57)</f>
        <v>56000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762370.5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12865</v>
      </c>
      <c r="Q72" s="12">
        <v>3400</v>
      </c>
      <c r="R72" s="12">
        <v>13500</v>
      </c>
      <c r="S72" s="12">
        <v>1500</v>
      </c>
      <c r="T72" s="12">
        <v>8500</v>
      </c>
      <c r="U72" s="12">
        <v>380</v>
      </c>
      <c r="V72" s="12">
        <v>5500</v>
      </c>
      <c r="W72" s="12">
        <v>660</v>
      </c>
      <c r="X72" s="12">
        <v>1700</v>
      </c>
      <c r="Y72" s="12">
        <v>999</v>
      </c>
      <c r="Z72" s="12">
        <v>800</v>
      </c>
    </row>
    <row r="73" spans="1:26">
      <c r="C73" s="12">
        <v>786</v>
      </c>
      <c r="D73" s="12">
        <v>1320</v>
      </c>
      <c r="E73" s="12">
        <v>1052</v>
      </c>
      <c r="F73" s="12">
        <v>1800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41" sqref="O41"/>
    </sheetView>
  </sheetViews>
  <sheetFormatPr defaultRowHeight="13.5"/>
  <sheetData/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63475.299999999996</v>
      </c>
      <c r="E3" s="103">
        <f>SUM(F3:BE3)</f>
        <v>50524.700000000004</v>
      </c>
      <c r="F3" s="104">
        <v>8865.7000000000007</v>
      </c>
      <c r="G3" s="104">
        <v>350</v>
      </c>
      <c r="H3" s="104">
        <v>7736</v>
      </c>
      <c r="I3" s="104">
        <v>1837.3</v>
      </c>
      <c r="J3" s="104">
        <v>2933</v>
      </c>
      <c r="K3" s="104">
        <v>583</v>
      </c>
      <c r="L3" s="104">
        <v>2312</v>
      </c>
      <c r="M3" s="104">
        <v>382.5</v>
      </c>
      <c r="N3" s="104">
        <v>893</v>
      </c>
      <c r="O3" s="104">
        <v>3536</v>
      </c>
      <c r="P3" s="104">
        <v>7536.6</v>
      </c>
      <c r="Q3" s="104">
        <v>126.8</v>
      </c>
      <c r="R3" s="104">
        <v>6838.5</v>
      </c>
      <c r="S3" s="104">
        <v>3560</v>
      </c>
      <c r="T3" s="104">
        <v>200</v>
      </c>
      <c r="U3" s="104">
        <v>2566.3000000000002</v>
      </c>
      <c r="V3" s="104">
        <v>98</v>
      </c>
      <c r="W3" s="104">
        <v>120</v>
      </c>
      <c r="X3" s="104">
        <v>50</v>
      </c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>
        <v>3.1</v>
      </c>
      <c r="C4" s="4"/>
      <c r="D4" s="4"/>
      <c r="E4" s="4"/>
      <c r="F4" s="32">
        <v>2.11</v>
      </c>
      <c r="G4" s="32">
        <v>2.11</v>
      </c>
      <c r="H4" s="32"/>
      <c r="I4" s="32"/>
      <c r="J4" s="32">
        <v>2.12</v>
      </c>
      <c r="K4" s="32"/>
      <c r="L4" s="32">
        <v>2.13</v>
      </c>
      <c r="M4" s="32"/>
      <c r="N4" s="32"/>
      <c r="O4" s="32"/>
      <c r="P4" s="32"/>
      <c r="Q4" s="32">
        <v>2.14</v>
      </c>
      <c r="R4" s="32"/>
      <c r="S4" s="32">
        <v>2.2400000000000002</v>
      </c>
      <c r="T4" s="32"/>
      <c r="U4" s="32">
        <v>25</v>
      </c>
      <c r="V4" s="113" t="s">
        <v>81</v>
      </c>
      <c r="W4" s="113" t="s">
        <v>83</v>
      </c>
      <c r="X4" s="32" t="s">
        <v>88</v>
      </c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35466.1</v>
      </c>
      <c r="E5" s="122">
        <f>SUM(F5:BE5)</f>
        <v>27533.9</v>
      </c>
      <c r="F5" s="144">
        <v>7736.6</v>
      </c>
      <c r="G5" s="145">
        <v>6588</v>
      </c>
      <c r="H5" s="144">
        <v>972.1</v>
      </c>
      <c r="I5" s="145">
        <v>2967.2</v>
      </c>
      <c r="J5" s="145">
        <v>1835</v>
      </c>
      <c r="K5" s="145">
        <v>980</v>
      </c>
      <c r="L5" s="145">
        <v>530</v>
      </c>
      <c r="M5" s="145">
        <v>2537</v>
      </c>
      <c r="N5" s="145">
        <v>190</v>
      </c>
      <c r="O5" s="145">
        <v>3000</v>
      </c>
      <c r="P5" s="144">
        <v>88</v>
      </c>
      <c r="Q5" s="144">
        <v>110</v>
      </c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>
        <v>2.11</v>
      </c>
      <c r="G6" s="32"/>
      <c r="H6" s="32"/>
      <c r="I6" s="32">
        <v>2.12</v>
      </c>
      <c r="J6" s="4"/>
      <c r="K6" s="32">
        <v>2.13</v>
      </c>
      <c r="L6" s="32"/>
      <c r="M6" s="32">
        <v>2.14</v>
      </c>
      <c r="N6" s="32"/>
      <c r="O6" s="32"/>
      <c r="P6" s="113" t="s">
        <v>81</v>
      </c>
      <c r="Q6" s="113" t="s">
        <v>83</v>
      </c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32</v>
      </c>
      <c r="B7" s="138">
        <v>1000</v>
      </c>
      <c r="C7" s="138">
        <v>1000</v>
      </c>
      <c r="D7" s="138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 t="s">
        <v>77</v>
      </c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26000</v>
      </c>
      <c r="C9" s="102"/>
      <c r="D9" s="102">
        <f>B9-C9-E9</f>
        <v>17450.900000000001</v>
      </c>
      <c r="E9" s="103">
        <f>SUM(F9:BE9)</f>
        <v>8549.1</v>
      </c>
      <c r="F9" s="104">
        <v>3212</v>
      </c>
      <c r="G9" s="109">
        <v>1863</v>
      </c>
      <c r="H9" s="109">
        <v>782.8</v>
      </c>
      <c r="I9" s="109">
        <v>290</v>
      </c>
      <c r="J9" s="109">
        <v>212.5</v>
      </c>
      <c r="K9" s="109">
        <v>122</v>
      </c>
      <c r="L9" s="109">
        <v>88</v>
      </c>
      <c r="M9" s="109">
        <v>126.3</v>
      </c>
      <c r="N9" s="109">
        <v>203.5</v>
      </c>
      <c r="O9" s="109">
        <v>48</v>
      </c>
      <c r="P9" s="109">
        <v>62.5</v>
      </c>
      <c r="Q9" s="109">
        <v>155</v>
      </c>
      <c r="R9" s="109">
        <v>65</v>
      </c>
      <c r="S9" s="109">
        <v>90</v>
      </c>
      <c r="T9" s="109">
        <v>122.5</v>
      </c>
      <c r="U9" s="109">
        <v>96.5</v>
      </c>
      <c r="V9" s="109">
        <v>122</v>
      </c>
      <c r="W9" s="109">
        <v>112</v>
      </c>
      <c r="X9" s="109">
        <v>221.5</v>
      </c>
      <c r="Y9" s="109">
        <v>230</v>
      </c>
      <c r="Z9" s="109">
        <v>80</v>
      </c>
      <c r="AA9" s="109">
        <v>96</v>
      </c>
      <c r="AB9" s="109">
        <v>70</v>
      </c>
      <c r="AC9" s="109">
        <v>78</v>
      </c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 t="s">
        <v>71</v>
      </c>
      <c r="C10" s="62"/>
      <c r="D10" s="63"/>
      <c r="E10" s="63"/>
      <c r="F10" s="32">
        <v>2.11</v>
      </c>
      <c r="G10" s="32"/>
      <c r="H10" s="63"/>
      <c r="I10" s="32">
        <v>2.12</v>
      </c>
      <c r="J10" s="32"/>
      <c r="K10" s="63"/>
      <c r="L10" s="63">
        <v>2.13</v>
      </c>
      <c r="M10" s="63"/>
      <c r="N10" s="63"/>
      <c r="O10" s="63"/>
      <c r="P10" s="63"/>
      <c r="Q10" s="63">
        <v>2.1800000000000002</v>
      </c>
      <c r="R10" s="63"/>
      <c r="S10" s="63">
        <v>24</v>
      </c>
      <c r="T10" s="63"/>
      <c r="U10" s="63"/>
      <c r="V10" s="63"/>
      <c r="W10" s="63"/>
      <c r="X10" s="63"/>
      <c r="Y10" s="113" t="s">
        <v>81</v>
      </c>
      <c r="Z10" s="113" t="s">
        <v>83</v>
      </c>
      <c r="AA10" s="113" t="s">
        <v>85</v>
      </c>
      <c r="AB10" s="113" t="s">
        <v>87</v>
      </c>
      <c r="AC10" s="64" t="s">
        <v>88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1123.5999999999999</v>
      </c>
      <c r="C11" s="68">
        <v>210</v>
      </c>
      <c r="D11" s="68">
        <f>B11-C11-E11</f>
        <v>913.59999999999991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205123.6</v>
      </c>
      <c r="C12" s="66">
        <f>SUM(C3,C5,C7,C9,C11)</f>
        <v>1210</v>
      </c>
      <c r="D12" s="6">
        <f>SUM(D3,D5,D7,D9,D11)</f>
        <v>117305.9</v>
      </c>
      <c r="E12" s="6">
        <f>SUM(E3,E5,E7,E9,E11)</f>
        <v>86607.700000000012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108000</v>
      </c>
      <c r="C15" s="103">
        <f>SUM(D16,E16)</f>
        <v>71000</v>
      </c>
      <c r="D15" s="112">
        <f>B15-C15-E15</f>
        <v>3</v>
      </c>
      <c r="E15" s="102">
        <f>SUM(F15:BE15)</f>
        <v>36997</v>
      </c>
      <c r="F15" s="109">
        <v>9852</v>
      </c>
      <c r="G15" s="109">
        <v>5000</v>
      </c>
      <c r="H15" s="109">
        <v>7865</v>
      </c>
      <c r="I15" s="109">
        <v>4220</v>
      </c>
      <c r="J15" s="109">
        <v>9860</v>
      </c>
      <c r="K15" s="109">
        <v>200</v>
      </c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3.16</v>
      </c>
      <c r="C16" s="4"/>
      <c r="D16" s="19">
        <v>71000</v>
      </c>
      <c r="E16" s="19"/>
      <c r="F16" s="32" t="s">
        <v>68</v>
      </c>
      <c r="G16" s="32" t="s">
        <v>29</v>
      </c>
      <c r="H16" s="32" t="s">
        <v>68</v>
      </c>
      <c r="I16" s="32" t="s">
        <v>68</v>
      </c>
      <c r="J16" s="32">
        <v>25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25000</v>
      </c>
      <c r="C17" s="116">
        <v>12872.5</v>
      </c>
      <c r="D17" s="115">
        <f>B17-C17-E17</f>
        <v>706.29999999999927</v>
      </c>
      <c r="E17" s="115">
        <f>SUM(F17:BE17)</f>
        <v>11421.2</v>
      </c>
      <c r="F17" s="117">
        <v>6833.5</v>
      </c>
      <c r="G17" s="117">
        <v>1000</v>
      </c>
      <c r="H17" s="117">
        <v>1836.5</v>
      </c>
      <c r="I17" s="117">
        <v>198</v>
      </c>
      <c r="J17" s="117">
        <v>232</v>
      </c>
      <c r="K17" s="117">
        <v>202</v>
      </c>
      <c r="L17" s="117">
        <v>100</v>
      </c>
      <c r="M17" s="117">
        <v>200</v>
      </c>
      <c r="N17" s="117">
        <v>203.2</v>
      </c>
      <c r="O17" s="117">
        <v>208.8</v>
      </c>
      <c r="P17" s="117">
        <v>200</v>
      </c>
      <c r="Q17" s="117">
        <v>102</v>
      </c>
      <c r="R17" s="117">
        <v>105.2</v>
      </c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3.15</v>
      </c>
      <c r="C18" s="18"/>
      <c r="D18" s="4"/>
      <c r="E18" s="38" t="s">
        <v>18</v>
      </c>
      <c r="F18" s="32" t="s">
        <v>57</v>
      </c>
      <c r="G18" s="32" t="s">
        <v>29</v>
      </c>
      <c r="H18" s="32"/>
      <c r="I18" s="32"/>
      <c r="J18" s="32"/>
      <c r="K18" s="32"/>
      <c r="L18" s="32"/>
      <c r="M18" s="32">
        <v>1</v>
      </c>
      <c r="N18" s="32">
        <v>2</v>
      </c>
      <c r="O18" s="32" t="s">
        <v>76</v>
      </c>
      <c r="P18" s="32" t="s">
        <v>80</v>
      </c>
      <c r="Q18" s="32" t="s">
        <v>79</v>
      </c>
      <c r="R18" s="32" t="s">
        <v>79</v>
      </c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>
        <v>7413.09</v>
      </c>
      <c r="D19" s="103">
        <f>B19-C19-E19</f>
        <v>201.34999999999945</v>
      </c>
      <c r="E19" s="103">
        <f>SUM(F19:BE19)</f>
        <v>7385.56</v>
      </c>
      <c r="F19" s="104">
        <v>100</v>
      </c>
      <c r="G19" s="104">
        <v>6058</v>
      </c>
      <c r="H19" s="107">
        <v>136.5</v>
      </c>
      <c r="I19" s="107">
        <v>135</v>
      </c>
      <c r="J19" s="107">
        <v>326.5</v>
      </c>
      <c r="K19" s="107">
        <v>93.6</v>
      </c>
      <c r="L19" s="107">
        <v>100</v>
      </c>
      <c r="M19" s="107">
        <v>200</v>
      </c>
      <c r="N19" s="107">
        <v>218</v>
      </c>
      <c r="O19" s="107">
        <v>17.96</v>
      </c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 t="s">
        <v>67</v>
      </c>
      <c r="B20" s="19">
        <v>3.16</v>
      </c>
      <c r="C20" s="88" t="s">
        <v>84</v>
      </c>
      <c r="D20" s="3"/>
      <c r="E20" s="3"/>
      <c r="F20" s="32"/>
      <c r="G20" s="49" t="s">
        <v>64</v>
      </c>
      <c r="H20" s="31"/>
      <c r="I20" s="31"/>
      <c r="J20" s="31"/>
      <c r="K20" s="45"/>
      <c r="L20" s="45" t="s">
        <v>74</v>
      </c>
      <c r="M20" s="31"/>
      <c r="N20" s="113" t="s">
        <v>81</v>
      </c>
      <c r="O20" s="31" t="s">
        <v>82</v>
      </c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6624</v>
      </c>
      <c r="D21" s="127">
        <f>B21-C21-E21</f>
        <v>567.5</v>
      </c>
      <c r="E21" s="128">
        <f>SUM(F21:BE21)</f>
        <v>5808.5</v>
      </c>
      <c r="F21" s="129">
        <v>3865.5</v>
      </c>
      <c r="G21" s="129">
        <v>110</v>
      </c>
      <c r="H21" s="129">
        <v>422.5</v>
      </c>
      <c r="I21" s="129">
        <v>200</v>
      </c>
      <c r="J21" s="129">
        <v>78</v>
      </c>
      <c r="K21" s="129">
        <v>110</v>
      </c>
      <c r="L21" s="129">
        <v>78</v>
      </c>
      <c r="M21" s="129">
        <v>200</v>
      </c>
      <c r="N21" s="129">
        <v>50</v>
      </c>
      <c r="O21" s="129">
        <v>88</v>
      </c>
      <c r="P21" s="129">
        <v>36.5</v>
      </c>
      <c r="Q21" s="129">
        <v>200</v>
      </c>
      <c r="R21" s="129">
        <v>190</v>
      </c>
      <c r="S21" s="129">
        <v>100</v>
      </c>
      <c r="T21" s="127">
        <v>80</v>
      </c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3.16</v>
      </c>
      <c r="C22" s="4"/>
      <c r="D22" s="4"/>
      <c r="E22" s="4"/>
      <c r="F22" s="32"/>
      <c r="G22" s="32"/>
      <c r="H22" s="32"/>
      <c r="I22" s="63"/>
      <c r="J22" s="32"/>
      <c r="K22" s="32"/>
      <c r="L22" s="32"/>
      <c r="M22" s="32">
        <v>27</v>
      </c>
      <c r="N22" s="32"/>
      <c r="O22" s="32"/>
      <c r="P22" s="32"/>
      <c r="Q22" s="32" t="s">
        <v>50</v>
      </c>
      <c r="R22" s="113" t="s">
        <v>81</v>
      </c>
      <c r="S22" s="113" t="s">
        <v>83</v>
      </c>
      <c r="T22" s="113" t="s">
        <v>87</v>
      </c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36000</v>
      </c>
      <c r="C23" s="133">
        <v>17930</v>
      </c>
      <c r="D23" s="132">
        <f>B23-C23-E23</f>
        <v>1895.1499999999996</v>
      </c>
      <c r="E23" s="132">
        <f>SUM(F23:BE23)</f>
        <v>16174.85</v>
      </c>
      <c r="F23" s="134">
        <v>1100</v>
      </c>
      <c r="G23" s="134">
        <v>3532</v>
      </c>
      <c r="H23" s="134">
        <v>6533</v>
      </c>
      <c r="I23" s="134">
        <v>785</v>
      </c>
      <c r="J23" s="134">
        <v>652</v>
      </c>
      <c r="K23" s="134">
        <v>363</v>
      </c>
      <c r="L23" s="134">
        <v>800</v>
      </c>
      <c r="M23" s="134">
        <v>125</v>
      </c>
      <c r="N23" s="134">
        <v>1368.5</v>
      </c>
      <c r="O23" s="134">
        <v>385</v>
      </c>
      <c r="P23" s="134">
        <v>411.35</v>
      </c>
      <c r="Q23" s="134">
        <v>65</v>
      </c>
      <c r="R23" s="134">
        <v>55</v>
      </c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3.17</v>
      </c>
      <c r="C24" s="73"/>
      <c r="D24" s="4"/>
      <c r="E24" s="38" t="s">
        <v>18</v>
      </c>
      <c r="F24" s="32"/>
      <c r="G24" s="32"/>
      <c r="H24" s="32"/>
      <c r="I24" s="32">
        <v>28</v>
      </c>
      <c r="J24" s="32"/>
      <c r="K24" s="32" t="s">
        <v>78</v>
      </c>
      <c r="L24" s="113" t="s">
        <v>81</v>
      </c>
      <c r="M24" s="113" t="s">
        <v>83</v>
      </c>
      <c r="N24" s="32">
        <v>3.2</v>
      </c>
      <c r="O24" s="113" t="s">
        <v>85</v>
      </c>
      <c r="P24" s="32" t="s">
        <v>86</v>
      </c>
      <c r="Q24" s="113" t="s">
        <v>87</v>
      </c>
      <c r="R24" s="34" t="s">
        <v>88</v>
      </c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18876.400000000001</v>
      </c>
      <c r="C25" s="122">
        <v>8128.73</v>
      </c>
      <c r="D25" s="121">
        <f>B25-C25-E25</f>
        <v>585.67000000000189</v>
      </c>
      <c r="E25" s="121">
        <f>SUM(F25:BE25)</f>
        <v>10162</v>
      </c>
      <c r="F25" s="123">
        <v>120</v>
      </c>
      <c r="G25" s="123">
        <v>4530</v>
      </c>
      <c r="H25" s="123">
        <v>233.5</v>
      </c>
      <c r="I25" s="123">
        <v>100</v>
      </c>
      <c r="J25" s="123">
        <v>100</v>
      </c>
      <c r="K25" s="123">
        <v>2637.5</v>
      </c>
      <c r="L25" s="123">
        <v>102</v>
      </c>
      <c r="M25" s="123">
        <v>1000</v>
      </c>
      <c r="N25" s="123">
        <v>170</v>
      </c>
      <c r="O25" s="123">
        <v>100</v>
      </c>
      <c r="P25" s="123">
        <v>1069</v>
      </c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3.17</v>
      </c>
      <c r="C26" s="30"/>
      <c r="D26" s="4"/>
      <c r="E26" s="38" t="s">
        <v>31</v>
      </c>
      <c r="F26" s="32"/>
      <c r="G26" s="13" t="s">
        <v>59</v>
      </c>
      <c r="H26" s="32"/>
      <c r="I26" s="32">
        <v>1</v>
      </c>
      <c r="J26" s="32">
        <v>2</v>
      </c>
      <c r="K26" s="32">
        <v>3</v>
      </c>
      <c r="L26" s="113" t="s">
        <v>81</v>
      </c>
      <c r="M26" s="4">
        <v>5</v>
      </c>
      <c r="N26" s="113" t="s">
        <v>85</v>
      </c>
      <c r="O26" s="113" t="s">
        <v>87</v>
      </c>
      <c r="P26" s="32" t="s">
        <v>89</v>
      </c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5501.1</v>
      </c>
      <c r="D27" s="102">
        <f>B27-C27-E27</f>
        <v>929.39999999999964</v>
      </c>
      <c r="E27" s="102">
        <f>SUM(F27:BE27)</f>
        <v>5569.5</v>
      </c>
      <c r="F27" s="109">
        <v>362.5</v>
      </c>
      <c r="G27" s="109">
        <v>1862</v>
      </c>
      <c r="H27" s="109">
        <v>962</v>
      </c>
      <c r="I27" s="109">
        <v>360</v>
      </c>
      <c r="J27" s="109">
        <v>320</v>
      </c>
      <c r="K27" s="109">
        <v>1000</v>
      </c>
      <c r="L27" s="109">
        <v>198</v>
      </c>
      <c r="M27" s="109">
        <v>122</v>
      </c>
      <c r="N27" s="109">
        <v>235</v>
      </c>
      <c r="O27" s="109">
        <v>70</v>
      </c>
      <c r="P27" s="109">
        <v>78</v>
      </c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3.18</v>
      </c>
      <c r="C28" s="18" t="s">
        <v>42</v>
      </c>
      <c r="D28" s="7"/>
      <c r="E28" s="38" t="s">
        <v>50</v>
      </c>
      <c r="F28" s="32" t="s">
        <v>75</v>
      </c>
      <c r="G28" s="32"/>
      <c r="H28" s="13"/>
      <c r="I28" s="32">
        <v>28</v>
      </c>
      <c r="J28" s="32" t="s">
        <v>78</v>
      </c>
      <c r="K28" s="32" t="s">
        <v>29</v>
      </c>
      <c r="L28" s="113" t="s">
        <v>81</v>
      </c>
      <c r="M28" s="113" t="s">
        <v>83</v>
      </c>
      <c r="N28" s="113" t="s">
        <v>85</v>
      </c>
      <c r="O28" s="113" t="s">
        <v>87</v>
      </c>
      <c r="P28" s="32" t="s">
        <v>88</v>
      </c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227876.4</v>
      </c>
      <c r="C29" s="17">
        <f>SUM(C15,C17,C19,C21,C23,C25,C27)</f>
        <v>129469.42</v>
      </c>
      <c r="D29" s="9">
        <f>SUM(D15,D17,D19,D21,D23,D25,D27)</f>
        <v>4888.37</v>
      </c>
      <c r="E29" s="9">
        <f>SUM(E15,E17,E19,E21,E23,E25,E27)</f>
        <v>93518.61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>
        <v>3.18</v>
      </c>
      <c r="D30" s="43"/>
      <c r="E30" s="43"/>
      <c r="F30" s="88">
        <v>1000</v>
      </c>
      <c r="G30" s="88">
        <v>4501.1000000000004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46"/>
      <c r="G31" s="52"/>
      <c r="H31" s="2"/>
      <c r="I31" s="2"/>
      <c r="J31" s="74" t="s">
        <v>36</v>
      </c>
      <c r="K31" s="77">
        <f>SUM(B12,B29)</f>
        <v>433000</v>
      </c>
      <c r="L31" s="2"/>
      <c r="M31" s="61" t="s">
        <v>39</v>
      </c>
      <c r="N31" s="77">
        <f>SUM(A39,A48,A58)</f>
        <v>483000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310805.73</v>
      </c>
      <c r="L32" s="2"/>
      <c r="M32" s="78" t="s">
        <v>40</v>
      </c>
      <c r="N32" s="79">
        <f>SUM(N31,-K32)</f>
        <v>172194.27000000002</v>
      </c>
      <c r="P32" s="2"/>
      <c r="R32"/>
    </row>
    <row r="33" spans="1:14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 t="s">
        <v>51</v>
      </c>
      <c r="I33" s="24"/>
      <c r="J33" s="74" t="s">
        <v>37</v>
      </c>
      <c r="K33" s="77">
        <f>SUM(D12,D29)</f>
        <v>122194.26999999999</v>
      </c>
      <c r="L33" s="2"/>
    </row>
    <row r="34" spans="1:14">
      <c r="A34" s="21">
        <f>SUM(B34:C34)</f>
        <v>3600</v>
      </c>
      <c r="B34" s="23">
        <v>0</v>
      </c>
      <c r="C34" s="25">
        <f>SUM(D34:R34)</f>
        <v>3600</v>
      </c>
      <c r="D34" s="28"/>
      <c r="E34" s="29">
        <v>3000</v>
      </c>
      <c r="F34" s="29"/>
      <c r="G34" s="29"/>
      <c r="H34" s="29">
        <v>600</v>
      </c>
      <c r="I34" s="29"/>
      <c r="J34" s="97"/>
      <c r="K34" s="2"/>
    </row>
    <row r="35" spans="1:14">
      <c r="A35" s="21" t="s">
        <v>70</v>
      </c>
      <c r="B35" s="23"/>
      <c r="C35" s="23"/>
      <c r="D35" s="27"/>
      <c r="E35" s="27">
        <v>43177</v>
      </c>
      <c r="F35" s="27" t="s">
        <v>52</v>
      </c>
      <c r="G35" s="27"/>
      <c r="H35" s="27">
        <v>43175</v>
      </c>
      <c r="I35" s="27"/>
      <c r="J35" s="98"/>
    </row>
    <row r="36" spans="1:14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4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4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4">
      <c r="A39" s="19">
        <f>SUM(A34,A36,A38)</f>
        <v>33600</v>
      </c>
      <c r="B39" s="23">
        <f>SUM(B34,B36,B38)</f>
        <v>0</v>
      </c>
      <c r="C39" s="22">
        <f>SUM(C34,C36,C38)</f>
        <v>33600</v>
      </c>
      <c r="D39" s="86">
        <v>43275</v>
      </c>
      <c r="E39" s="36"/>
      <c r="F39" s="27"/>
      <c r="G39" s="23"/>
      <c r="H39" s="23"/>
      <c r="I39" s="24"/>
    </row>
    <row r="40" spans="1:14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H40" s="1">
        <v>3.24</v>
      </c>
      <c r="I40" s="2"/>
      <c r="M40" s="2"/>
    </row>
    <row r="41" spans="1:14">
      <c r="A41" s="35" t="s">
        <v>17</v>
      </c>
      <c r="B41" s="39"/>
      <c r="C41" s="23"/>
      <c r="D41" s="50"/>
      <c r="K41" s="94"/>
      <c r="N41" s="1" t="s">
        <v>25</v>
      </c>
    </row>
    <row r="42" spans="1:14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4">
      <c r="A43" s="21">
        <f>SUM(B43:C43)</f>
        <v>268000</v>
      </c>
      <c r="B43" s="23">
        <v>268000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4">
      <c r="A44" s="21"/>
      <c r="B44" s="23"/>
      <c r="C44" s="23"/>
      <c r="D44" s="26"/>
      <c r="E44" s="27"/>
      <c r="F44" s="27"/>
      <c r="G44" s="27"/>
      <c r="H44" s="27"/>
      <c r="I44" s="27"/>
    </row>
    <row r="45" spans="1:14">
      <c r="A45" s="21">
        <f>SUM(B45:C45)</f>
        <v>0</v>
      </c>
      <c r="B45" s="23"/>
      <c r="C45" s="25">
        <f>SUM(D45:U45)</f>
        <v>0</v>
      </c>
      <c r="D45" s="28"/>
      <c r="E45" s="28"/>
      <c r="F45" s="29"/>
      <c r="G45" s="28"/>
      <c r="H45" s="29"/>
      <c r="I45" s="29"/>
    </row>
    <row r="46" spans="1:14">
      <c r="A46" s="21"/>
      <c r="B46" s="23"/>
      <c r="C46" s="23"/>
      <c r="D46" s="27"/>
      <c r="E46" s="27"/>
      <c r="F46" s="27"/>
      <c r="G46" s="27"/>
      <c r="H46" s="27"/>
      <c r="I46" s="27"/>
      <c r="K46"/>
    </row>
    <row r="47" spans="1:14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4">
      <c r="A48" s="22">
        <f>SUM(A43,A45,A47)</f>
        <v>268000</v>
      </c>
      <c r="B48" s="23">
        <f>SUM(B43,B45,B47)</f>
        <v>268000</v>
      </c>
      <c r="C48" s="23">
        <f>SUM(C43,C45,C47)</f>
        <v>0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176400</v>
      </c>
      <c r="B55" s="23">
        <v>0</v>
      </c>
      <c r="C55" s="25">
        <f>SUM(D55:U55)</f>
        <v>176400</v>
      </c>
      <c r="D55" s="28">
        <v>26000</v>
      </c>
      <c r="E55" s="28"/>
      <c r="F55" s="28"/>
      <c r="G55" s="29">
        <v>50400</v>
      </c>
      <c r="H55" s="29">
        <v>50000</v>
      </c>
      <c r="I55" s="29">
        <v>50000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>
        <v>43185</v>
      </c>
      <c r="H56" s="87">
        <v>43183</v>
      </c>
      <c r="I56" s="27" t="s">
        <v>69</v>
      </c>
      <c r="J56" s="50"/>
    </row>
    <row r="57" spans="1:10">
      <c r="A57" s="21">
        <f>SUM(B57:C57)</f>
        <v>5000</v>
      </c>
      <c r="B57" s="23">
        <v>0</v>
      </c>
      <c r="C57" s="25">
        <f>SUM(D57:U57)</f>
        <v>5000</v>
      </c>
      <c r="D57" s="29">
        <v>5000</v>
      </c>
      <c r="E57" s="29"/>
      <c r="F57" s="29"/>
      <c r="G57" s="29"/>
      <c r="H57" s="29"/>
      <c r="I57" s="29"/>
    </row>
    <row r="58" spans="1:10">
      <c r="A58" s="22">
        <f>SUM(A53,A55,A57)</f>
        <v>181400</v>
      </c>
      <c r="B58" s="23">
        <f>SUM(B53,B55,B57)</f>
        <v>0</v>
      </c>
      <c r="C58" s="23">
        <f>SUM(C53,C55,C57)</f>
        <v>181400</v>
      </c>
      <c r="D58" s="27">
        <v>42815</v>
      </c>
      <c r="E58" s="27"/>
      <c r="F58" s="27"/>
      <c r="G58" s="27"/>
      <c r="H58" s="27"/>
      <c r="I58" s="27"/>
    </row>
    <row r="59" spans="1:10">
      <c r="D59" s="1">
        <v>153.72900000000001</v>
      </c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607832.80000000005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2200</v>
      </c>
      <c r="I71" s="12">
        <v>10100</v>
      </c>
      <c r="J71" s="12">
        <v>22000</v>
      </c>
      <c r="K71" s="12">
        <v>8258</v>
      </c>
      <c r="L71" s="12">
        <v>2368.5</v>
      </c>
      <c r="M71" s="12">
        <v>6136.8</v>
      </c>
      <c r="N71" s="12">
        <v>5368.5</v>
      </c>
      <c r="O71" s="12">
        <v>6523</v>
      </c>
      <c r="P71" s="12">
        <v>2900</v>
      </c>
      <c r="Q71" s="12">
        <v>1800</v>
      </c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51671.48</v>
      </c>
      <c r="D3" s="102">
        <f>B3-C3-E3</f>
        <v>58321.119999999995</v>
      </c>
      <c r="E3" s="103">
        <f>SUM(F3:BE3)</f>
        <v>4007.4</v>
      </c>
      <c r="F3" s="104">
        <v>1038.2</v>
      </c>
      <c r="G3" s="104">
        <v>352</v>
      </c>
      <c r="H3" s="104">
        <v>521.20000000000005</v>
      </c>
      <c r="I3" s="104">
        <v>783</v>
      </c>
      <c r="J3" s="104">
        <v>386</v>
      </c>
      <c r="K3" s="104">
        <v>535</v>
      </c>
      <c r="L3" s="104">
        <v>392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 t="s">
        <v>90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26300</v>
      </c>
      <c r="D5" s="121">
        <f>B5-C5-E5</f>
        <v>36700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32</v>
      </c>
      <c r="B7" s="138">
        <v>1000</v>
      </c>
      <c r="C7" s="138">
        <v>1000</v>
      </c>
      <c r="D7" s="139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26000</v>
      </c>
      <c r="C9" s="102">
        <v>8709</v>
      </c>
      <c r="D9" s="102">
        <f>B9-C9-E9</f>
        <v>17291</v>
      </c>
      <c r="E9" s="103">
        <f>SUM(F9:BE9)</f>
        <v>0</v>
      </c>
      <c r="F9" s="104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 t="s">
        <v>71</v>
      </c>
      <c r="C10" s="62"/>
      <c r="D10" s="63"/>
      <c r="E10" s="63"/>
      <c r="F10" s="32"/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0</v>
      </c>
      <c r="C11" s="68"/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204000</v>
      </c>
      <c r="C12" s="66">
        <f>SUM(C3,C5,C7,C9,C11)</f>
        <v>87680.48000000001</v>
      </c>
      <c r="D12" s="6">
        <f>SUM(D3,D5,D7,D9,D11)</f>
        <v>112312.12</v>
      </c>
      <c r="E12" s="6">
        <f>SUM(E3,E5,E7,E9,E11)</f>
        <v>4007.4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-9997</v>
      </c>
      <c r="E15" s="102">
        <f>SUM(F15:BE15)</f>
        <v>36997</v>
      </c>
      <c r="F15" s="109">
        <v>9852</v>
      </c>
      <c r="G15" s="109">
        <v>5000</v>
      </c>
      <c r="H15" s="109">
        <v>7865</v>
      </c>
      <c r="I15" s="109">
        <v>4220</v>
      </c>
      <c r="J15" s="109">
        <v>9860</v>
      </c>
      <c r="K15" s="109">
        <v>200</v>
      </c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3.16</v>
      </c>
      <c r="C16" s="4"/>
      <c r="D16" s="88">
        <v>0</v>
      </c>
      <c r="E16" s="88">
        <v>0</v>
      </c>
      <c r="F16" s="32" t="s">
        <v>68</v>
      </c>
      <c r="G16" s="32" t="s">
        <v>29</v>
      </c>
      <c r="H16" s="32" t="s">
        <v>68</v>
      </c>
      <c r="I16" s="32" t="s">
        <v>68</v>
      </c>
      <c r="J16" s="32">
        <v>25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25000</v>
      </c>
      <c r="C17" s="116"/>
      <c r="D17" s="115">
        <f>B17-C17-E17</f>
        <v>13578.8</v>
      </c>
      <c r="E17" s="115">
        <f>SUM(F17:BE17)</f>
        <v>11421.2</v>
      </c>
      <c r="F17" s="117">
        <v>6833.5</v>
      </c>
      <c r="G17" s="117">
        <v>1000</v>
      </c>
      <c r="H17" s="117">
        <v>1836.5</v>
      </c>
      <c r="I17" s="117">
        <v>198</v>
      </c>
      <c r="J17" s="117">
        <v>232</v>
      </c>
      <c r="K17" s="117">
        <v>202</v>
      </c>
      <c r="L17" s="117">
        <v>100</v>
      </c>
      <c r="M17" s="117">
        <v>200</v>
      </c>
      <c r="N17" s="117">
        <v>203.2</v>
      </c>
      <c r="O17" s="117">
        <v>208.8</v>
      </c>
      <c r="P17" s="117">
        <v>200</v>
      </c>
      <c r="Q17" s="117">
        <v>102</v>
      </c>
      <c r="R17" s="117">
        <v>105.2</v>
      </c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3.15</v>
      </c>
      <c r="C18" s="18"/>
      <c r="D18" s="4"/>
      <c r="E18" s="38" t="s">
        <v>18</v>
      </c>
      <c r="F18" s="32" t="s">
        <v>57</v>
      </c>
      <c r="G18" s="32" t="s">
        <v>29</v>
      </c>
      <c r="H18" s="32"/>
      <c r="I18" s="32"/>
      <c r="J18" s="32"/>
      <c r="K18" s="32"/>
      <c r="L18" s="32"/>
      <c r="M18" s="32">
        <v>1</v>
      </c>
      <c r="N18" s="32">
        <v>2</v>
      </c>
      <c r="O18" s="32" t="s">
        <v>76</v>
      </c>
      <c r="P18" s="32" t="s">
        <v>80</v>
      </c>
      <c r="Q18" s="32" t="s">
        <v>79</v>
      </c>
      <c r="R18" s="32" t="s">
        <v>79</v>
      </c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/>
      <c r="D19" s="103">
        <f>B19-C19-E19</f>
        <v>7614.44</v>
      </c>
      <c r="E19" s="103">
        <f>SUM(F19:BE19)</f>
        <v>7385.56</v>
      </c>
      <c r="F19" s="104">
        <v>100</v>
      </c>
      <c r="G19" s="104">
        <v>6058</v>
      </c>
      <c r="H19" s="107">
        <v>136.5</v>
      </c>
      <c r="I19" s="107">
        <v>135</v>
      </c>
      <c r="J19" s="107">
        <v>326.5</v>
      </c>
      <c r="K19" s="107">
        <v>93.6</v>
      </c>
      <c r="L19" s="107">
        <v>100</v>
      </c>
      <c r="M19" s="107">
        <v>200</v>
      </c>
      <c r="N19" s="107">
        <v>218</v>
      </c>
      <c r="O19" s="107">
        <v>17.96</v>
      </c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3.16</v>
      </c>
      <c r="C20" s="88"/>
      <c r="D20" s="3"/>
      <c r="E20" s="3"/>
      <c r="F20" s="32"/>
      <c r="G20" s="49" t="s">
        <v>64</v>
      </c>
      <c r="H20" s="31"/>
      <c r="I20" s="31"/>
      <c r="J20" s="31"/>
      <c r="K20" s="45"/>
      <c r="L20" s="45" t="s">
        <v>74</v>
      </c>
      <c r="M20" s="31"/>
      <c r="N20" s="113" t="s">
        <v>81</v>
      </c>
      <c r="O20" s="31" t="s">
        <v>82</v>
      </c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7191.5</v>
      </c>
      <c r="E21" s="128">
        <f>SUM(F21:BE21)</f>
        <v>5808.5</v>
      </c>
      <c r="F21" s="129">
        <v>3865.5</v>
      </c>
      <c r="G21" s="129">
        <v>110</v>
      </c>
      <c r="H21" s="129">
        <v>422.5</v>
      </c>
      <c r="I21" s="129">
        <v>200</v>
      </c>
      <c r="J21" s="129">
        <v>78</v>
      </c>
      <c r="K21" s="129">
        <v>110</v>
      </c>
      <c r="L21" s="129">
        <v>78</v>
      </c>
      <c r="M21" s="129">
        <v>200</v>
      </c>
      <c r="N21" s="129">
        <v>50</v>
      </c>
      <c r="O21" s="129">
        <v>88</v>
      </c>
      <c r="P21" s="129">
        <v>36.5</v>
      </c>
      <c r="Q21" s="129">
        <v>200</v>
      </c>
      <c r="R21" s="129">
        <v>190</v>
      </c>
      <c r="S21" s="129">
        <v>100</v>
      </c>
      <c r="T21" s="127">
        <v>80</v>
      </c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3.16</v>
      </c>
      <c r="C22" s="4"/>
      <c r="D22" s="4"/>
      <c r="E22" s="4"/>
      <c r="F22" s="32"/>
      <c r="G22" s="32"/>
      <c r="H22" s="32"/>
      <c r="I22" s="63"/>
      <c r="J22" s="32"/>
      <c r="K22" s="32"/>
      <c r="L22" s="32"/>
      <c r="M22" s="32">
        <v>27</v>
      </c>
      <c r="N22" s="32"/>
      <c r="O22" s="32"/>
      <c r="P22" s="32"/>
      <c r="Q22" s="32" t="s">
        <v>50</v>
      </c>
      <c r="R22" s="113" t="s">
        <v>81</v>
      </c>
      <c r="S22" s="113" t="s">
        <v>83</v>
      </c>
      <c r="T22" s="113" t="s">
        <v>87</v>
      </c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36000</v>
      </c>
      <c r="C23" s="133"/>
      <c r="D23" s="132">
        <f>B23-C23-E23</f>
        <v>19825.150000000001</v>
      </c>
      <c r="E23" s="132">
        <f>SUM(F23:BE23)</f>
        <v>16174.85</v>
      </c>
      <c r="F23" s="134">
        <v>1100</v>
      </c>
      <c r="G23" s="134">
        <v>3532</v>
      </c>
      <c r="H23" s="134">
        <v>6533</v>
      </c>
      <c r="I23" s="134">
        <v>785</v>
      </c>
      <c r="J23" s="134">
        <v>652</v>
      </c>
      <c r="K23" s="134">
        <v>363</v>
      </c>
      <c r="L23" s="134">
        <v>800</v>
      </c>
      <c r="M23" s="134">
        <v>125</v>
      </c>
      <c r="N23" s="134">
        <v>1368.5</v>
      </c>
      <c r="O23" s="134">
        <v>385</v>
      </c>
      <c r="P23" s="134">
        <v>411.35</v>
      </c>
      <c r="Q23" s="134">
        <v>65</v>
      </c>
      <c r="R23" s="134">
        <v>55</v>
      </c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3.17</v>
      </c>
      <c r="C24" s="73"/>
      <c r="D24" s="4"/>
      <c r="E24" s="38" t="s">
        <v>18</v>
      </c>
      <c r="F24" s="32"/>
      <c r="G24" s="32"/>
      <c r="H24" s="32"/>
      <c r="I24" s="32">
        <v>28</v>
      </c>
      <c r="J24" s="32"/>
      <c r="K24" s="32" t="s">
        <v>78</v>
      </c>
      <c r="L24" s="113" t="s">
        <v>81</v>
      </c>
      <c r="M24" s="113" t="s">
        <v>83</v>
      </c>
      <c r="N24" s="32">
        <v>3.2</v>
      </c>
      <c r="O24" s="113" t="s">
        <v>85</v>
      </c>
      <c r="P24" s="32" t="s">
        <v>86</v>
      </c>
      <c r="Q24" s="113" t="s">
        <v>87</v>
      </c>
      <c r="R24" s="34" t="s">
        <v>88</v>
      </c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122"/>
      <c r="D25" s="121">
        <f>B25-C25-E25</f>
        <v>9838</v>
      </c>
      <c r="E25" s="121">
        <f>SUM(F25:BE25)</f>
        <v>10162</v>
      </c>
      <c r="F25" s="123">
        <v>120</v>
      </c>
      <c r="G25" s="123">
        <v>4530</v>
      </c>
      <c r="H25" s="123">
        <v>233.5</v>
      </c>
      <c r="I25" s="123">
        <v>100</v>
      </c>
      <c r="J25" s="123">
        <v>100</v>
      </c>
      <c r="K25" s="123">
        <v>2637.5</v>
      </c>
      <c r="L25" s="123">
        <v>102</v>
      </c>
      <c r="M25" s="123">
        <v>1000</v>
      </c>
      <c r="N25" s="123">
        <v>170</v>
      </c>
      <c r="O25" s="123">
        <v>100</v>
      </c>
      <c r="P25" s="123">
        <v>1069</v>
      </c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3.17</v>
      </c>
      <c r="C26" s="30"/>
      <c r="D26" s="4"/>
      <c r="E26" s="38" t="s">
        <v>31</v>
      </c>
      <c r="F26" s="32"/>
      <c r="G26" s="13" t="s">
        <v>59</v>
      </c>
      <c r="H26" s="32"/>
      <c r="I26" s="32">
        <v>1</v>
      </c>
      <c r="J26" s="32">
        <v>2</v>
      </c>
      <c r="K26" s="32">
        <v>3</v>
      </c>
      <c r="L26" s="113" t="s">
        <v>81</v>
      </c>
      <c r="M26" s="4">
        <v>5</v>
      </c>
      <c r="N26" s="113" t="s">
        <v>85</v>
      </c>
      <c r="O26" s="113" t="s">
        <v>87</v>
      </c>
      <c r="P26" s="32" t="s">
        <v>89</v>
      </c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6430.5</v>
      </c>
      <c r="E27" s="102">
        <f>SUM(F27:BE27)</f>
        <v>5569.5</v>
      </c>
      <c r="F27" s="109">
        <v>362.5</v>
      </c>
      <c r="G27" s="109">
        <v>1862</v>
      </c>
      <c r="H27" s="109">
        <v>962</v>
      </c>
      <c r="I27" s="109">
        <v>360</v>
      </c>
      <c r="J27" s="109">
        <v>320</v>
      </c>
      <c r="K27" s="109">
        <v>1000</v>
      </c>
      <c r="L27" s="109">
        <v>198</v>
      </c>
      <c r="M27" s="109">
        <v>122</v>
      </c>
      <c r="N27" s="109">
        <v>235</v>
      </c>
      <c r="O27" s="109">
        <v>70</v>
      </c>
      <c r="P27" s="109">
        <v>78</v>
      </c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3.18</v>
      </c>
      <c r="C28" s="18" t="s">
        <v>42</v>
      </c>
      <c r="D28" s="7"/>
      <c r="E28" s="38" t="s">
        <v>50</v>
      </c>
      <c r="F28" s="32" t="s">
        <v>75</v>
      </c>
      <c r="G28" s="32"/>
      <c r="H28" s="13"/>
      <c r="I28" s="32">
        <v>28</v>
      </c>
      <c r="J28" s="32" t="s">
        <v>78</v>
      </c>
      <c r="K28" s="32" t="s">
        <v>29</v>
      </c>
      <c r="L28" s="113" t="s">
        <v>81</v>
      </c>
      <c r="M28" s="113" t="s">
        <v>83</v>
      </c>
      <c r="N28" s="113" t="s">
        <v>85</v>
      </c>
      <c r="O28" s="113" t="s">
        <v>87</v>
      </c>
      <c r="P28" s="32" t="s">
        <v>88</v>
      </c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148000</v>
      </c>
      <c r="C29" s="17">
        <f>SUM(C15,C17,C19,C21,C23,C25,C27)</f>
        <v>0</v>
      </c>
      <c r="D29" s="9">
        <f>SUM(D15,D17,D19,D21,D23,D25,D27)</f>
        <v>54481.39</v>
      </c>
      <c r="E29" s="9">
        <f>SUM(E15,E17,E19,E21,E23,E25,E27)</f>
        <v>93518.61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>
        <v>3.18</v>
      </c>
      <c r="D30" s="43"/>
      <c r="E30" s="43"/>
      <c r="F30" s="88">
        <v>0</v>
      </c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352000</v>
      </c>
      <c r="L31" s="2"/>
      <c r="M31" s="61" t="s">
        <v>39</v>
      </c>
      <c r="N31" s="77">
        <f>SUM(A39,A48,A58)</f>
        <v>356200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185206.49</v>
      </c>
      <c r="L32" s="2"/>
      <c r="M32" s="78" t="s">
        <v>40</v>
      </c>
      <c r="N32" s="79">
        <f>SUM(N31,-K32)</f>
        <v>170993.51</v>
      </c>
      <c r="P32" s="2"/>
      <c r="R32"/>
    </row>
    <row r="33" spans="1:14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166793.51</v>
      </c>
      <c r="L33" s="2"/>
    </row>
    <row r="34" spans="1:14">
      <c r="A34" s="21">
        <f>SUM(B34:C34)</f>
        <v>3000</v>
      </c>
      <c r="B34" s="23">
        <v>0</v>
      </c>
      <c r="C34" s="25">
        <f>SUM(D34:R34)</f>
        <v>3000</v>
      </c>
      <c r="D34" s="28"/>
      <c r="E34" s="29">
        <v>3000</v>
      </c>
      <c r="F34" s="29"/>
      <c r="G34" s="29"/>
      <c r="H34" s="29"/>
      <c r="I34" s="29"/>
      <c r="J34" s="97"/>
      <c r="K34" s="2"/>
    </row>
    <row r="35" spans="1:14">
      <c r="A35" s="21" t="s">
        <v>70</v>
      </c>
      <c r="B35" s="23"/>
      <c r="C35" s="23"/>
      <c r="D35" s="27"/>
      <c r="E35" s="27">
        <v>43177</v>
      </c>
      <c r="F35" s="27" t="s">
        <v>52</v>
      </c>
      <c r="G35" s="27"/>
      <c r="H35" s="27"/>
      <c r="I35" s="27"/>
      <c r="J35" s="98"/>
    </row>
    <row r="36" spans="1:14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4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4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4">
      <c r="A39" s="19">
        <f>SUM(A34,A36,A38)</f>
        <v>33000</v>
      </c>
      <c r="B39" s="23">
        <f>SUM(B34,B36,B38)</f>
        <v>0</v>
      </c>
      <c r="C39" s="22">
        <f>SUM(C34,C36,C38)</f>
        <v>33000</v>
      </c>
      <c r="D39" s="86">
        <v>43275</v>
      </c>
      <c r="E39" s="36"/>
      <c r="F39" s="27"/>
      <c r="G39" s="23"/>
      <c r="H39" s="23"/>
      <c r="I39" s="24"/>
    </row>
    <row r="40" spans="1:14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H40" s="1">
        <v>3.24</v>
      </c>
      <c r="I40" s="2"/>
      <c r="M40" s="2"/>
    </row>
    <row r="41" spans="1:14">
      <c r="A41" s="35" t="s">
        <v>17</v>
      </c>
      <c r="B41" s="39"/>
      <c r="C41" s="23"/>
      <c r="D41" s="50"/>
      <c r="K41" s="94"/>
      <c r="N41" s="1" t="s">
        <v>25</v>
      </c>
    </row>
    <row r="42" spans="1:14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4">
      <c r="A43" s="21">
        <f>SUM(B43:C43)</f>
        <v>141800</v>
      </c>
      <c r="B43" s="23">
        <v>141800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4">
      <c r="A44" s="21"/>
      <c r="B44" s="23"/>
      <c r="C44" s="23"/>
      <c r="D44" s="26"/>
      <c r="E44" s="27"/>
      <c r="F44" s="27"/>
      <c r="G44" s="27"/>
      <c r="H44" s="27"/>
      <c r="I44" s="27"/>
    </row>
    <row r="45" spans="1:14">
      <c r="A45" s="21">
        <f>SUM(B45:C45)</f>
        <v>0</v>
      </c>
      <c r="B45" s="23"/>
      <c r="C45" s="25">
        <f>SUM(D45:U45)</f>
        <v>0</v>
      </c>
      <c r="D45" s="28"/>
      <c r="E45" s="28"/>
      <c r="F45" s="29"/>
      <c r="G45" s="28"/>
      <c r="H45" s="29"/>
      <c r="I45" s="29"/>
    </row>
    <row r="46" spans="1:14">
      <c r="A46" s="21"/>
      <c r="B46" s="23"/>
      <c r="C46" s="23"/>
      <c r="D46" s="27"/>
      <c r="E46" s="27"/>
      <c r="F46" s="27"/>
      <c r="G46" s="27"/>
      <c r="H46" s="27"/>
      <c r="I46" s="27"/>
      <c r="K46"/>
    </row>
    <row r="47" spans="1:14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4">
      <c r="A48" s="22">
        <f>SUM(A43,A45,A47)</f>
        <v>141800</v>
      </c>
      <c r="B48" s="23">
        <f>SUM(B43,B45,B47)</f>
        <v>141800</v>
      </c>
      <c r="C48" s="23">
        <f>SUM(C43,C45,C47)</f>
        <v>0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176400</v>
      </c>
      <c r="B55" s="23">
        <v>0</v>
      </c>
      <c r="C55" s="25">
        <f>SUM(D55:U55)</f>
        <v>176400</v>
      </c>
      <c r="D55" s="28">
        <v>26000</v>
      </c>
      <c r="E55" s="28"/>
      <c r="F55" s="28"/>
      <c r="G55" s="29">
        <v>50400</v>
      </c>
      <c r="H55" s="29">
        <v>50000</v>
      </c>
      <c r="I55" s="29">
        <v>50000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>
        <v>43185</v>
      </c>
      <c r="H56" s="87">
        <v>43183</v>
      </c>
      <c r="I56" s="27" t="s">
        <v>69</v>
      </c>
      <c r="J56" s="50"/>
    </row>
    <row r="57" spans="1:10">
      <c r="A57" s="21">
        <f>SUM(B57:C57)</f>
        <v>5000</v>
      </c>
      <c r="B57" s="23">
        <v>0</v>
      </c>
      <c r="C57" s="25">
        <f>SUM(D57:U57)</f>
        <v>5000</v>
      </c>
      <c r="D57" s="29">
        <v>5000</v>
      </c>
      <c r="E57" s="29"/>
      <c r="F57" s="29"/>
      <c r="G57" s="29"/>
      <c r="H57" s="29"/>
      <c r="I57" s="29"/>
    </row>
    <row r="58" spans="1:10">
      <c r="A58" s="22">
        <f>SUM(A53,A55,A57)</f>
        <v>181400</v>
      </c>
      <c r="B58" s="23">
        <f>SUM(B53,B55,B57)</f>
        <v>0</v>
      </c>
      <c r="C58" s="23">
        <f>SUM(C53,C55,C57)</f>
        <v>181400</v>
      </c>
      <c r="D58" s="27">
        <v>42815</v>
      </c>
      <c r="E58" s="27"/>
      <c r="F58" s="27"/>
      <c r="G58" s="27"/>
      <c r="H58" s="27"/>
      <c r="I58" s="27"/>
    </row>
    <row r="59" spans="1:10">
      <c r="D59" s="1">
        <v>153.72900000000001</v>
      </c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621693.80000000005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5368.5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/>
      <c r="U71" s="12"/>
      <c r="V71" s="12"/>
      <c r="W71" s="12"/>
      <c r="X71" s="12"/>
      <c r="Y71" s="12"/>
      <c r="Z71" s="12"/>
    </row>
    <row r="72" spans="1:26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80" spans="1:26">
      <c r="A80" s="1">
        <v>20180316</v>
      </c>
    </row>
    <row r="81" spans="1:1" s="74" customFormat="1">
      <c r="A81" s="74">
        <v>17099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J29" sqref="J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108192.6</v>
      </c>
      <c r="E3" s="103">
        <f>SUM(F3:BE3)</f>
        <v>5807.4</v>
      </c>
      <c r="F3" s="104">
        <v>1038.2</v>
      </c>
      <c r="G3" s="104">
        <v>352</v>
      </c>
      <c r="H3" s="104">
        <v>521.20000000000005</v>
      </c>
      <c r="I3" s="104">
        <v>783</v>
      </c>
      <c r="J3" s="104">
        <v>386</v>
      </c>
      <c r="K3" s="104">
        <v>535</v>
      </c>
      <c r="L3" s="104">
        <v>392</v>
      </c>
      <c r="M3" s="104">
        <v>1200</v>
      </c>
      <c r="N3" s="104">
        <v>600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 t="s">
        <v>90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61500</v>
      </c>
      <c r="E5" s="122">
        <f>SUM(F5:BE5)</f>
        <v>1500</v>
      </c>
      <c r="F5" s="144">
        <v>1500</v>
      </c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 t="s">
        <v>24</v>
      </c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105</v>
      </c>
      <c r="B7" s="138">
        <v>0</v>
      </c>
      <c r="C7" s="138"/>
      <c r="D7" s="139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17000</v>
      </c>
      <c r="C9" s="102"/>
      <c r="D9" s="102">
        <f>B9-C9-E9</f>
        <v>17000</v>
      </c>
      <c r="E9" s="103">
        <f>SUM(F9:BE9)</f>
        <v>0</v>
      </c>
      <c r="F9" s="104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/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0</v>
      </c>
      <c r="C11" s="68"/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194000</v>
      </c>
      <c r="C12" s="66">
        <f>SUM(C3,C5,C7,C9,C11)</f>
        <v>0</v>
      </c>
      <c r="D12" s="6">
        <f>SUM(D3,D5,D7,D9,D11)</f>
        <v>186692.6</v>
      </c>
      <c r="E12" s="6">
        <f>SUM(E3,E5,E7,E9,E11)</f>
        <v>7307.4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37000</v>
      </c>
      <c r="C15" s="103"/>
      <c r="D15" s="112">
        <f>B15-C15-E15</f>
        <v>37000</v>
      </c>
      <c r="E15" s="102">
        <f>SUM(F15:BE15)</f>
        <v>0</v>
      </c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4.16</v>
      </c>
      <c r="C16" s="4"/>
      <c r="D16" s="88">
        <v>10063</v>
      </c>
      <c r="E16" s="88">
        <v>26937</v>
      </c>
      <c r="F16" s="32" t="s">
        <v>94</v>
      </c>
      <c r="G16" s="32" t="s">
        <v>93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31000</v>
      </c>
      <c r="C17" s="154">
        <v>11421.2</v>
      </c>
      <c r="D17" s="116">
        <f>B17-C17-E17</f>
        <v>17018.8</v>
      </c>
      <c r="E17" s="115">
        <f>SUM(F17:BE17)</f>
        <v>2560</v>
      </c>
      <c r="F17" s="117">
        <v>850</v>
      </c>
      <c r="G17" s="117">
        <v>1000</v>
      </c>
      <c r="H17" s="117">
        <v>233</v>
      </c>
      <c r="I17" s="117">
        <v>477</v>
      </c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4.12</v>
      </c>
      <c r="C18" s="18"/>
      <c r="D18" s="4"/>
      <c r="E18" s="38" t="s">
        <v>18</v>
      </c>
      <c r="F18" s="32"/>
      <c r="G18" s="32" t="s">
        <v>29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88">
        <v>7536.56</v>
      </c>
      <c r="D19" s="103">
        <f>B19-C19-E19</f>
        <v>2901.95</v>
      </c>
      <c r="E19" s="103">
        <f>SUM(F19:BE19)</f>
        <v>4561.49</v>
      </c>
      <c r="F19" s="104">
        <v>3628.59</v>
      </c>
      <c r="G19" s="104">
        <v>388</v>
      </c>
      <c r="H19" s="107">
        <v>168</v>
      </c>
      <c r="I19" s="107">
        <v>351</v>
      </c>
      <c r="J19" s="107">
        <v>25.9</v>
      </c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4.13</v>
      </c>
      <c r="C20" s="88"/>
      <c r="D20" s="3"/>
      <c r="E20" s="3"/>
      <c r="F20" s="32" t="s">
        <v>101</v>
      </c>
      <c r="G20" s="31" t="s">
        <v>102</v>
      </c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13">
        <v>6150.64</v>
      </c>
      <c r="D21" s="127">
        <f>B21-C21-E21</f>
        <v>1558.7599999999993</v>
      </c>
      <c r="E21" s="128">
        <f>SUM(F21:BE21)</f>
        <v>5290.6</v>
      </c>
      <c r="F21" s="129">
        <v>2365.6</v>
      </c>
      <c r="G21" s="129">
        <v>2865</v>
      </c>
      <c r="H21" s="129">
        <v>60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4.13</v>
      </c>
      <c r="C22" s="4"/>
      <c r="D22" s="4"/>
      <c r="E22" s="4"/>
      <c r="F22" s="32" t="s">
        <v>96</v>
      </c>
      <c r="G22" s="32"/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88">
        <v>16283.98</v>
      </c>
      <c r="D23" s="132">
        <f>B23-C23-E23</f>
        <v>24334.02</v>
      </c>
      <c r="E23" s="132">
        <f>SUM(F23:BE23)</f>
        <v>2382</v>
      </c>
      <c r="F23" s="134">
        <v>1000</v>
      </c>
      <c r="G23" s="134">
        <v>1382</v>
      </c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4.1399999999999997</v>
      </c>
      <c r="C24" s="73"/>
      <c r="D24" s="4"/>
      <c r="E24" s="38" t="s">
        <v>18</v>
      </c>
      <c r="F24" s="32" t="s">
        <v>29</v>
      </c>
      <c r="G24" s="32" t="s">
        <v>60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88">
        <v>10193</v>
      </c>
      <c r="D25" s="121">
        <f>B25-C25-E25</f>
        <v>9002</v>
      </c>
      <c r="E25" s="121">
        <f>SUM(F25:BE25)</f>
        <v>805</v>
      </c>
      <c r="F25" s="123">
        <v>120</v>
      </c>
      <c r="G25" s="123">
        <v>180</v>
      </c>
      <c r="H25" s="123">
        <v>122</v>
      </c>
      <c r="I25" s="123">
        <v>100</v>
      </c>
      <c r="J25" s="123">
        <v>163</v>
      </c>
      <c r="K25" s="123">
        <v>120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4.1399999999999997</v>
      </c>
      <c r="C26" s="30"/>
      <c r="D26" s="116">
        <v>11421.2</v>
      </c>
      <c r="E26" s="38" t="s">
        <v>31</v>
      </c>
      <c r="F26" s="32" t="s">
        <v>97</v>
      </c>
      <c r="G26" s="32" t="s">
        <v>97</v>
      </c>
      <c r="H26" s="32">
        <v>3</v>
      </c>
      <c r="I26" s="32">
        <v>4</v>
      </c>
      <c r="J26" s="32">
        <v>5</v>
      </c>
      <c r="K26" s="32">
        <v>6</v>
      </c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88">
        <f>SUM(F30,G30)</f>
        <v>5597.5</v>
      </c>
      <c r="D27" s="102">
        <f>B27-C27-E27</f>
        <v>6062.5</v>
      </c>
      <c r="E27" s="102">
        <f>SUM(F27:BE27)</f>
        <v>340</v>
      </c>
      <c r="F27" s="109">
        <v>170</v>
      </c>
      <c r="G27" s="109">
        <v>170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99</v>
      </c>
      <c r="G28" s="32" t="s">
        <v>104</v>
      </c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171000</v>
      </c>
      <c r="C29" s="17">
        <f>SUM(C15,D26,C19,C21,C23,C25,C27)</f>
        <v>57182.880000000005</v>
      </c>
      <c r="D29" s="9">
        <f>SUM(D15,D17,D19,D21,D23,D25,D27)</f>
        <v>97878.03</v>
      </c>
      <c r="E29" s="9">
        <f>SUM(E15,E17,E19,E21,E23,E25,E27)</f>
        <v>15939.09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1000</v>
      </c>
      <c r="G30" s="88">
        <v>4597.5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365000</v>
      </c>
      <c r="L31" s="2"/>
      <c r="M31" s="61" t="s">
        <v>39</v>
      </c>
      <c r="N31" s="77">
        <f>SUM(A39,A48,A58)</f>
        <v>258599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80429.37</v>
      </c>
      <c r="L32" s="2"/>
      <c r="M32" s="78" t="s">
        <v>40</v>
      </c>
      <c r="N32" s="79">
        <f>SUM(N31,-K32)</f>
        <v>178169.63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284570.63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6">
      <c r="A39" s="19">
        <f>SUM(A34,A36,A38)</f>
        <v>30000</v>
      </c>
      <c r="B39" s="23">
        <f>SUM(B34,B36,B38)</f>
        <v>0</v>
      </c>
      <c r="C39" s="22">
        <f>SUM(C34,C36,C38)</f>
        <v>30000</v>
      </c>
      <c r="D39" s="86">
        <v>43275</v>
      </c>
      <c r="E39" s="36"/>
      <c r="F39" s="27"/>
      <c r="G39" s="23"/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6">
      <c r="A43" s="21">
        <f>SUM(B43:C43)</f>
        <v>201200</v>
      </c>
      <c r="B43" s="23">
        <v>201200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202599</v>
      </c>
      <c r="B48" s="23">
        <f>SUM(B43,B45,B47)</f>
        <v>201200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/>
      <c r="H56" s="87" t="s">
        <v>98</v>
      </c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708473.5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865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M17" sqref="M1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5773.66</v>
      </c>
      <c r="D3" s="102">
        <f>B3-C3-E3</f>
        <v>104218.23999999999</v>
      </c>
      <c r="E3" s="103">
        <f>SUM(F3:BE3)</f>
        <v>4008.1</v>
      </c>
      <c r="F3" s="104">
        <v>300</v>
      </c>
      <c r="G3" s="104">
        <v>302.5</v>
      </c>
      <c r="H3" s="104">
        <v>320.60000000000002</v>
      </c>
      <c r="I3" s="104">
        <v>562</v>
      </c>
      <c r="J3" s="104">
        <v>723.5</v>
      </c>
      <c r="K3" s="104">
        <v>317</v>
      </c>
      <c r="L3" s="104">
        <v>432.5</v>
      </c>
      <c r="M3" s="104">
        <v>300</v>
      </c>
      <c r="N3" s="104">
        <v>750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>
        <v>12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1124.6099999999999</v>
      </c>
      <c r="D5" s="121">
        <f>B5-C5-E5</f>
        <v>61875.39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/>
      <c r="D7" s="139">
        <f>B7-C7-E7</f>
        <v>19426.5</v>
      </c>
      <c r="E7" s="139">
        <f>SUM(F7:BE7)</f>
        <v>1573.5</v>
      </c>
      <c r="F7" s="140">
        <v>300</v>
      </c>
      <c r="G7" s="140">
        <v>322.5</v>
      </c>
      <c r="H7" s="140">
        <v>332.4</v>
      </c>
      <c r="I7" s="140">
        <v>16.5</v>
      </c>
      <c r="J7" s="140">
        <v>292.60000000000002</v>
      </c>
      <c r="K7" s="140">
        <v>13.5</v>
      </c>
      <c r="L7" s="140">
        <v>296</v>
      </c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>
        <v>4.18</v>
      </c>
      <c r="G8" s="32">
        <v>4.18</v>
      </c>
      <c r="H8" s="32"/>
      <c r="I8" s="32"/>
      <c r="J8" s="32" t="s">
        <v>111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17000</v>
      </c>
      <c r="C9" s="102">
        <v>0</v>
      </c>
      <c r="D9" s="102">
        <f>B9-C9-E9</f>
        <v>14915.1</v>
      </c>
      <c r="E9" s="103">
        <f>SUM(F9:BE9)</f>
        <v>2084.9</v>
      </c>
      <c r="F9" s="104">
        <v>320</v>
      </c>
      <c r="G9" s="109">
        <v>186.7</v>
      </c>
      <c r="H9" s="109">
        <v>322</v>
      </c>
      <c r="I9" s="109">
        <v>120</v>
      </c>
      <c r="J9" s="109">
        <v>263</v>
      </c>
      <c r="K9" s="109">
        <v>200</v>
      </c>
      <c r="L9" s="109">
        <v>593.20000000000005</v>
      </c>
      <c r="M9" s="109">
        <v>80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390</v>
      </c>
      <c r="C11" s="68">
        <v>170</v>
      </c>
      <c r="D11" s="68">
        <f>B11-C11-E11</f>
        <v>0</v>
      </c>
      <c r="E11" s="69">
        <f>SUM(F11:BE11)</f>
        <v>220</v>
      </c>
      <c r="F11" s="70">
        <v>100</v>
      </c>
      <c r="G11" s="70">
        <v>120</v>
      </c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7068.2699999999995</v>
      </c>
      <c r="D12" s="6">
        <f>SUM(D3,D5,D7,D9,D11)</f>
        <v>200435.23</v>
      </c>
      <c r="E12" s="6">
        <f>SUM(E3,E5,E7,E9,E11)</f>
        <v>7886.5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26717.05</v>
      </c>
      <c r="E15" s="102">
        <f>SUM(F15:BE15)</f>
        <v>282.95</v>
      </c>
      <c r="F15" s="109">
        <v>62.95</v>
      </c>
      <c r="G15" s="109">
        <v>0</v>
      </c>
      <c r="H15" s="109">
        <v>220</v>
      </c>
      <c r="I15" s="109"/>
      <c r="J15" s="109"/>
      <c r="K15" s="109"/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4.16</v>
      </c>
      <c r="C16" s="4"/>
      <c r="D16" s="88">
        <v>0</v>
      </c>
      <c r="E16" s="88">
        <v>0</v>
      </c>
      <c r="F16" s="32" t="s">
        <v>108</v>
      </c>
      <c r="G16" s="32" t="s">
        <v>109</v>
      </c>
      <c r="H16" s="32" t="s">
        <v>108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31000</v>
      </c>
      <c r="C17" s="151"/>
      <c r="D17" s="116">
        <f>B17-C17-E17</f>
        <v>26858.5</v>
      </c>
      <c r="E17" s="115">
        <f>SUM(F17:BE17)</f>
        <v>4141.5</v>
      </c>
      <c r="F17" s="117">
        <v>850</v>
      </c>
      <c r="G17" s="117">
        <v>1928</v>
      </c>
      <c r="H17" s="117">
        <v>233</v>
      </c>
      <c r="I17" s="117">
        <v>477</v>
      </c>
      <c r="J17" s="117">
        <v>210</v>
      </c>
      <c r="K17" s="117">
        <v>232</v>
      </c>
      <c r="L17" s="117">
        <v>211.5</v>
      </c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4.12</v>
      </c>
      <c r="C18" s="18"/>
      <c r="D18" s="4"/>
      <c r="E18" s="38" t="s">
        <v>18</v>
      </c>
      <c r="F18" s="32"/>
      <c r="G18" s="32" t="s">
        <v>29</v>
      </c>
      <c r="H18" s="32"/>
      <c r="I18" s="32"/>
      <c r="J18" s="49" t="s">
        <v>107</v>
      </c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/>
      <c r="D19" s="103">
        <f>B19-C19-E19</f>
        <v>9478.99</v>
      </c>
      <c r="E19" s="103">
        <f>SUM(F19:BE19)</f>
        <v>5521.01</v>
      </c>
      <c r="F19" s="104">
        <v>3628.59</v>
      </c>
      <c r="G19" s="104">
        <v>388</v>
      </c>
      <c r="H19" s="107">
        <v>168</v>
      </c>
      <c r="I19" s="107">
        <v>351</v>
      </c>
      <c r="J19" s="107">
        <v>161.30000000000001</v>
      </c>
      <c r="K19" s="107">
        <v>15</v>
      </c>
      <c r="L19" s="107">
        <v>28.88</v>
      </c>
      <c r="M19" s="107">
        <v>351</v>
      </c>
      <c r="N19" s="107">
        <v>23</v>
      </c>
      <c r="O19" s="107">
        <v>16.899999999999999</v>
      </c>
      <c r="P19" s="107">
        <v>40.700000000000003</v>
      </c>
      <c r="Q19" s="107">
        <v>24.88</v>
      </c>
      <c r="R19" s="103">
        <v>323.76</v>
      </c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4.13</v>
      </c>
      <c r="C20" s="88"/>
      <c r="D20" s="3"/>
      <c r="E20" s="3"/>
      <c r="F20" s="32" t="s">
        <v>101</v>
      </c>
      <c r="G20" s="31" t="s">
        <v>102</v>
      </c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7709.4</v>
      </c>
      <c r="E21" s="128">
        <f>SUM(F21:BE21)</f>
        <v>5290.6</v>
      </c>
      <c r="F21" s="129">
        <v>2365.6</v>
      </c>
      <c r="G21" s="129">
        <v>2865</v>
      </c>
      <c r="H21" s="129">
        <v>60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4.13</v>
      </c>
      <c r="C22" s="4"/>
      <c r="D22" s="4"/>
      <c r="E22" s="4"/>
      <c r="F22" s="32" t="s">
        <v>96</v>
      </c>
      <c r="G22" s="32"/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/>
      <c r="D23" s="132">
        <f>B23-C23-E23</f>
        <v>40618</v>
      </c>
      <c r="E23" s="132">
        <f>SUM(F23:BE23)</f>
        <v>2382</v>
      </c>
      <c r="F23" s="134">
        <v>1000</v>
      </c>
      <c r="G23" s="134">
        <v>1382</v>
      </c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4.1399999999999997</v>
      </c>
      <c r="C24" s="73"/>
      <c r="D24" s="4"/>
      <c r="E24" s="38" t="s">
        <v>18</v>
      </c>
      <c r="F24" s="32" t="s">
        <v>29</v>
      </c>
      <c r="G24" s="32" t="s">
        <v>60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/>
      <c r="D25" s="121">
        <f>B25-C25-E25</f>
        <v>18805</v>
      </c>
      <c r="E25" s="121">
        <f>SUM(F25:BE25)</f>
        <v>805</v>
      </c>
      <c r="F25" s="123">
        <v>120</v>
      </c>
      <c r="G25" s="123">
        <v>180</v>
      </c>
      <c r="H25" s="123">
        <v>122</v>
      </c>
      <c r="I25" s="123">
        <v>100</v>
      </c>
      <c r="J25" s="123">
        <v>163</v>
      </c>
      <c r="K25" s="123">
        <v>120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4.1399999999999997</v>
      </c>
      <c r="C26" s="30"/>
      <c r="D26" s="116"/>
      <c r="E26" s="38" t="s">
        <v>31</v>
      </c>
      <c r="F26" s="32" t="s">
        <v>97</v>
      </c>
      <c r="G26" s="32" t="s">
        <v>97</v>
      </c>
      <c r="H26" s="32">
        <v>3</v>
      </c>
      <c r="I26" s="32">
        <v>4</v>
      </c>
      <c r="J26" s="32">
        <v>5</v>
      </c>
      <c r="K26" s="32">
        <v>6</v>
      </c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11660</v>
      </c>
      <c r="E27" s="102">
        <f>SUM(F27:BE27)</f>
        <v>340</v>
      </c>
      <c r="F27" s="109">
        <v>170</v>
      </c>
      <c r="G27" s="109">
        <v>170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99</v>
      </c>
      <c r="G28" s="32" t="s">
        <v>104</v>
      </c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0</v>
      </c>
      <c r="D29" s="9">
        <f>SUM(D15,D17,D19,D21,D23,D25,D27)</f>
        <v>141846.94</v>
      </c>
      <c r="E29" s="9">
        <f>SUM(E15,E17,E19,E21,E23,E25,E27)</f>
        <v>18763.059999999998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/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69399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33717.829999999958</v>
      </c>
      <c r="L32" s="2"/>
      <c r="M32" s="78" t="s">
        <v>40</v>
      </c>
      <c r="N32" s="79">
        <f>SUM(N31,-K32)</f>
        <v>35681.170000000042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342282.17000000004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6">
      <c r="A39" s="19">
        <f>SUM(A34,A36,A38)</f>
        <v>30000</v>
      </c>
      <c r="B39" s="23">
        <f>SUM(B34,B36,B38)</f>
        <v>0</v>
      </c>
      <c r="C39" s="22">
        <f>SUM(C34,C36,C38)</f>
        <v>30000</v>
      </c>
      <c r="D39" s="86">
        <v>43275</v>
      </c>
      <c r="E39" s="36"/>
      <c r="F39" s="27"/>
      <c r="G39" s="23"/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6">
      <c r="A43" s="21">
        <f>SUM(B43:C43)</f>
        <v>12000</v>
      </c>
      <c r="B43" s="23">
        <v>12000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13399</v>
      </c>
      <c r="B48" s="23">
        <f>SUM(B43,B45,B47)</f>
        <v>12000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711873.5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865</v>
      </c>
      <c r="Q72" s="12">
        <v>3400</v>
      </c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I11" sqref="I11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109991.9</v>
      </c>
      <c r="E3" s="103">
        <f>SUM(F3:BE3)</f>
        <v>4008.1</v>
      </c>
      <c r="F3" s="104">
        <v>300</v>
      </c>
      <c r="G3" s="104">
        <v>302.5</v>
      </c>
      <c r="H3" s="104">
        <v>320.60000000000002</v>
      </c>
      <c r="I3" s="104">
        <v>562</v>
      </c>
      <c r="J3" s="104">
        <v>723.5</v>
      </c>
      <c r="K3" s="104">
        <v>317</v>
      </c>
      <c r="L3" s="104">
        <v>432.5</v>
      </c>
      <c r="M3" s="104">
        <v>300</v>
      </c>
      <c r="N3" s="104">
        <v>750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>
        <v>12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62000</v>
      </c>
      <c r="E5" s="122">
        <f>SUM(F5:BE5)</f>
        <v>1000</v>
      </c>
      <c r="F5" s="144">
        <v>1000</v>
      </c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/>
      <c r="D7" s="139">
        <f>B7-C7-E7</f>
        <v>19409.5</v>
      </c>
      <c r="E7" s="139">
        <f>SUM(F7:BE7)</f>
        <v>1590.5</v>
      </c>
      <c r="F7" s="140">
        <v>300</v>
      </c>
      <c r="G7" s="140">
        <v>322.5</v>
      </c>
      <c r="H7" s="140">
        <v>332.4</v>
      </c>
      <c r="I7" s="140">
        <v>16.5</v>
      </c>
      <c r="J7" s="140">
        <v>292.60000000000002</v>
      </c>
      <c r="K7" s="140">
        <v>13.5</v>
      </c>
      <c r="L7" s="140">
        <v>296</v>
      </c>
      <c r="M7" s="140">
        <v>17</v>
      </c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>
        <v>4.18</v>
      </c>
      <c r="G8" s="32">
        <v>4.18</v>
      </c>
      <c r="H8" s="32"/>
      <c r="I8" s="32"/>
      <c r="J8" s="32" t="s">
        <v>111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27</v>
      </c>
      <c r="B9" s="102">
        <v>17000</v>
      </c>
      <c r="C9" s="102">
        <v>0</v>
      </c>
      <c r="D9" s="102">
        <f>B9-C9-E9</f>
        <v>14915.1</v>
      </c>
      <c r="E9" s="103">
        <f>SUM(F9:BE9)</f>
        <v>2084.9</v>
      </c>
      <c r="F9" s="104">
        <v>320</v>
      </c>
      <c r="G9" s="109">
        <v>186.7</v>
      </c>
      <c r="H9" s="109">
        <v>322</v>
      </c>
      <c r="I9" s="109">
        <v>120</v>
      </c>
      <c r="J9" s="109">
        <v>263</v>
      </c>
      <c r="K9" s="109">
        <v>200</v>
      </c>
      <c r="L9" s="109">
        <v>593.20000000000005</v>
      </c>
      <c r="M9" s="109">
        <v>80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390</v>
      </c>
      <c r="C11" s="68"/>
      <c r="D11" s="68">
        <f>B11-C11-E11</f>
        <v>0</v>
      </c>
      <c r="E11" s="69">
        <f>SUM(F11:BE11)</f>
        <v>390</v>
      </c>
      <c r="F11" s="70">
        <v>100</v>
      </c>
      <c r="G11" s="70">
        <v>120</v>
      </c>
      <c r="H11" s="70">
        <v>170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0</v>
      </c>
      <c r="D12" s="6">
        <f>SUM(D3,D5,D7,D9,D11)</f>
        <v>206316.5</v>
      </c>
      <c r="E12" s="6">
        <f>SUM(E3,E5,E7,E9,E11)</f>
        <v>9073.5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4494.2999999999993</v>
      </c>
      <c r="E15" s="102">
        <f>SUM(F15:BE15)</f>
        <v>22505.7</v>
      </c>
      <c r="F15" s="109">
        <v>3500</v>
      </c>
      <c r="G15" s="109">
        <v>8000</v>
      </c>
      <c r="H15" s="109">
        <v>4683</v>
      </c>
      <c r="I15" s="109">
        <v>235</v>
      </c>
      <c r="J15" s="109">
        <v>5362.5</v>
      </c>
      <c r="K15" s="109">
        <v>365.2</v>
      </c>
      <c r="L15" s="109">
        <v>110</v>
      </c>
      <c r="M15" s="109">
        <v>250</v>
      </c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5.16</v>
      </c>
      <c r="C16" s="4"/>
      <c r="D16" s="88">
        <v>0</v>
      </c>
      <c r="E16" s="88">
        <v>0</v>
      </c>
      <c r="F16" s="32" t="s">
        <v>113</v>
      </c>
      <c r="G16" s="32" t="s">
        <v>109</v>
      </c>
      <c r="H16" s="32" t="s">
        <v>109</v>
      </c>
      <c r="I16" s="32" t="s">
        <v>109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73</v>
      </c>
      <c r="B17" s="115">
        <v>31000</v>
      </c>
      <c r="C17" s="151">
        <v>4141.5</v>
      </c>
      <c r="D17" s="116">
        <f>B17-C17-E17</f>
        <v>22683</v>
      </c>
      <c r="E17" s="115">
        <f>SUM(F17:BE17)</f>
        <v>4175.5</v>
      </c>
      <c r="F17" s="117">
        <v>1000</v>
      </c>
      <c r="G17" s="117">
        <v>2563.5</v>
      </c>
      <c r="H17" s="117">
        <v>200</v>
      </c>
      <c r="I17" s="117">
        <v>202</v>
      </c>
      <c r="J17" s="117">
        <v>210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5.13</v>
      </c>
      <c r="C18" s="18"/>
      <c r="D18" s="4"/>
      <c r="E18" s="38" t="s">
        <v>18</v>
      </c>
      <c r="F18" s="32"/>
      <c r="G18" s="32" t="s">
        <v>112</v>
      </c>
      <c r="H18" s="32"/>
      <c r="I18" s="32"/>
      <c r="J18" s="49"/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>
        <v>5195.91</v>
      </c>
      <c r="D19" s="103">
        <f>B19-C19-E19</f>
        <v>9804.09</v>
      </c>
      <c r="E19" s="103">
        <f>SUM(F19:BE19)</f>
        <v>0</v>
      </c>
      <c r="F19" s="104"/>
      <c r="G19" s="104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5.14</v>
      </c>
      <c r="C20" s="88"/>
      <c r="D20" s="3"/>
      <c r="E20" s="3"/>
      <c r="F20" s="32"/>
      <c r="G20" s="31"/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5290.6</v>
      </c>
      <c r="D21" s="127">
        <f>B21-C21-E21</f>
        <v>1919.3999999999996</v>
      </c>
      <c r="E21" s="128">
        <f>SUM(F21:BE21)</f>
        <v>5790</v>
      </c>
      <c r="F21" s="129">
        <v>3000</v>
      </c>
      <c r="G21" s="129">
        <v>2500</v>
      </c>
      <c r="H21" s="129">
        <v>30</v>
      </c>
      <c r="I21" s="129">
        <v>260</v>
      </c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5.14</v>
      </c>
      <c r="C22" s="4"/>
      <c r="D22" s="4"/>
      <c r="E22" s="4"/>
      <c r="F22" s="32"/>
      <c r="G22" s="32" t="s">
        <v>29</v>
      </c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>
        <v>2362</v>
      </c>
      <c r="D23" s="132">
        <f>B23-C23-E23</f>
        <v>38453</v>
      </c>
      <c r="E23" s="132">
        <f>SUM(F23:BE23)</f>
        <v>2185</v>
      </c>
      <c r="F23" s="134">
        <v>1165</v>
      </c>
      <c r="G23" s="134">
        <v>1000</v>
      </c>
      <c r="H23" s="134">
        <v>20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5.15</v>
      </c>
      <c r="C24" s="73"/>
      <c r="D24" s="4"/>
      <c r="E24" s="38" t="s">
        <v>18</v>
      </c>
      <c r="F24" s="32"/>
      <c r="G24" s="32" t="s">
        <v>29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>
        <v>805</v>
      </c>
      <c r="D25" s="121">
        <f>B25-C25-E25</f>
        <v>17652.400000000001</v>
      </c>
      <c r="E25" s="121">
        <f>SUM(F25:BE25)</f>
        <v>1152.5999999999999</v>
      </c>
      <c r="F25" s="123">
        <v>236</v>
      </c>
      <c r="G25" s="123">
        <v>200</v>
      </c>
      <c r="H25" s="123">
        <v>102</v>
      </c>
      <c r="I25" s="123">
        <v>123.6</v>
      </c>
      <c r="J25" s="123">
        <v>160</v>
      </c>
      <c r="K25" s="123">
        <v>125</v>
      </c>
      <c r="L25" s="123">
        <v>100</v>
      </c>
      <c r="M25" s="123">
        <v>106</v>
      </c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5.15</v>
      </c>
      <c r="C26" s="30"/>
      <c r="D26" s="116"/>
      <c r="E26" s="38" t="s">
        <v>31</v>
      </c>
      <c r="F26" s="32"/>
      <c r="G26" s="32"/>
      <c r="H26" s="32"/>
      <c r="I26" s="32"/>
      <c r="J26" s="32"/>
      <c r="K26" s="32"/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340</v>
      </c>
      <c r="D27" s="102">
        <f>B27-C27-E27</f>
        <v>11490</v>
      </c>
      <c r="E27" s="102">
        <f>SUM(F27:BE27)</f>
        <v>170</v>
      </c>
      <c r="F27" s="109">
        <v>170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104</v>
      </c>
      <c r="G28" s="32"/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18135.010000000002</v>
      </c>
      <c r="D29" s="9">
        <f>SUM(D15,D17,D19,D21,D23,D25,D27)</f>
        <v>106496.19</v>
      </c>
      <c r="E29" s="9">
        <f>SUM(E15,E17,E19,E21,E23,E25,E27)</f>
        <v>35978.799999999996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170</v>
      </c>
      <c r="G30" s="88">
        <v>170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205299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63187.31</v>
      </c>
      <c r="L32" s="2"/>
      <c r="M32" s="78" t="s">
        <v>40</v>
      </c>
      <c r="N32" s="79">
        <f>SUM(N31,-K32)</f>
        <v>142111.69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16</v>
      </c>
      <c r="E33" s="23"/>
      <c r="F33" s="24"/>
      <c r="G33" s="23"/>
      <c r="H33" s="24"/>
      <c r="I33" s="24"/>
      <c r="J33" s="74" t="s">
        <v>37</v>
      </c>
      <c r="K33" s="77">
        <f>SUM(D12,D29)</f>
        <v>312812.69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20000</v>
      </c>
      <c r="B38" s="23">
        <v>0</v>
      </c>
      <c r="C38" s="25">
        <f>SUM(D38:R38)</f>
        <v>20000</v>
      </c>
      <c r="D38" s="28">
        <v>10000</v>
      </c>
      <c r="E38" s="28"/>
      <c r="F38" s="28"/>
      <c r="G38" s="155">
        <v>10000</v>
      </c>
      <c r="H38" s="28"/>
      <c r="I38" s="29"/>
    </row>
    <row r="39" spans="1:16">
      <c r="A39" s="19">
        <f>SUM(A34,A36,A38)</f>
        <v>40000</v>
      </c>
      <c r="B39" s="23">
        <f>SUM(B34,B36,B38)</f>
        <v>0</v>
      </c>
      <c r="C39" s="22">
        <f>SUM(C34,C36,C38)</f>
        <v>40000</v>
      </c>
      <c r="D39" s="86">
        <v>43275</v>
      </c>
      <c r="E39" s="36"/>
      <c r="F39" s="27"/>
      <c r="G39" s="155" t="s">
        <v>117</v>
      </c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/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16</v>
      </c>
      <c r="E42" s="23"/>
      <c r="F42" s="24"/>
      <c r="G42" s="23"/>
      <c r="H42" s="24"/>
      <c r="I42" s="24"/>
    </row>
    <row r="43" spans="1:16">
      <c r="A43" s="21">
        <f>SUM(B43:C43)</f>
        <v>137900</v>
      </c>
      <c r="B43" s="23">
        <v>137900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139299</v>
      </c>
      <c r="B48" s="23">
        <f>SUM(B43,B45,B47)</f>
        <v>137900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16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753913.5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12865</v>
      </c>
      <c r="Q72" s="12">
        <v>3400</v>
      </c>
      <c r="R72" s="12">
        <v>13500</v>
      </c>
      <c r="S72" s="12">
        <v>1500</v>
      </c>
      <c r="T72" s="12">
        <v>8500</v>
      </c>
      <c r="U72" s="12">
        <v>380</v>
      </c>
      <c r="V72" s="12">
        <v>5500</v>
      </c>
      <c r="W72" s="12">
        <v>660</v>
      </c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当前</vt:lpstr>
      <vt:lpstr>空</vt:lpstr>
      <vt:lpstr>20180311</vt:lpstr>
      <vt:lpstr>20180318</vt:lpstr>
      <vt:lpstr>20180410</vt:lpstr>
      <vt:lpstr>20180424</vt:lpstr>
      <vt:lpstr>20180509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2018-05-13T07:38:07Z</dcterms:modified>
</cp:coreProperties>
</file>